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6110" windowHeight="25485" tabRatio="820" activeTab="2"/>
  </bookViews>
  <sheets>
    <sheet name="Pieces-list" sheetId="22" r:id="rId1"/>
    <sheet name="significance" sheetId="24" r:id="rId2"/>
    <sheet name="Sheet1" sheetId="25" r:id="rId3"/>
    <sheet name="text-sizes" sheetId="23" r:id="rId4"/>
    <sheet name="wp_trays-first" sheetId="21" r:id="rId5"/>
    <sheet name="data-religion_2" sheetId="16" r:id="rId6"/>
    <sheet name="pieces" sheetId="10" r:id="rId7"/>
    <sheet name="pieces-orig" sheetId="8" r:id="rId8"/>
    <sheet name="calculated" sheetId="6" r:id="rId9"/>
    <sheet name="weighted" sheetId="5" r:id="rId10"/>
    <sheet name="wp" sheetId="3" r:id="rId11"/>
    <sheet name="wp-2" sheetId="14" r:id="rId12"/>
    <sheet name="wp-3" sheetId="15" r:id="rId13"/>
    <sheet name="wp-4" sheetId="19" r:id="rId14"/>
    <sheet name="wp-5" sheetId="20" r:id="rId15"/>
    <sheet name="data-pop_area" sheetId="12" r:id="rId16"/>
    <sheet name="data-religion" sheetId="4" r:id="rId17"/>
    <sheet name="data-religiosity" sheetId="1" r:id="rId18"/>
    <sheet name="data-Final-201" sheetId="11" r:id="rId19"/>
    <sheet name="population" sheetId="9" r:id="rId20"/>
    <sheet name="countries" sheetId="2" r:id="rId21"/>
  </sheets>
  <calcPr calcId="125725"/>
</workbook>
</file>

<file path=xl/calcChain.xml><?xml version="1.0" encoding="utf-8"?>
<calcChain xmlns="http://schemas.openxmlformats.org/spreadsheetml/2006/main">
  <c r="L203" i="25"/>
  <c r="L202"/>
  <c r="L204"/>
  <c r="L215"/>
  <c r="L201"/>
  <c r="L129"/>
  <c r="L212"/>
  <c r="L218"/>
  <c r="L210"/>
  <c r="L217"/>
  <c r="L200"/>
  <c r="L216"/>
  <c r="L209"/>
  <c r="L208"/>
  <c r="L207"/>
  <c r="L206"/>
  <c r="L211"/>
  <c r="L214"/>
  <c r="L213"/>
  <c r="L128"/>
  <c r="L127"/>
  <c r="L126"/>
  <c r="L123"/>
  <c r="L124"/>
  <c r="L120"/>
  <c r="L119"/>
  <c r="L125"/>
  <c r="L121"/>
  <c r="L122"/>
  <c r="L115"/>
  <c r="L107"/>
  <c r="L114"/>
  <c r="L116"/>
  <c r="L117"/>
  <c r="L113"/>
  <c r="L110"/>
  <c r="L118"/>
  <c r="L112"/>
  <c r="L108"/>
  <c r="L111"/>
  <c r="L109"/>
  <c r="L106"/>
  <c r="L105"/>
  <c r="L104"/>
  <c r="L95"/>
  <c r="L96"/>
  <c r="L99"/>
  <c r="L102"/>
  <c r="L98"/>
  <c r="L97"/>
  <c r="L103"/>
  <c r="L100"/>
  <c r="L101"/>
  <c r="L91"/>
  <c r="L93"/>
  <c r="L92"/>
  <c r="L90"/>
  <c r="L94"/>
  <c r="L89"/>
  <c r="L80"/>
  <c r="L79"/>
  <c r="L82"/>
  <c r="L86"/>
  <c r="L88"/>
  <c r="L87"/>
  <c r="L81"/>
  <c r="L85"/>
  <c r="L84"/>
  <c r="L83"/>
  <c r="L198"/>
  <c r="L197"/>
  <c r="L77"/>
  <c r="L78"/>
  <c r="L76"/>
  <c r="L74"/>
  <c r="L75"/>
  <c r="L73"/>
  <c r="L72"/>
  <c r="L71"/>
  <c r="L70"/>
  <c r="L69"/>
  <c r="L68"/>
  <c r="L67"/>
  <c r="L66"/>
  <c r="L65"/>
  <c r="L64"/>
  <c r="L63"/>
  <c r="L62"/>
  <c r="L61"/>
  <c r="L60"/>
  <c r="L59"/>
  <c r="L58"/>
  <c r="L57"/>
  <c r="L56"/>
  <c r="L55"/>
  <c r="L54"/>
  <c r="L53"/>
  <c r="L52"/>
  <c r="L51"/>
  <c r="L50"/>
  <c r="L49"/>
  <c r="L48"/>
  <c r="L47"/>
  <c r="L46"/>
  <c r="L160"/>
  <c r="L176"/>
  <c r="L191"/>
  <c r="L189"/>
  <c r="L174"/>
  <c r="L194"/>
  <c r="L159"/>
  <c r="L171"/>
  <c r="L195"/>
  <c r="L182"/>
  <c r="L163"/>
  <c r="L181"/>
  <c r="L183"/>
  <c r="L164"/>
  <c r="L178"/>
  <c r="L173"/>
  <c r="L161"/>
  <c r="L167"/>
  <c r="L187"/>
  <c r="L175"/>
  <c r="L190"/>
  <c r="L170"/>
  <c r="L162"/>
  <c r="L177"/>
  <c r="L184"/>
  <c r="L180"/>
  <c r="L179"/>
  <c r="L192"/>
  <c r="L169"/>
  <c r="L172"/>
  <c r="L166"/>
  <c r="L186"/>
  <c r="L165"/>
  <c r="L193"/>
  <c r="L146"/>
  <c r="L188"/>
  <c r="L157"/>
  <c r="L168"/>
  <c r="L147"/>
  <c r="L185"/>
  <c r="L143"/>
  <c r="L156"/>
  <c r="L142"/>
  <c r="L151"/>
  <c r="L155"/>
  <c r="L149"/>
  <c r="L145"/>
  <c r="L148"/>
  <c r="L152"/>
  <c r="L154"/>
  <c r="L153"/>
  <c r="L150"/>
  <c r="L140"/>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2"/>
  <c r="D63" i="22"/>
  <c r="D99"/>
  <c r="D18"/>
  <c r="D103"/>
  <c r="D87"/>
  <c r="D77"/>
  <c r="D41"/>
  <c r="D25"/>
  <c r="D79"/>
  <c r="D70"/>
  <c r="D37"/>
  <c r="D15"/>
  <c r="D4"/>
  <c r="D9"/>
  <c r="D38"/>
  <c r="F38" s="1"/>
  <c r="D8"/>
  <c r="D94"/>
  <c r="D106"/>
  <c r="D104"/>
  <c r="D12"/>
  <c r="D34"/>
  <c r="D108"/>
  <c r="D31"/>
  <c r="D47"/>
  <c r="D30"/>
  <c r="D55"/>
  <c r="D76"/>
  <c r="D54"/>
  <c r="D17"/>
  <c r="D75"/>
  <c r="D43"/>
  <c r="D36"/>
  <c r="D66"/>
  <c r="D97"/>
  <c r="D29"/>
  <c r="D22"/>
  <c r="D45"/>
  <c r="D53"/>
  <c r="D83"/>
  <c r="D105"/>
  <c r="D21"/>
  <c r="D91"/>
  <c r="D11"/>
  <c r="D14"/>
  <c r="D33"/>
  <c r="D64"/>
  <c r="F64" s="1"/>
  <c r="D89"/>
  <c r="D27"/>
  <c r="D81"/>
  <c r="D20"/>
  <c r="D74"/>
  <c r="D42"/>
  <c r="F42" s="1"/>
  <c r="D86"/>
  <c r="D44"/>
  <c r="F44" s="1"/>
  <c r="D32"/>
  <c r="F32" s="1"/>
  <c r="D72"/>
  <c r="D61"/>
  <c r="D90"/>
  <c r="D46"/>
  <c r="F46" s="1"/>
  <c r="D16"/>
  <c r="F16" s="1"/>
  <c r="D92"/>
  <c r="D95"/>
  <c r="D78"/>
  <c r="F78" s="1"/>
  <c r="D58"/>
  <c r="D57"/>
  <c r="D65"/>
  <c r="F65" s="1"/>
  <c r="D56"/>
  <c r="F56" s="1"/>
  <c r="D100"/>
  <c r="D6"/>
  <c r="D96"/>
  <c r="D80"/>
  <c r="F80" s="1"/>
  <c r="D40"/>
  <c r="D60"/>
  <c r="D82"/>
  <c r="F82" s="1"/>
  <c r="D48"/>
  <c r="F48" s="1"/>
  <c r="D84"/>
  <c r="F84" s="1"/>
  <c r="D28"/>
  <c r="F28" s="1"/>
  <c r="D73"/>
  <c r="F73" s="1"/>
  <c r="D68"/>
  <c r="D62"/>
  <c r="F62" s="1"/>
  <c r="D10"/>
  <c r="F10" s="1"/>
  <c r="D35"/>
  <c r="F35" s="1"/>
  <c r="D51"/>
  <c r="D93"/>
  <c r="D49"/>
  <c r="F49" s="1"/>
  <c r="D71"/>
  <c r="F71" s="1"/>
  <c r="D2"/>
  <c r="D39"/>
  <c r="F39" s="1"/>
  <c r="D7"/>
  <c r="F7" s="1"/>
  <c r="D85"/>
  <c r="F85" s="1"/>
  <c r="D52"/>
  <c r="F52" s="1"/>
  <c r="D102"/>
  <c r="D26"/>
  <c r="F26" s="1"/>
  <c r="D19"/>
  <c r="F19" s="1"/>
  <c r="D13"/>
  <c r="F13" s="1"/>
  <c r="D24"/>
  <c r="F24" s="1"/>
  <c r="D98"/>
  <c r="D67"/>
  <c r="F67" s="1"/>
  <c r="D110"/>
  <c r="D111"/>
  <c r="D112"/>
  <c r="D113"/>
  <c r="D114"/>
  <c r="D115"/>
  <c r="D116"/>
  <c r="D117"/>
  <c r="D118"/>
  <c r="D59"/>
  <c r="F59" s="1"/>
  <c r="D5"/>
  <c r="F5" s="1"/>
  <c r="D3"/>
  <c r="F3" s="1"/>
  <c r="D120"/>
  <c r="D121"/>
  <c r="D122"/>
  <c r="D123"/>
  <c r="D124"/>
  <c r="D125"/>
  <c r="D126"/>
  <c r="D127"/>
  <c r="D128"/>
  <c r="D129"/>
  <c r="D130"/>
  <c r="D131"/>
  <c r="D132"/>
  <c r="D133"/>
  <c r="D134"/>
  <c r="D107"/>
  <c r="C120"/>
  <c r="C121"/>
  <c r="C110"/>
  <c r="C111"/>
  <c r="C122"/>
  <c r="C123"/>
  <c r="C112"/>
  <c r="C113"/>
  <c r="C124"/>
  <c r="C114"/>
  <c r="C115"/>
  <c r="C116"/>
  <c r="C125"/>
  <c r="C126"/>
  <c r="C127"/>
  <c r="C117"/>
  <c r="C128"/>
  <c r="C129"/>
  <c r="C130"/>
  <c r="C118"/>
  <c r="C131"/>
  <c r="C132"/>
  <c r="C133"/>
  <c r="C134"/>
  <c r="C59"/>
  <c r="C5"/>
  <c r="C3"/>
  <c r="C63"/>
  <c r="C99"/>
  <c r="C18"/>
  <c r="C103"/>
  <c r="C87"/>
  <c r="C77"/>
  <c r="C41"/>
  <c r="C25"/>
  <c r="C79"/>
  <c r="C70"/>
  <c r="C37"/>
  <c r="C15"/>
  <c r="C4"/>
  <c r="C9"/>
  <c r="C38"/>
  <c r="C8"/>
  <c r="C94"/>
  <c r="C106"/>
  <c r="C104"/>
  <c r="C12"/>
  <c r="C34"/>
  <c r="C108"/>
  <c r="C31"/>
  <c r="C47"/>
  <c r="C30"/>
  <c r="C55"/>
  <c r="C76"/>
  <c r="C54"/>
  <c r="C17"/>
  <c r="C75"/>
  <c r="C43"/>
  <c r="C36"/>
  <c r="C66"/>
  <c r="C97"/>
  <c r="C29"/>
  <c r="C22"/>
  <c r="C45"/>
  <c r="C53"/>
  <c r="C83"/>
  <c r="C105"/>
  <c r="C21"/>
  <c r="C91"/>
  <c r="C11"/>
  <c r="C14"/>
  <c r="C33"/>
  <c r="C64"/>
  <c r="C89"/>
  <c r="C27"/>
  <c r="C81"/>
  <c r="C20"/>
  <c r="C74"/>
  <c r="C42"/>
  <c r="C86"/>
  <c r="C44"/>
  <c r="C32"/>
  <c r="C72"/>
  <c r="C61"/>
  <c r="C90"/>
  <c r="C46"/>
  <c r="C16"/>
  <c r="C92"/>
  <c r="C95"/>
  <c r="C78"/>
  <c r="C58"/>
  <c r="C57"/>
  <c r="C65"/>
  <c r="C56"/>
  <c r="C100"/>
  <c r="C6"/>
  <c r="C96"/>
  <c r="C80"/>
  <c r="C40"/>
  <c r="C60"/>
  <c r="C82"/>
  <c r="C48"/>
  <c r="C84"/>
  <c r="C28"/>
  <c r="C73"/>
  <c r="C68"/>
  <c r="C62"/>
  <c r="C10"/>
  <c r="C35"/>
  <c r="C51"/>
  <c r="C93"/>
  <c r="C49"/>
  <c r="C71"/>
  <c r="C2"/>
  <c r="C39"/>
  <c r="C7"/>
  <c r="C85"/>
  <c r="C52"/>
  <c r="C102"/>
  <c r="C26"/>
  <c r="C19"/>
  <c r="C13"/>
  <c r="C24"/>
  <c r="C98"/>
  <c r="C67"/>
  <c r="C107"/>
  <c r="B107"/>
  <c r="B63"/>
  <c r="B99"/>
  <c r="B18"/>
  <c r="B103"/>
  <c r="B87"/>
  <c r="B77"/>
  <c r="B41"/>
  <c r="B25"/>
  <c r="B79"/>
  <c r="B70"/>
  <c r="B37"/>
  <c r="B15"/>
  <c r="B4"/>
  <c r="B9"/>
  <c r="B38"/>
  <c r="B8"/>
  <c r="B94"/>
  <c r="B106"/>
  <c r="B104"/>
  <c r="B12"/>
  <c r="B34"/>
  <c r="B108"/>
  <c r="B31"/>
  <c r="B47"/>
  <c r="B30"/>
  <c r="B55"/>
  <c r="B76"/>
  <c r="B54"/>
  <c r="B17"/>
  <c r="B75"/>
  <c r="B43"/>
  <c r="B36"/>
  <c r="B66"/>
  <c r="B97"/>
  <c r="B29"/>
  <c r="B22"/>
  <c r="B45"/>
  <c r="B53"/>
  <c r="B83"/>
  <c r="B105"/>
  <c r="B21"/>
  <c r="B91"/>
  <c r="B11"/>
  <c r="B14"/>
  <c r="B33"/>
  <c r="B64"/>
  <c r="B89"/>
  <c r="B27"/>
  <c r="B81"/>
  <c r="B20"/>
  <c r="B74"/>
  <c r="B42"/>
  <c r="B86"/>
  <c r="B44"/>
  <c r="B32"/>
  <c r="B72"/>
  <c r="B61"/>
  <c r="B90"/>
  <c r="B46"/>
  <c r="B16"/>
  <c r="B92"/>
  <c r="B95"/>
  <c r="B78"/>
  <c r="B58"/>
  <c r="B57"/>
  <c r="B65"/>
  <c r="B56"/>
  <c r="B100"/>
  <c r="B6"/>
  <c r="B96"/>
  <c r="B80"/>
  <c r="B40"/>
  <c r="B60"/>
  <c r="B82"/>
  <c r="B48"/>
  <c r="B84"/>
  <c r="B28"/>
  <c r="B73"/>
  <c r="B68"/>
  <c r="B62"/>
  <c r="B10"/>
  <c r="B35"/>
  <c r="B51"/>
  <c r="B93"/>
  <c r="B49"/>
  <c r="B71"/>
  <c r="B2"/>
  <c r="B39"/>
  <c r="B7"/>
  <c r="B85"/>
  <c r="B52"/>
  <c r="B102"/>
  <c r="B26"/>
  <c r="B19"/>
  <c r="B13"/>
  <c r="B24"/>
  <c r="B98"/>
  <c r="B67"/>
  <c r="B120"/>
  <c r="B121"/>
  <c r="B110"/>
  <c r="B111"/>
  <c r="B122"/>
  <c r="B123"/>
  <c r="B112"/>
  <c r="B113"/>
  <c r="B124"/>
  <c r="B114"/>
  <c r="B115"/>
  <c r="B116"/>
  <c r="B125"/>
  <c r="B126"/>
  <c r="B127"/>
  <c r="B117"/>
  <c r="B128"/>
  <c r="B129"/>
  <c r="B130"/>
  <c r="B118"/>
  <c r="B131"/>
  <c r="B132"/>
  <c r="B133"/>
  <c r="B134"/>
  <c r="B59"/>
  <c r="B5"/>
  <c r="B3"/>
  <c r="J28" i="23"/>
  <c r="J70"/>
  <c r="J99"/>
  <c r="J100"/>
  <c r="J132"/>
  <c r="J143"/>
  <c r="J165"/>
  <c r="J166"/>
  <c r="J191"/>
  <c r="O1"/>
  <c r="P29" s="1"/>
  <c r="J29" s="1"/>
  <c r="O2"/>
  <c r="O29" s="1"/>
  <c r="AK208"/>
  <c r="AJ208"/>
  <c r="AI208"/>
  <c r="AH208"/>
  <c r="AG208"/>
  <c r="AK152"/>
  <c r="AJ152"/>
  <c r="AI152"/>
  <c r="AH152"/>
  <c r="AG152"/>
  <c r="AK103"/>
  <c r="AJ103"/>
  <c r="AI103"/>
  <c r="AH103"/>
  <c r="AG103"/>
  <c r="AK121"/>
  <c r="AJ121"/>
  <c r="AI121"/>
  <c r="AH121"/>
  <c r="AG121"/>
  <c r="AK193"/>
  <c r="AJ193"/>
  <c r="AI193"/>
  <c r="AH193"/>
  <c r="AG193"/>
  <c r="AK69"/>
  <c r="AJ69"/>
  <c r="AI69"/>
  <c r="AH69"/>
  <c r="AG69"/>
  <c r="AK68"/>
  <c r="AJ68"/>
  <c r="AI68"/>
  <c r="AH68"/>
  <c r="AG68"/>
  <c r="AK194"/>
  <c r="AJ194"/>
  <c r="AI194"/>
  <c r="AH194"/>
  <c r="AG194"/>
  <c r="AK112"/>
  <c r="AJ112"/>
  <c r="AI112"/>
  <c r="AH112"/>
  <c r="AG112"/>
  <c r="AK94"/>
  <c r="AJ94"/>
  <c r="AI94"/>
  <c r="AH94"/>
  <c r="AG94"/>
  <c r="AK159"/>
  <c r="AJ159"/>
  <c r="AI159"/>
  <c r="AH159"/>
  <c r="AG159"/>
  <c r="AK198"/>
  <c r="AJ198"/>
  <c r="AI198"/>
  <c r="AH198"/>
  <c r="AG198"/>
  <c r="AK115"/>
  <c r="AJ115"/>
  <c r="AI115"/>
  <c r="AH115"/>
  <c r="AG115"/>
  <c r="AK156"/>
  <c r="AJ156"/>
  <c r="AI156"/>
  <c r="AH156"/>
  <c r="AG156"/>
  <c r="AA156"/>
  <c r="AK171"/>
  <c r="AJ171"/>
  <c r="AI171"/>
  <c r="AH171"/>
  <c r="AG171"/>
  <c r="AK186"/>
  <c r="AJ186"/>
  <c r="AI186"/>
  <c r="AH186"/>
  <c r="AG186"/>
  <c r="AK93"/>
  <c r="AJ93"/>
  <c r="AI93"/>
  <c r="AH93"/>
  <c r="AG93"/>
  <c r="AK128"/>
  <c r="AJ128"/>
  <c r="AI128"/>
  <c r="AH128"/>
  <c r="AG128"/>
  <c r="AK148"/>
  <c r="AJ148"/>
  <c r="AI148"/>
  <c r="AH148"/>
  <c r="AG148"/>
  <c r="AK64"/>
  <c r="AJ64"/>
  <c r="AI64"/>
  <c r="AH64"/>
  <c r="AG64"/>
  <c r="AK203"/>
  <c r="AJ203"/>
  <c r="AI203"/>
  <c r="AH203"/>
  <c r="AG203"/>
  <c r="AK61"/>
  <c r="AJ61"/>
  <c r="AI61"/>
  <c r="AH61"/>
  <c r="AG61"/>
  <c r="AK153"/>
  <c r="AJ153"/>
  <c r="AI153"/>
  <c r="AH153"/>
  <c r="AG153"/>
  <c r="AK206"/>
  <c r="AJ206"/>
  <c r="AI206"/>
  <c r="AH206"/>
  <c r="AG206"/>
  <c r="AK163"/>
  <c r="AJ163"/>
  <c r="AI163"/>
  <c r="AH163"/>
  <c r="AG163"/>
  <c r="AK199"/>
  <c r="AJ199"/>
  <c r="AI199"/>
  <c r="AH199"/>
  <c r="AG199"/>
  <c r="AK187"/>
  <c r="AJ187"/>
  <c r="AI187"/>
  <c r="AH187"/>
  <c r="AG187"/>
  <c r="AK130"/>
  <c r="AJ130"/>
  <c r="AI130"/>
  <c r="AH130"/>
  <c r="AG130"/>
  <c r="AK120"/>
  <c r="AJ120"/>
  <c r="AI120"/>
  <c r="AH120"/>
  <c r="AG120"/>
  <c r="AK195"/>
  <c r="AJ195"/>
  <c r="AI195"/>
  <c r="AH195"/>
  <c r="AG195"/>
  <c r="AK160"/>
  <c r="AJ160"/>
  <c r="AI160"/>
  <c r="AH160"/>
  <c r="AG160"/>
  <c r="AK162"/>
  <c r="AJ162"/>
  <c r="AI162"/>
  <c r="AH162"/>
  <c r="AG162"/>
  <c r="AK129"/>
  <c r="AJ129"/>
  <c r="AI129"/>
  <c r="AH129"/>
  <c r="AG129"/>
  <c r="AK90"/>
  <c r="AJ90"/>
  <c r="AI90"/>
  <c r="AH90"/>
  <c r="AG90"/>
  <c r="AK72"/>
  <c r="AJ72"/>
  <c r="AI72"/>
  <c r="AH72"/>
  <c r="AG72"/>
  <c r="AA72"/>
  <c r="AA88"/>
  <c r="AK170"/>
  <c r="AJ170"/>
  <c r="AI170"/>
  <c r="AH170"/>
  <c r="AG170"/>
  <c r="AK119"/>
  <c r="AJ119"/>
  <c r="AI119"/>
  <c r="AH119"/>
  <c r="AG119"/>
  <c r="AK127"/>
  <c r="AJ127"/>
  <c r="AI127"/>
  <c r="AH127"/>
  <c r="AG127"/>
  <c r="AK167"/>
  <c r="AJ167"/>
  <c r="AI167"/>
  <c r="AH167"/>
  <c r="AG167"/>
  <c r="AK142"/>
  <c r="AJ142"/>
  <c r="AI142"/>
  <c r="AH142"/>
  <c r="AG142"/>
  <c r="AK213"/>
  <c r="AJ213"/>
  <c r="AI213"/>
  <c r="AH213"/>
  <c r="AG213"/>
  <c r="AK172"/>
  <c r="AJ172"/>
  <c r="AI172"/>
  <c r="AH172"/>
  <c r="AG172"/>
  <c r="AA172"/>
  <c r="AK202"/>
  <c r="AJ202"/>
  <c r="AI202"/>
  <c r="AH202"/>
  <c r="AG202"/>
  <c r="AA202"/>
  <c r="AK56"/>
  <c r="AJ56"/>
  <c r="AI56"/>
  <c r="AH56"/>
  <c r="AG56"/>
  <c r="AA56"/>
  <c r="AK164"/>
  <c r="AJ164"/>
  <c r="AI164"/>
  <c r="AH164"/>
  <c r="AG164"/>
  <c r="AA164"/>
  <c r="AK140"/>
  <c r="AJ140"/>
  <c r="AI140"/>
  <c r="AH140"/>
  <c r="AG140"/>
  <c r="AA140"/>
  <c r="AK149"/>
  <c r="AJ149"/>
  <c r="AI149"/>
  <c r="AH149"/>
  <c r="AG149"/>
  <c r="AK116"/>
  <c r="AJ116"/>
  <c r="AI116"/>
  <c r="AH116"/>
  <c r="AG116"/>
  <c r="AK81"/>
  <c r="AJ81"/>
  <c r="AI81"/>
  <c r="AH81"/>
  <c r="AG81"/>
  <c r="AK87"/>
  <c r="AJ87"/>
  <c r="AI87"/>
  <c r="AH87"/>
  <c r="AG87"/>
  <c r="AA87"/>
  <c r="AK175"/>
  <c r="AJ175"/>
  <c r="AI175"/>
  <c r="AH175"/>
  <c r="AG175"/>
  <c r="AA175"/>
  <c r="AK212"/>
  <c r="AJ212"/>
  <c r="AI212"/>
  <c r="AH212"/>
  <c r="AG212"/>
  <c r="AA212"/>
  <c r="AK11"/>
  <c r="AJ11"/>
  <c r="AI11"/>
  <c r="AH11"/>
  <c r="AG11"/>
  <c r="AA11"/>
  <c r="AK18"/>
  <c r="AJ18"/>
  <c r="AI18"/>
  <c r="AH18"/>
  <c r="AG18"/>
  <c r="AK13"/>
  <c r="AJ13"/>
  <c r="AI13"/>
  <c r="AH13"/>
  <c r="AG13"/>
  <c r="AA13"/>
  <c r="AK12"/>
  <c r="AJ12"/>
  <c r="AI12"/>
  <c r="AH12"/>
  <c r="AG12"/>
  <c r="AK161"/>
  <c r="AJ161"/>
  <c r="AI161"/>
  <c r="AH161"/>
  <c r="AG161"/>
  <c r="AK154"/>
  <c r="AJ154"/>
  <c r="AI154"/>
  <c r="AH154"/>
  <c r="AG154"/>
  <c r="AK188"/>
  <c r="AJ188"/>
  <c r="AI188"/>
  <c r="AH188"/>
  <c r="AG188"/>
  <c r="AK141"/>
  <c r="AJ141"/>
  <c r="AI141"/>
  <c r="AH141"/>
  <c r="AG141"/>
  <c r="AK76"/>
  <c r="AJ76"/>
  <c r="AI76"/>
  <c r="AH76"/>
  <c r="AG76"/>
  <c r="AK204"/>
  <c r="AJ204"/>
  <c r="AI204"/>
  <c r="AH204"/>
  <c r="AG204"/>
  <c r="AK19"/>
  <c r="AJ19"/>
  <c r="AI19"/>
  <c r="AH19"/>
  <c r="AG19"/>
  <c r="AK21"/>
  <c r="AJ21"/>
  <c r="AI21"/>
  <c r="AH21"/>
  <c r="AG21"/>
  <c r="AK23"/>
  <c r="AJ23"/>
  <c r="AI23"/>
  <c r="AH23"/>
  <c r="AG23"/>
  <c r="AK14"/>
  <c r="AJ14"/>
  <c r="AI14"/>
  <c r="AH14"/>
  <c r="AG14"/>
  <c r="AK16"/>
  <c r="AJ16"/>
  <c r="AI16"/>
  <c r="AH16"/>
  <c r="AG16"/>
  <c r="AK182"/>
  <c r="AJ182"/>
  <c r="AI182"/>
  <c r="AH182"/>
  <c r="AG182"/>
  <c r="AK180"/>
  <c r="AJ180"/>
  <c r="AI180"/>
  <c r="AH180"/>
  <c r="AG180"/>
  <c r="AK27"/>
  <c r="AJ27"/>
  <c r="AI27"/>
  <c r="AH27"/>
  <c r="AG27"/>
  <c r="AK211"/>
  <c r="AJ211"/>
  <c r="AI211"/>
  <c r="AH211"/>
  <c r="AG211"/>
  <c r="AK151"/>
  <c r="AJ151"/>
  <c r="AI151"/>
  <c r="AH151"/>
  <c r="AG151"/>
  <c r="AK185"/>
  <c r="AJ185"/>
  <c r="AI185"/>
  <c r="AH185"/>
  <c r="AG185"/>
  <c r="AK123"/>
  <c r="AJ123"/>
  <c r="AI123"/>
  <c r="AH123"/>
  <c r="AG123"/>
  <c r="AK150"/>
  <c r="AJ150"/>
  <c r="AI150"/>
  <c r="AH150"/>
  <c r="AG150"/>
  <c r="AK169"/>
  <c r="AJ169"/>
  <c r="AI169"/>
  <c r="AH169"/>
  <c r="AG169"/>
  <c r="AK183"/>
  <c r="AJ183"/>
  <c r="AI183"/>
  <c r="AH183"/>
  <c r="AG183"/>
  <c r="AK145"/>
  <c r="AJ145"/>
  <c r="AI145"/>
  <c r="AH145"/>
  <c r="AG145"/>
  <c r="AK126"/>
  <c r="AJ126"/>
  <c r="AI126"/>
  <c r="AH126"/>
  <c r="AG126"/>
  <c r="AK139"/>
  <c r="AJ139"/>
  <c r="AI139"/>
  <c r="AH139"/>
  <c r="AG139"/>
  <c r="AK25"/>
  <c r="AJ25"/>
  <c r="AI25"/>
  <c r="AH25"/>
  <c r="AG25"/>
  <c r="AK15"/>
  <c r="AJ15"/>
  <c r="AI15"/>
  <c r="AH15"/>
  <c r="AG15"/>
  <c r="AK26"/>
  <c r="AJ26"/>
  <c r="AI26"/>
  <c r="AH26"/>
  <c r="AG26"/>
  <c r="AK179"/>
  <c r="AJ179"/>
  <c r="AI179"/>
  <c r="AH179"/>
  <c r="AG179"/>
  <c r="AK181"/>
  <c r="AJ181"/>
  <c r="AI181"/>
  <c r="AH181"/>
  <c r="AG181"/>
  <c r="AK155"/>
  <c r="AJ155"/>
  <c r="AI155"/>
  <c r="AH155"/>
  <c r="AG155"/>
  <c r="AK197"/>
  <c r="AJ197"/>
  <c r="AI197"/>
  <c r="AH197"/>
  <c r="AG197"/>
  <c r="AK73"/>
  <c r="AJ73"/>
  <c r="AI73"/>
  <c r="AH73"/>
  <c r="AG73"/>
  <c r="AA73"/>
  <c r="AK80"/>
  <c r="AJ80"/>
  <c r="AI80"/>
  <c r="AH80"/>
  <c r="AG80"/>
  <c r="AA80"/>
  <c r="AA17"/>
  <c r="AK55"/>
  <c r="AJ55"/>
  <c r="AI55"/>
  <c r="AH55"/>
  <c r="AG55"/>
  <c r="AA55"/>
  <c r="AK24"/>
  <c r="AJ24"/>
  <c r="AI24"/>
  <c r="AH24"/>
  <c r="AG24"/>
  <c r="AA24"/>
  <c r="AK75"/>
  <c r="AJ75"/>
  <c r="AI75"/>
  <c r="AH75"/>
  <c r="AG75"/>
  <c r="AA75"/>
  <c r="AK106"/>
  <c r="AJ106"/>
  <c r="AI106"/>
  <c r="AH106"/>
  <c r="AG106"/>
  <c r="AA106"/>
  <c r="AK107"/>
  <c r="AJ107"/>
  <c r="AI107"/>
  <c r="AH107"/>
  <c r="AG107"/>
  <c r="AA107"/>
  <c r="AK95"/>
  <c r="AJ95"/>
  <c r="AI95"/>
  <c r="AH95"/>
  <c r="AG95"/>
  <c r="AK98"/>
  <c r="AJ98"/>
  <c r="AI98"/>
  <c r="AH98"/>
  <c r="AG98"/>
  <c r="AK144"/>
  <c r="AJ144"/>
  <c r="AI144"/>
  <c r="AH144"/>
  <c r="AG144"/>
  <c r="AK84"/>
  <c r="AJ84"/>
  <c r="AI84"/>
  <c r="AH84"/>
  <c r="AG84"/>
  <c r="AK71"/>
  <c r="AJ71"/>
  <c r="AI71"/>
  <c r="AH71"/>
  <c r="AG71"/>
  <c r="AK101"/>
  <c r="AJ101"/>
  <c r="AI101"/>
  <c r="AH101"/>
  <c r="AG101"/>
  <c r="AK92"/>
  <c r="AJ92"/>
  <c r="AI92"/>
  <c r="AH92"/>
  <c r="AG92"/>
  <c r="AK97"/>
  <c r="AJ97"/>
  <c r="AI97"/>
  <c r="AH97"/>
  <c r="AG97"/>
  <c r="AK189"/>
  <c r="AJ189"/>
  <c r="AI189"/>
  <c r="AH189"/>
  <c r="AG189"/>
  <c r="AA189"/>
  <c r="AK200"/>
  <c r="AJ200"/>
  <c r="AI200"/>
  <c r="AH200"/>
  <c r="AG200"/>
  <c r="AA200"/>
  <c r="AK205"/>
  <c r="AJ205"/>
  <c r="AI205"/>
  <c r="AH205"/>
  <c r="AG205"/>
  <c r="AA205"/>
  <c r="AK96"/>
  <c r="AJ96"/>
  <c r="AI96"/>
  <c r="AH96"/>
  <c r="AG96"/>
  <c r="AA96"/>
  <c r="AK43"/>
  <c r="AJ43"/>
  <c r="AI43"/>
  <c r="AH43"/>
  <c r="AG43"/>
  <c r="AA43"/>
  <c r="AK184"/>
  <c r="AJ184"/>
  <c r="AI184"/>
  <c r="AH184"/>
  <c r="AG184"/>
  <c r="AA184"/>
  <c r="AK113"/>
  <c r="AJ113"/>
  <c r="AI113"/>
  <c r="AH113"/>
  <c r="AG113"/>
  <c r="AA113"/>
  <c r="AK91"/>
  <c r="AJ91"/>
  <c r="AI91"/>
  <c r="AH91"/>
  <c r="AG91"/>
  <c r="AA91"/>
  <c r="AK133"/>
  <c r="AJ133"/>
  <c r="AI133"/>
  <c r="AH133"/>
  <c r="AG133"/>
  <c r="AA133"/>
  <c r="AK146"/>
  <c r="AJ146"/>
  <c r="AI146"/>
  <c r="AH146"/>
  <c r="AG146"/>
  <c r="AA146"/>
  <c r="AK111"/>
  <c r="AJ111"/>
  <c r="AI111"/>
  <c r="AH111"/>
  <c r="AG111"/>
  <c r="AK85"/>
  <c r="AJ85"/>
  <c r="AI85"/>
  <c r="AH85"/>
  <c r="AG85"/>
  <c r="AA85"/>
  <c r="AK196"/>
  <c r="AJ196"/>
  <c r="AI196"/>
  <c r="AH196"/>
  <c r="AG196"/>
  <c r="AA196"/>
  <c r="AK157"/>
  <c r="AJ157"/>
  <c r="AI157"/>
  <c r="AH157"/>
  <c r="AG157"/>
  <c r="AK105"/>
  <c r="AJ105"/>
  <c r="AI105"/>
  <c r="AH105"/>
  <c r="AG105"/>
  <c r="AA105"/>
  <c r="AK192"/>
  <c r="AJ192"/>
  <c r="AI192"/>
  <c r="AH192"/>
  <c r="AG192"/>
  <c r="AA192"/>
  <c r="AK131"/>
  <c r="AJ131"/>
  <c r="AI131"/>
  <c r="AH131"/>
  <c r="AG131"/>
  <c r="AA131"/>
  <c r="AK158"/>
  <c r="AJ158"/>
  <c r="AI158"/>
  <c r="AH158"/>
  <c r="AG158"/>
  <c r="AA158"/>
  <c r="AK177"/>
  <c r="AJ177"/>
  <c r="AI177"/>
  <c r="AH177"/>
  <c r="AG177"/>
  <c r="AA177"/>
  <c r="AK79"/>
  <c r="AJ79"/>
  <c r="AI79"/>
  <c r="AH79"/>
  <c r="AG79"/>
  <c r="AA79"/>
  <c r="AK77"/>
  <c r="AJ77"/>
  <c r="AI77"/>
  <c r="AH77"/>
  <c r="AG77"/>
  <c r="AA77"/>
  <c r="AK176"/>
  <c r="AJ176"/>
  <c r="AI176"/>
  <c r="AH176"/>
  <c r="AG176"/>
  <c r="AA176"/>
  <c r="AK57"/>
  <c r="AJ57"/>
  <c r="AI57"/>
  <c r="AH57"/>
  <c r="AG57"/>
  <c r="AA57"/>
  <c r="AK83"/>
  <c r="AJ83"/>
  <c r="AI83"/>
  <c r="AH83"/>
  <c r="AG83"/>
  <c r="AA83"/>
  <c r="AK86"/>
  <c r="AJ86"/>
  <c r="AI86"/>
  <c r="AH86"/>
  <c r="AG86"/>
  <c r="AA86"/>
  <c r="AK174"/>
  <c r="AJ174"/>
  <c r="AI174"/>
  <c r="AH174"/>
  <c r="AG174"/>
  <c r="AA174"/>
  <c r="AK110"/>
  <c r="AJ110"/>
  <c r="AI110"/>
  <c r="AH110"/>
  <c r="AG110"/>
  <c r="AA110"/>
  <c r="AK210"/>
  <c r="AJ210"/>
  <c r="AI210"/>
  <c r="AH210"/>
  <c r="AG210"/>
  <c r="AA210"/>
  <c r="AK22"/>
  <c r="AJ22"/>
  <c r="AI22"/>
  <c r="AH22"/>
  <c r="AG22"/>
  <c r="AA22"/>
  <c r="AK118"/>
  <c r="AJ118"/>
  <c r="AI118"/>
  <c r="AH118"/>
  <c r="AG118"/>
  <c r="AA118"/>
  <c r="AK209"/>
  <c r="AJ209"/>
  <c r="AI209"/>
  <c r="AH209"/>
  <c r="AG209"/>
  <c r="AA209"/>
  <c r="AK122"/>
  <c r="AJ122"/>
  <c r="AI122"/>
  <c r="AH122"/>
  <c r="AG122"/>
  <c r="AA122"/>
  <c r="AK74"/>
  <c r="AJ74"/>
  <c r="AI74"/>
  <c r="AH74"/>
  <c r="AG74"/>
  <c r="AA74"/>
  <c r="AK109"/>
  <c r="AJ109"/>
  <c r="AI109"/>
  <c r="AH109"/>
  <c r="AG109"/>
  <c r="AA109"/>
  <c r="AK117"/>
  <c r="AJ117"/>
  <c r="AI117"/>
  <c r="AH117"/>
  <c r="AG117"/>
  <c r="AA117"/>
  <c r="AK104"/>
  <c r="AJ104"/>
  <c r="AI104"/>
  <c r="AH104"/>
  <c r="AG104"/>
  <c r="AA104"/>
  <c r="AK173"/>
  <c r="AJ173"/>
  <c r="AI173"/>
  <c r="AH173"/>
  <c r="AG173"/>
  <c r="AA173"/>
  <c r="AK124"/>
  <c r="AJ124"/>
  <c r="AI124"/>
  <c r="AH124"/>
  <c r="AG124"/>
  <c r="AA124"/>
  <c r="AK82"/>
  <c r="AJ82"/>
  <c r="AI82"/>
  <c r="AH82"/>
  <c r="AG82"/>
  <c r="AA82"/>
  <c r="AK136"/>
  <c r="AJ136"/>
  <c r="AI136"/>
  <c r="AH136"/>
  <c r="AG136"/>
  <c r="AA136"/>
  <c r="AK178"/>
  <c r="AJ178"/>
  <c r="AI178"/>
  <c r="AH178"/>
  <c r="AG178"/>
  <c r="AA178"/>
  <c r="AK215"/>
  <c r="AJ215"/>
  <c r="AI215"/>
  <c r="AH215"/>
  <c r="AG215"/>
  <c r="AA215"/>
  <c r="AK125"/>
  <c r="AJ125"/>
  <c r="AI125"/>
  <c r="AH125"/>
  <c r="AG125"/>
  <c r="AA125"/>
  <c r="Z187" i="21"/>
  <c r="Y187"/>
  <c r="X187"/>
  <c r="W187"/>
  <c r="V187"/>
  <c r="Z186"/>
  <c r="Y186"/>
  <c r="X186"/>
  <c r="W186"/>
  <c r="V186"/>
  <c r="Z116"/>
  <c r="Y116"/>
  <c r="X116"/>
  <c r="W116"/>
  <c r="V116"/>
  <c r="Z115"/>
  <c r="Y115"/>
  <c r="X115"/>
  <c r="W115"/>
  <c r="V115"/>
  <c r="Z30"/>
  <c r="Y30"/>
  <c r="X30"/>
  <c r="W30"/>
  <c r="V30"/>
  <c r="O30"/>
  <c r="Z70"/>
  <c r="Y70"/>
  <c r="X70"/>
  <c r="W70"/>
  <c r="V70"/>
  <c r="O70"/>
  <c r="Z185"/>
  <c r="Y185"/>
  <c r="X185"/>
  <c r="W185"/>
  <c r="V185"/>
  <c r="Z15"/>
  <c r="Y15"/>
  <c r="X15"/>
  <c r="W15"/>
  <c r="V15"/>
  <c r="O15"/>
  <c r="Z14"/>
  <c r="Y14"/>
  <c r="X14"/>
  <c r="W14"/>
  <c r="V14"/>
  <c r="O14"/>
  <c r="Z132"/>
  <c r="Y132"/>
  <c r="X132"/>
  <c r="W132"/>
  <c r="V132"/>
  <c r="Z131"/>
  <c r="Y131"/>
  <c r="X131"/>
  <c r="W131"/>
  <c r="V131"/>
  <c r="Z130"/>
  <c r="Y130"/>
  <c r="X130"/>
  <c r="W130"/>
  <c r="V130"/>
  <c r="Z184"/>
  <c r="Y184"/>
  <c r="X184"/>
  <c r="W184"/>
  <c r="V184"/>
  <c r="Z113"/>
  <c r="Y113"/>
  <c r="X113"/>
  <c r="W113"/>
  <c r="V113"/>
  <c r="Z148"/>
  <c r="Y148"/>
  <c r="X148"/>
  <c r="W148"/>
  <c r="V148"/>
  <c r="O148"/>
  <c r="Z207"/>
  <c r="Y207"/>
  <c r="X207"/>
  <c r="W207"/>
  <c r="V207"/>
  <c r="Z147"/>
  <c r="Y147"/>
  <c r="X147"/>
  <c r="W147"/>
  <c r="V147"/>
  <c r="O147"/>
  <c r="Z206"/>
  <c r="Y206"/>
  <c r="X206"/>
  <c r="W206"/>
  <c r="V206"/>
  <c r="Z164"/>
  <c r="Y164"/>
  <c r="X164"/>
  <c r="W164"/>
  <c r="V164"/>
  <c r="O164"/>
  <c r="Z167"/>
  <c r="Y167"/>
  <c r="X167"/>
  <c r="W167"/>
  <c r="V167"/>
  <c r="Z88"/>
  <c r="Y88"/>
  <c r="X88"/>
  <c r="W88"/>
  <c r="V88"/>
  <c r="Z112"/>
  <c r="Y112"/>
  <c r="X112"/>
  <c r="W112"/>
  <c r="V112"/>
  <c r="Z57"/>
  <c r="Y57"/>
  <c r="X57"/>
  <c r="W57"/>
  <c r="V57"/>
  <c r="Z56"/>
  <c r="Y56"/>
  <c r="X56"/>
  <c r="W56"/>
  <c r="V56"/>
  <c r="Z53"/>
  <c r="Y53"/>
  <c r="X53"/>
  <c r="W53"/>
  <c r="V53"/>
  <c r="O53"/>
  <c r="Z111"/>
  <c r="Y111"/>
  <c r="X111"/>
  <c r="W111"/>
  <c r="V111"/>
  <c r="Z161"/>
  <c r="Y161"/>
  <c r="X161"/>
  <c r="W161"/>
  <c r="V161"/>
  <c r="Z160"/>
  <c r="Y160"/>
  <c r="X160"/>
  <c r="W160"/>
  <c r="V160"/>
  <c r="Z159"/>
  <c r="Y159"/>
  <c r="X159"/>
  <c r="W159"/>
  <c r="V159"/>
  <c r="Z153"/>
  <c r="Y153"/>
  <c r="X153"/>
  <c r="W153"/>
  <c r="V153"/>
  <c r="O153"/>
  <c r="Z183"/>
  <c r="Y183"/>
  <c r="X183"/>
  <c r="W183"/>
  <c r="V183"/>
  <c r="Z110"/>
  <c r="Y110"/>
  <c r="X110"/>
  <c r="W110"/>
  <c r="V110"/>
  <c r="Z158"/>
  <c r="Y158"/>
  <c r="X158"/>
  <c r="W158"/>
  <c r="V158"/>
  <c r="Z204"/>
  <c r="Y204"/>
  <c r="X204"/>
  <c r="W204"/>
  <c r="V204"/>
  <c r="Z203"/>
  <c r="Y203"/>
  <c r="X203"/>
  <c r="W203"/>
  <c r="V203"/>
  <c r="Z52"/>
  <c r="Y52"/>
  <c r="X52"/>
  <c r="W52"/>
  <c r="V52"/>
  <c r="O52"/>
  <c r="Z87"/>
  <c r="Y87"/>
  <c r="X87"/>
  <c r="W87"/>
  <c r="V87"/>
  <c r="Z29"/>
  <c r="Y29"/>
  <c r="X29"/>
  <c r="W29"/>
  <c r="V29"/>
  <c r="O29"/>
  <c r="Z157"/>
  <c r="Y157"/>
  <c r="X157"/>
  <c r="W157"/>
  <c r="V157"/>
  <c r="Z156"/>
  <c r="Y156"/>
  <c r="X156"/>
  <c r="W156"/>
  <c r="V156"/>
  <c r="Z182"/>
  <c r="Y182"/>
  <c r="X182"/>
  <c r="W182"/>
  <c r="V182"/>
  <c r="Z109"/>
  <c r="Y109"/>
  <c r="X109"/>
  <c r="W109"/>
  <c r="V109"/>
  <c r="Z181"/>
  <c r="Y181"/>
  <c r="X181"/>
  <c r="W181"/>
  <c r="V181"/>
  <c r="Z107"/>
  <c r="Y107"/>
  <c r="X107"/>
  <c r="W107"/>
  <c r="V107"/>
  <c r="Z145"/>
  <c r="Y145"/>
  <c r="X145"/>
  <c r="W145"/>
  <c r="V145"/>
  <c r="Z202"/>
  <c r="Y202"/>
  <c r="X202"/>
  <c r="W202"/>
  <c r="V202"/>
  <c r="Z201"/>
  <c r="Y201"/>
  <c r="X201"/>
  <c r="W201"/>
  <c r="V201"/>
  <c r="Z200"/>
  <c r="Y200"/>
  <c r="X200"/>
  <c r="W200"/>
  <c r="V200"/>
  <c r="Z199"/>
  <c r="Y199"/>
  <c r="X199"/>
  <c r="W199"/>
  <c r="V199"/>
  <c r="Z198"/>
  <c r="Y198"/>
  <c r="X198"/>
  <c r="W198"/>
  <c r="V198"/>
  <c r="Z197"/>
  <c r="Y197"/>
  <c r="X197"/>
  <c r="W197"/>
  <c r="V197"/>
  <c r="Z196"/>
  <c r="Y196"/>
  <c r="X196"/>
  <c r="W196"/>
  <c r="V196"/>
  <c r="Z195"/>
  <c r="Y195"/>
  <c r="X195"/>
  <c r="W195"/>
  <c r="V195"/>
  <c r="Z194"/>
  <c r="Y194"/>
  <c r="X194"/>
  <c r="W194"/>
  <c r="V194"/>
  <c r="Z51"/>
  <c r="Y51"/>
  <c r="X51"/>
  <c r="W51"/>
  <c r="V51"/>
  <c r="O51"/>
  <c r="Z64"/>
  <c r="Y64"/>
  <c r="X64"/>
  <c r="W64"/>
  <c r="V64"/>
  <c r="Z63"/>
  <c r="Y63"/>
  <c r="X63"/>
  <c r="W63"/>
  <c r="V63"/>
  <c r="Z55"/>
  <c r="Y55"/>
  <c r="X55"/>
  <c r="W55"/>
  <c r="V55"/>
  <c r="Z50"/>
  <c r="Y50"/>
  <c r="X50"/>
  <c r="W50"/>
  <c r="V50"/>
  <c r="O50"/>
  <c r="Z49"/>
  <c r="Y49"/>
  <c r="X49"/>
  <c r="W49"/>
  <c r="V49"/>
  <c r="O49"/>
  <c r="Z193"/>
  <c r="Y193"/>
  <c r="X193"/>
  <c r="W193"/>
  <c r="V193"/>
  <c r="O193"/>
  <c r="Z48"/>
  <c r="Y48"/>
  <c r="X48"/>
  <c r="W48"/>
  <c r="V48"/>
  <c r="O48"/>
  <c r="Z61"/>
  <c r="Y61"/>
  <c r="X61"/>
  <c r="W61"/>
  <c r="V61"/>
  <c r="Z47"/>
  <c r="Y47"/>
  <c r="X47"/>
  <c r="W47"/>
  <c r="V47"/>
  <c r="O47"/>
  <c r="Z46"/>
  <c r="Y46"/>
  <c r="X46"/>
  <c r="W46"/>
  <c r="V46"/>
  <c r="O46"/>
  <c r="Z179"/>
  <c r="Y179"/>
  <c r="X179"/>
  <c r="W179"/>
  <c r="V179"/>
  <c r="Z60"/>
  <c r="Y60"/>
  <c r="X60"/>
  <c r="W60"/>
  <c r="V60"/>
  <c r="Z59"/>
  <c r="Y59"/>
  <c r="X59"/>
  <c r="W59"/>
  <c r="V59"/>
  <c r="Z66"/>
  <c r="Y66"/>
  <c r="X66"/>
  <c r="W66"/>
  <c r="V66"/>
  <c r="O66"/>
  <c r="Z178"/>
  <c r="Y178"/>
  <c r="X178"/>
  <c r="W178"/>
  <c r="V178"/>
  <c r="Z45"/>
  <c r="Y45"/>
  <c r="X45"/>
  <c r="W45"/>
  <c r="V45"/>
  <c r="O45"/>
  <c r="Z192"/>
  <c r="Y192"/>
  <c r="X192"/>
  <c r="W192"/>
  <c r="V192"/>
  <c r="Z44"/>
  <c r="Y44"/>
  <c r="X44"/>
  <c r="W44"/>
  <c r="V44"/>
  <c r="O44"/>
  <c r="Z28"/>
  <c r="Y28"/>
  <c r="X28"/>
  <c r="W28"/>
  <c r="V28"/>
  <c r="O28"/>
  <c r="Z144"/>
  <c r="Y144"/>
  <c r="X144"/>
  <c r="W144"/>
  <c r="V144"/>
  <c r="Z74"/>
  <c r="Y74"/>
  <c r="X74"/>
  <c r="W74"/>
  <c r="V74"/>
  <c r="O74"/>
  <c r="Z69"/>
  <c r="Y69"/>
  <c r="X69"/>
  <c r="W69"/>
  <c r="V69"/>
  <c r="O69"/>
  <c r="Z191"/>
  <c r="Y191"/>
  <c r="X191"/>
  <c r="W191"/>
  <c r="V191"/>
  <c r="Z106"/>
  <c r="Y106"/>
  <c r="X106"/>
  <c r="W106"/>
  <c r="V106"/>
  <c r="Z128"/>
  <c r="Y128"/>
  <c r="X128"/>
  <c r="W128"/>
  <c r="V128"/>
  <c r="Z143"/>
  <c r="Y143"/>
  <c r="X143"/>
  <c r="W143"/>
  <c r="V143"/>
  <c r="Z73"/>
  <c r="Y73"/>
  <c r="X73"/>
  <c r="W73"/>
  <c r="V73"/>
  <c r="O73"/>
  <c r="Z150"/>
  <c r="Y150"/>
  <c r="X150"/>
  <c r="W150"/>
  <c r="V150"/>
  <c r="O150"/>
  <c r="Z142"/>
  <c r="Y142"/>
  <c r="X142"/>
  <c r="W142"/>
  <c r="V142"/>
  <c r="O142"/>
  <c r="Z71"/>
  <c r="Y71"/>
  <c r="X71"/>
  <c r="W71"/>
  <c r="V71"/>
  <c r="O71"/>
  <c r="Z68"/>
  <c r="Y68"/>
  <c r="X68"/>
  <c r="W68"/>
  <c r="V68"/>
  <c r="O68"/>
  <c r="Z190"/>
  <c r="Y190"/>
  <c r="X190"/>
  <c r="W190"/>
  <c r="V190"/>
  <c r="Z166"/>
  <c r="Y166"/>
  <c r="X166"/>
  <c r="W166"/>
  <c r="V166"/>
  <c r="Z189"/>
  <c r="Y189"/>
  <c r="X189"/>
  <c r="W189"/>
  <c r="V189"/>
  <c r="O163"/>
  <c r="Z175"/>
  <c r="Y175"/>
  <c r="X175"/>
  <c r="W175"/>
  <c r="V175"/>
  <c r="Z141"/>
  <c r="Y141"/>
  <c r="X141"/>
  <c r="W141"/>
  <c r="V141"/>
  <c r="O141"/>
  <c r="Z173"/>
  <c r="Y173"/>
  <c r="X173"/>
  <c r="W173"/>
  <c r="V173"/>
  <c r="Z172"/>
  <c r="Y172"/>
  <c r="X172"/>
  <c r="W172"/>
  <c r="V172"/>
  <c r="Z27"/>
  <c r="Y27"/>
  <c r="X27"/>
  <c r="W27"/>
  <c r="V27"/>
  <c r="O27"/>
  <c r="Z13"/>
  <c r="Y13"/>
  <c r="X13"/>
  <c r="W13"/>
  <c r="V13"/>
  <c r="O13"/>
  <c r="Z152"/>
  <c r="Y152"/>
  <c r="X152"/>
  <c r="W152"/>
  <c r="V152"/>
  <c r="O152"/>
  <c r="Z171"/>
  <c r="Y171"/>
  <c r="X171"/>
  <c r="W171"/>
  <c r="V171"/>
  <c r="Z170"/>
  <c r="Y170"/>
  <c r="X170"/>
  <c r="W170"/>
  <c r="V170"/>
  <c r="Z26"/>
  <c r="Y26"/>
  <c r="X26"/>
  <c r="W26"/>
  <c r="V26"/>
  <c r="O26"/>
  <c r="Z25"/>
  <c r="Y25"/>
  <c r="X25"/>
  <c r="W25"/>
  <c r="V25"/>
  <c r="O25"/>
  <c r="Z12"/>
  <c r="Y12"/>
  <c r="X12"/>
  <c r="W12"/>
  <c r="V12"/>
  <c r="O12"/>
  <c r="Z41"/>
  <c r="Y41"/>
  <c r="X41"/>
  <c r="W41"/>
  <c r="V41"/>
  <c r="Z24"/>
  <c r="Y24"/>
  <c r="X24"/>
  <c r="W24"/>
  <c r="V24"/>
  <c r="O24"/>
  <c r="Z38"/>
  <c r="Y38"/>
  <c r="X38"/>
  <c r="W38"/>
  <c r="V38"/>
  <c r="Z31"/>
  <c r="Y31"/>
  <c r="X31"/>
  <c r="W31"/>
  <c r="V31"/>
  <c r="O31"/>
  <c r="Z23"/>
  <c r="Y23"/>
  <c r="X23"/>
  <c r="W23"/>
  <c r="V23"/>
  <c r="O23"/>
  <c r="Z22"/>
  <c r="Y22"/>
  <c r="X22"/>
  <c r="W22"/>
  <c r="V22"/>
  <c r="O22"/>
  <c r="Z21"/>
  <c r="Y21"/>
  <c r="X21"/>
  <c r="W21"/>
  <c r="V21"/>
  <c r="O21"/>
  <c r="Z20"/>
  <c r="Y20"/>
  <c r="X20"/>
  <c r="W20"/>
  <c r="V20"/>
  <c r="O20"/>
  <c r="Z19"/>
  <c r="Y19"/>
  <c r="X19"/>
  <c r="W19"/>
  <c r="V19"/>
  <c r="O19"/>
  <c r="Z11"/>
  <c r="Y11"/>
  <c r="X11"/>
  <c r="W11"/>
  <c r="V11"/>
  <c r="O11"/>
  <c r="Z10"/>
  <c r="Y10"/>
  <c r="X10"/>
  <c r="W10"/>
  <c r="V10"/>
  <c r="O10"/>
  <c r="Z9"/>
  <c r="Y9"/>
  <c r="X9"/>
  <c r="W9"/>
  <c r="V9"/>
  <c r="O9"/>
  <c r="Z8"/>
  <c r="Y8"/>
  <c r="X8"/>
  <c r="W8"/>
  <c r="V8"/>
  <c r="O8"/>
  <c r="Z7"/>
  <c r="Y7"/>
  <c r="X7"/>
  <c r="W7"/>
  <c r="V7"/>
  <c r="O7"/>
  <c r="Z6"/>
  <c r="Y6"/>
  <c r="X6"/>
  <c r="W6"/>
  <c r="V6"/>
  <c r="O6"/>
  <c r="Z5"/>
  <c r="Y5"/>
  <c r="X5"/>
  <c r="W5"/>
  <c r="V5"/>
  <c r="O5"/>
  <c r="Z40"/>
  <c r="Y40"/>
  <c r="X40"/>
  <c r="W40"/>
  <c r="V40"/>
  <c r="O40"/>
  <c r="Z4"/>
  <c r="Y4"/>
  <c r="X4"/>
  <c r="W4"/>
  <c r="V4"/>
  <c r="O4"/>
  <c r="Z3"/>
  <c r="Y3"/>
  <c r="X3"/>
  <c r="W3"/>
  <c r="V3"/>
  <c r="O3"/>
  <c r="Z2"/>
  <c r="Y2"/>
  <c r="X2"/>
  <c r="W2"/>
  <c r="V2"/>
  <c r="O2"/>
  <c r="Z140"/>
  <c r="Y140"/>
  <c r="X140"/>
  <c r="W140"/>
  <c r="V140"/>
  <c r="O140"/>
  <c r="Z18"/>
  <c r="Y18"/>
  <c r="X18"/>
  <c r="W18"/>
  <c r="V18"/>
  <c r="O18"/>
  <c r="Z127"/>
  <c r="Y127"/>
  <c r="X127"/>
  <c r="W127"/>
  <c r="V127"/>
  <c r="Z126"/>
  <c r="Y126"/>
  <c r="X126"/>
  <c r="W126"/>
  <c r="V126"/>
  <c r="Z125"/>
  <c r="Y125"/>
  <c r="X125"/>
  <c r="W125"/>
  <c r="V125"/>
  <c r="Z124"/>
  <c r="Y124"/>
  <c r="X124"/>
  <c r="W124"/>
  <c r="V124"/>
  <c r="Z105"/>
  <c r="Y105"/>
  <c r="X105"/>
  <c r="W105"/>
  <c r="V105"/>
  <c r="Z123"/>
  <c r="Y123"/>
  <c r="X123"/>
  <c r="W123"/>
  <c r="V123"/>
  <c r="Z139"/>
  <c r="Y139"/>
  <c r="X139"/>
  <c r="W139"/>
  <c r="V139"/>
  <c r="O139"/>
  <c r="Z138"/>
  <c r="Y138"/>
  <c r="X138"/>
  <c r="W138"/>
  <c r="V138"/>
  <c r="Z137"/>
  <c r="Y137"/>
  <c r="X137"/>
  <c r="W137"/>
  <c r="V137"/>
  <c r="O137"/>
  <c r="Z136"/>
  <c r="Y136"/>
  <c r="X136"/>
  <c r="W136"/>
  <c r="V136"/>
  <c r="Z103"/>
  <c r="Y103"/>
  <c r="X103"/>
  <c r="W103"/>
  <c r="V103"/>
  <c r="Z122"/>
  <c r="Y122"/>
  <c r="X122"/>
  <c r="W122"/>
  <c r="V122"/>
  <c r="O72"/>
  <c r="Z121"/>
  <c r="Y121"/>
  <c r="X121"/>
  <c r="W121"/>
  <c r="V121"/>
  <c r="Z120"/>
  <c r="Y120"/>
  <c r="X120"/>
  <c r="W120"/>
  <c r="V120"/>
  <c r="Z119"/>
  <c r="Y119"/>
  <c r="X119"/>
  <c r="W119"/>
  <c r="V119"/>
  <c r="Z102"/>
  <c r="Y102"/>
  <c r="X102"/>
  <c r="W102"/>
  <c r="V102"/>
  <c r="Z101"/>
  <c r="Y101"/>
  <c r="X101"/>
  <c r="W101"/>
  <c r="V101"/>
  <c r="Z100"/>
  <c r="Y100"/>
  <c r="X100"/>
  <c r="W100"/>
  <c r="V100"/>
  <c r="Z118"/>
  <c r="Y118"/>
  <c r="X118"/>
  <c r="W118"/>
  <c r="V118"/>
  <c r="Z17"/>
  <c r="Y17"/>
  <c r="X17"/>
  <c r="W17"/>
  <c r="V17"/>
  <c r="O17"/>
  <c r="Z39"/>
  <c r="Y39"/>
  <c r="X39"/>
  <c r="W39"/>
  <c r="V39"/>
  <c r="O39"/>
  <c r="Z134"/>
  <c r="Y134"/>
  <c r="X134"/>
  <c r="W134"/>
  <c r="V134"/>
  <c r="L13" i="20"/>
  <c r="L78"/>
  <c r="W155"/>
  <c r="V155"/>
  <c r="U155"/>
  <c r="T155"/>
  <c r="S155"/>
  <c r="W116"/>
  <c r="V116"/>
  <c r="U116"/>
  <c r="T116"/>
  <c r="S116"/>
  <c r="W156"/>
  <c r="V156"/>
  <c r="U156"/>
  <c r="T156"/>
  <c r="S156"/>
  <c r="W110"/>
  <c r="V110"/>
  <c r="U110"/>
  <c r="T110"/>
  <c r="S110"/>
  <c r="W117"/>
  <c r="V117"/>
  <c r="U117"/>
  <c r="T117"/>
  <c r="S117"/>
  <c r="W106"/>
  <c r="V106"/>
  <c r="U106"/>
  <c r="T106"/>
  <c r="S106"/>
  <c r="W105"/>
  <c r="V105"/>
  <c r="U105"/>
  <c r="T105"/>
  <c r="S105"/>
  <c r="W115"/>
  <c r="V115"/>
  <c r="U115"/>
  <c r="T115"/>
  <c r="S115"/>
  <c r="W108"/>
  <c r="V108"/>
  <c r="U108"/>
  <c r="T108"/>
  <c r="S108"/>
  <c r="L108"/>
  <c r="W140"/>
  <c r="V140"/>
  <c r="U140"/>
  <c r="T140"/>
  <c r="S140"/>
  <c r="L140"/>
  <c r="W151"/>
  <c r="V151"/>
  <c r="U151"/>
  <c r="T151"/>
  <c r="S151"/>
  <c r="W149"/>
  <c r="V149"/>
  <c r="U149"/>
  <c r="T149"/>
  <c r="S149"/>
  <c r="L149"/>
  <c r="W109"/>
  <c r="V109"/>
  <c r="U109"/>
  <c r="T109"/>
  <c r="S109"/>
  <c r="L109"/>
  <c r="W96"/>
  <c r="V96"/>
  <c r="U96"/>
  <c r="T96"/>
  <c r="S96"/>
  <c r="L96"/>
  <c r="W160"/>
  <c r="V160"/>
  <c r="U160"/>
  <c r="T160"/>
  <c r="S160"/>
  <c r="L160"/>
  <c r="W63"/>
  <c r="V63"/>
  <c r="U63"/>
  <c r="T63"/>
  <c r="S63"/>
  <c r="L63"/>
  <c r="W5"/>
  <c r="V5"/>
  <c r="U5"/>
  <c r="T5"/>
  <c r="S5"/>
  <c r="L5"/>
  <c r="W98"/>
  <c r="V98"/>
  <c r="U98"/>
  <c r="T98"/>
  <c r="S98"/>
  <c r="L98"/>
  <c r="W50"/>
  <c r="V50"/>
  <c r="U50"/>
  <c r="T50"/>
  <c r="S50"/>
  <c r="L50"/>
  <c r="W67"/>
  <c r="V67"/>
  <c r="U67"/>
  <c r="T67"/>
  <c r="S67"/>
  <c r="L67"/>
  <c r="W47"/>
  <c r="V47"/>
  <c r="U47"/>
  <c r="T47"/>
  <c r="S47"/>
  <c r="L47"/>
  <c r="W102"/>
  <c r="V102"/>
  <c r="U102"/>
  <c r="T102"/>
  <c r="S102"/>
  <c r="L102"/>
  <c r="W182"/>
  <c r="V182"/>
  <c r="U182"/>
  <c r="T182"/>
  <c r="S182"/>
  <c r="L182"/>
  <c r="W175"/>
  <c r="V175"/>
  <c r="U175"/>
  <c r="T175"/>
  <c r="S175"/>
  <c r="W179"/>
  <c r="V179"/>
  <c r="U179"/>
  <c r="T179"/>
  <c r="S179"/>
  <c r="L179"/>
  <c r="W131"/>
  <c r="V131"/>
  <c r="U131"/>
  <c r="T131"/>
  <c r="S131"/>
  <c r="W32"/>
  <c r="V32"/>
  <c r="U32"/>
  <c r="T32"/>
  <c r="S32"/>
  <c r="W35"/>
  <c r="V35"/>
  <c r="U35"/>
  <c r="T35"/>
  <c r="S35"/>
  <c r="L35"/>
  <c r="W130"/>
  <c r="V130"/>
  <c r="U130"/>
  <c r="T130"/>
  <c r="S130"/>
  <c r="W177"/>
  <c r="V177"/>
  <c r="U177"/>
  <c r="T177"/>
  <c r="S177"/>
  <c r="W170"/>
  <c r="V170"/>
  <c r="U170"/>
  <c r="T170"/>
  <c r="S170"/>
  <c r="W31"/>
  <c r="V31"/>
  <c r="U31"/>
  <c r="T31"/>
  <c r="S31"/>
  <c r="W33"/>
  <c r="V33"/>
  <c r="U33"/>
  <c r="T33"/>
  <c r="S33"/>
  <c r="W52"/>
  <c r="V52"/>
  <c r="U52"/>
  <c r="T52"/>
  <c r="S52"/>
  <c r="L52"/>
  <c r="W27"/>
  <c r="V27"/>
  <c r="U27"/>
  <c r="T27"/>
  <c r="S27"/>
  <c r="W29"/>
  <c r="V29"/>
  <c r="U29"/>
  <c r="T29"/>
  <c r="S29"/>
  <c r="W46"/>
  <c r="V46"/>
  <c r="U46"/>
  <c r="T46"/>
  <c r="S46"/>
  <c r="L46"/>
  <c r="W62"/>
  <c r="V62"/>
  <c r="U62"/>
  <c r="T62"/>
  <c r="S62"/>
  <c r="L62"/>
  <c r="W68"/>
  <c r="V68"/>
  <c r="U68"/>
  <c r="T68"/>
  <c r="S68"/>
  <c r="L68"/>
  <c r="W59"/>
  <c r="V59"/>
  <c r="U59"/>
  <c r="T59"/>
  <c r="S59"/>
  <c r="L59"/>
  <c r="W6"/>
  <c r="V6"/>
  <c r="U6"/>
  <c r="T6"/>
  <c r="S6"/>
  <c r="W55"/>
  <c r="V55"/>
  <c r="U55"/>
  <c r="T55"/>
  <c r="S55"/>
  <c r="L55"/>
  <c r="W45"/>
  <c r="V45"/>
  <c r="U45"/>
  <c r="T45"/>
  <c r="S45"/>
  <c r="L45"/>
  <c r="W178"/>
  <c r="V178"/>
  <c r="U178"/>
  <c r="T178"/>
  <c r="S178"/>
  <c r="L178"/>
  <c r="W147"/>
  <c r="V147"/>
  <c r="U147"/>
  <c r="T147"/>
  <c r="S147"/>
  <c r="W12"/>
  <c r="V12"/>
  <c r="U12"/>
  <c r="T12"/>
  <c r="S12"/>
  <c r="W56"/>
  <c r="V56"/>
  <c r="U56"/>
  <c r="T56"/>
  <c r="S56"/>
  <c r="L56"/>
  <c r="W51"/>
  <c r="V51"/>
  <c r="U51"/>
  <c r="T51"/>
  <c r="S51"/>
  <c r="L51"/>
  <c r="W3"/>
  <c r="V3"/>
  <c r="U3"/>
  <c r="T3"/>
  <c r="S3"/>
  <c r="W15"/>
  <c r="V15"/>
  <c r="U15"/>
  <c r="T15"/>
  <c r="S15"/>
  <c r="W69"/>
  <c r="V69"/>
  <c r="U69"/>
  <c r="T69"/>
  <c r="S69"/>
  <c r="L69"/>
  <c r="W54"/>
  <c r="V54"/>
  <c r="U54"/>
  <c r="T54"/>
  <c r="S54"/>
  <c r="L54"/>
  <c r="W146"/>
  <c r="V146"/>
  <c r="U146"/>
  <c r="T146"/>
  <c r="S146"/>
  <c r="W11"/>
  <c r="V11"/>
  <c r="U11"/>
  <c r="T11"/>
  <c r="S11"/>
  <c r="W40"/>
  <c r="V40"/>
  <c r="U40"/>
  <c r="T40"/>
  <c r="S40"/>
  <c r="L40"/>
  <c r="W39"/>
  <c r="V39"/>
  <c r="U39"/>
  <c r="T39"/>
  <c r="S39"/>
  <c r="L39"/>
  <c r="W8"/>
  <c r="V8"/>
  <c r="U8"/>
  <c r="T8"/>
  <c r="S8"/>
  <c r="W185"/>
  <c r="V185"/>
  <c r="U185"/>
  <c r="T185"/>
  <c r="S185"/>
  <c r="W53"/>
  <c r="V53"/>
  <c r="U53"/>
  <c r="T53"/>
  <c r="S53"/>
  <c r="L53"/>
  <c r="W16"/>
  <c r="V16"/>
  <c r="U16"/>
  <c r="T16"/>
  <c r="S16"/>
  <c r="W44"/>
  <c r="V44"/>
  <c r="U44"/>
  <c r="T44"/>
  <c r="S44"/>
  <c r="L44"/>
  <c r="W24"/>
  <c r="V24"/>
  <c r="U24"/>
  <c r="T24"/>
  <c r="S24"/>
  <c r="W10"/>
  <c r="V10"/>
  <c r="U10"/>
  <c r="T10"/>
  <c r="S10"/>
  <c r="W42"/>
  <c r="V42"/>
  <c r="U42"/>
  <c r="T42"/>
  <c r="S42"/>
  <c r="L42"/>
  <c r="W94"/>
  <c r="V94"/>
  <c r="U94"/>
  <c r="T94"/>
  <c r="S94"/>
  <c r="W79"/>
  <c r="V79"/>
  <c r="U79"/>
  <c r="T79"/>
  <c r="S79"/>
  <c r="W30"/>
  <c r="V30"/>
  <c r="U30"/>
  <c r="T30"/>
  <c r="S30"/>
  <c r="W58"/>
  <c r="V58"/>
  <c r="U58"/>
  <c r="T58"/>
  <c r="S58"/>
  <c r="W64"/>
  <c r="V64"/>
  <c r="U64"/>
  <c r="T64"/>
  <c r="S64"/>
  <c r="L64"/>
  <c r="W168"/>
  <c r="V168"/>
  <c r="U168"/>
  <c r="T168"/>
  <c r="S168"/>
  <c r="W90"/>
  <c r="V90"/>
  <c r="U90"/>
  <c r="T90"/>
  <c r="S90"/>
  <c r="W139"/>
  <c r="V139"/>
  <c r="U139"/>
  <c r="T139"/>
  <c r="S139"/>
  <c r="W111"/>
  <c r="V111"/>
  <c r="U111"/>
  <c r="T111"/>
  <c r="S111"/>
  <c r="L111"/>
  <c r="W7"/>
  <c r="V7"/>
  <c r="U7"/>
  <c r="T7"/>
  <c r="S7"/>
  <c r="W126"/>
  <c r="V126"/>
  <c r="U126"/>
  <c r="T126"/>
  <c r="S126"/>
  <c r="W61"/>
  <c r="V61"/>
  <c r="U61"/>
  <c r="T61"/>
  <c r="S61"/>
  <c r="W34"/>
  <c r="V34"/>
  <c r="U34"/>
  <c r="T34"/>
  <c r="S34"/>
  <c r="W87"/>
  <c r="V87"/>
  <c r="U87"/>
  <c r="T87"/>
  <c r="S87"/>
  <c r="W154"/>
  <c r="V154"/>
  <c r="U154"/>
  <c r="T154"/>
  <c r="S154"/>
  <c r="L154"/>
  <c r="W162"/>
  <c r="V162"/>
  <c r="U162"/>
  <c r="T162"/>
  <c r="S162"/>
  <c r="W9"/>
  <c r="V9"/>
  <c r="U9"/>
  <c r="T9"/>
  <c r="S9"/>
  <c r="W141"/>
  <c r="V141"/>
  <c r="U141"/>
  <c r="T141"/>
  <c r="S141"/>
  <c r="W142"/>
  <c r="V142"/>
  <c r="U142"/>
  <c r="T142"/>
  <c r="S142"/>
  <c r="L142"/>
  <c r="W138"/>
  <c r="V138"/>
  <c r="U138"/>
  <c r="T138"/>
  <c r="S138"/>
  <c r="W43"/>
  <c r="V43"/>
  <c r="U43"/>
  <c r="T43"/>
  <c r="S43"/>
  <c r="L43"/>
  <c r="W38"/>
  <c r="V38"/>
  <c r="U38"/>
  <c r="T38"/>
  <c r="S38"/>
  <c r="L38"/>
  <c r="W127"/>
  <c r="V127"/>
  <c r="U127"/>
  <c r="T127"/>
  <c r="S127"/>
  <c r="W184"/>
  <c r="V184"/>
  <c r="U184"/>
  <c r="T184"/>
  <c r="S184"/>
  <c r="L184"/>
  <c r="W157"/>
  <c r="V157"/>
  <c r="U157"/>
  <c r="T157"/>
  <c r="S157"/>
  <c r="W135"/>
  <c r="V135"/>
  <c r="U135"/>
  <c r="T135"/>
  <c r="S135"/>
  <c r="W80"/>
  <c r="V80"/>
  <c r="U80"/>
  <c r="T80"/>
  <c r="S80"/>
  <c r="W119"/>
  <c r="V119"/>
  <c r="U119"/>
  <c r="T119"/>
  <c r="S119"/>
  <c r="L119"/>
  <c r="W145"/>
  <c r="V145"/>
  <c r="U145"/>
  <c r="T145"/>
  <c r="S145"/>
  <c r="W70"/>
  <c r="V70"/>
  <c r="U70"/>
  <c r="T70"/>
  <c r="S70"/>
  <c r="W86"/>
  <c r="V86"/>
  <c r="U86"/>
  <c r="T86"/>
  <c r="S86"/>
  <c r="L86"/>
  <c r="W158"/>
  <c r="V158"/>
  <c r="U158"/>
  <c r="T158"/>
  <c r="S158"/>
  <c r="W153"/>
  <c r="V153"/>
  <c r="U153"/>
  <c r="T153"/>
  <c r="S153"/>
  <c r="W128"/>
  <c r="V128"/>
  <c r="U128"/>
  <c r="T128"/>
  <c r="S128"/>
  <c r="W83"/>
  <c r="V83"/>
  <c r="U83"/>
  <c r="T83"/>
  <c r="S83"/>
  <c r="L83"/>
  <c r="W82"/>
  <c r="V82"/>
  <c r="U82"/>
  <c r="T82"/>
  <c r="S82"/>
  <c r="L82"/>
  <c r="W186"/>
  <c r="V186"/>
  <c r="U186"/>
  <c r="T186"/>
  <c r="S186"/>
  <c r="W100"/>
  <c r="V100"/>
  <c r="U100"/>
  <c r="T100"/>
  <c r="S100"/>
  <c r="W125"/>
  <c r="V125"/>
  <c r="U125"/>
  <c r="T125"/>
  <c r="S125"/>
  <c r="W129"/>
  <c r="V129"/>
  <c r="U129"/>
  <c r="T129"/>
  <c r="S129"/>
  <c r="W144"/>
  <c r="V144"/>
  <c r="U144"/>
  <c r="T144"/>
  <c r="S144"/>
  <c r="W93"/>
  <c r="V93"/>
  <c r="U93"/>
  <c r="T93"/>
  <c r="S93"/>
  <c r="L93"/>
  <c r="W169"/>
  <c r="V169"/>
  <c r="U169"/>
  <c r="T169"/>
  <c r="S169"/>
  <c r="W88"/>
  <c r="V88"/>
  <c r="U88"/>
  <c r="T88"/>
  <c r="S88"/>
  <c r="W113"/>
  <c r="V113"/>
  <c r="U113"/>
  <c r="T113"/>
  <c r="S113"/>
  <c r="L113"/>
  <c r="W81"/>
  <c r="V81"/>
  <c r="U81"/>
  <c r="T81"/>
  <c r="S81"/>
  <c r="W150"/>
  <c r="V150"/>
  <c r="U150"/>
  <c r="T150"/>
  <c r="S150"/>
  <c r="W103"/>
  <c r="V103"/>
  <c r="U103"/>
  <c r="T103"/>
  <c r="S103"/>
  <c r="W65"/>
  <c r="V65"/>
  <c r="U65"/>
  <c r="T65"/>
  <c r="S65"/>
  <c r="W92"/>
  <c r="V92"/>
  <c r="U92"/>
  <c r="T92"/>
  <c r="S92"/>
  <c r="L92"/>
  <c r="W165"/>
  <c r="V165"/>
  <c r="U165"/>
  <c r="T165"/>
  <c r="S165"/>
  <c r="W196"/>
  <c r="V196"/>
  <c r="U196"/>
  <c r="T196"/>
  <c r="S196"/>
  <c r="W180"/>
  <c r="V180"/>
  <c r="U180"/>
  <c r="T180"/>
  <c r="S180"/>
  <c r="W152"/>
  <c r="V152"/>
  <c r="U152"/>
  <c r="T152"/>
  <c r="S152"/>
  <c r="W120"/>
  <c r="V120"/>
  <c r="U120"/>
  <c r="T120"/>
  <c r="S120"/>
  <c r="W124"/>
  <c r="V124"/>
  <c r="U124"/>
  <c r="T124"/>
  <c r="S124"/>
  <c r="W114"/>
  <c r="V114"/>
  <c r="U114"/>
  <c r="T114"/>
  <c r="S114"/>
  <c r="L114"/>
  <c r="W122"/>
  <c r="V122"/>
  <c r="U122"/>
  <c r="T122"/>
  <c r="S122"/>
  <c r="W71"/>
  <c r="V71"/>
  <c r="U71"/>
  <c r="T71"/>
  <c r="S71"/>
  <c r="W123"/>
  <c r="V123"/>
  <c r="U123"/>
  <c r="T123"/>
  <c r="S123"/>
  <c r="W148"/>
  <c r="V148"/>
  <c r="U148"/>
  <c r="T148"/>
  <c r="S148"/>
  <c r="W89"/>
  <c r="V89"/>
  <c r="U89"/>
  <c r="T89"/>
  <c r="S89"/>
  <c r="W134"/>
  <c r="V134"/>
  <c r="U134"/>
  <c r="T134"/>
  <c r="S134"/>
  <c r="W136"/>
  <c r="V136"/>
  <c r="U136"/>
  <c r="T136"/>
  <c r="S136"/>
  <c r="W159"/>
  <c r="V159"/>
  <c r="U159"/>
  <c r="T159"/>
  <c r="S159"/>
  <c r="W107"/>
  <c r="V107"/>
  <c r="U107"/>
  <c r="T107"/>
  <c r="S107"/>
  <c r="W77"/>
  <c r="V77"/>
  <c r="U77"/>
  <c r="T77"/>
  <c r="S77"/>
  <c r="W66"/>
  <c r="V66"/>
  <c r="U66"/>
  <c r="T66"/>
  <c r="S66"/>
  <c r="W197"/>
  <c r="V197"/>
  <c r="U197"/>
  <c r="T197"/>
  <c r="S197"/>
  <c r="W167"/>
  <c r="V167"/>
  <c r="U167"/>
  <c r="T167"/>
  <c r="S167"/>
  <c r="L167"/>
  <c r="W85"/>
  <c r="V85"/>
  <c r="U85"/>
  <c r="T85"/>
  <c r="S85"/>
  <c r="L85"/>
  <c r="W72"/>
  <c r="V72"/>
  <c r="U72"/>
  <c r="T72"/>
  <c r="S72"/>
  <c r="L72"/>
  <c r="W4"/>
  <c r="V4"/>
  <c r="U4"/>
  <c r="T4"/>
  <c r="S4"/>
  <c r="L4"/>
  <c r="W163"/>
  <c r="V163"/>
  <c r="U163"/>
  <c r="T163"/>
  <c r="S163"/>
  <c r="L163"/>
  <c r="W28"/>
  <c r="V28"/>
  <c r="U28"/>
  <c r="T28"/>
  <c r="S28"/>
  <c r="L28"/>
  <c r="W25"/>
  <c r="V25"/>
  <c r="U25"/>
  <c r="T25"/>
  <c r="S25"/>
  <c r="L25"/>
  <c r="W36"/>
  <c r="V36"/>
  <c r="U36"/>
  <c r="T36"/>
  <c r="S36"/>
  <c r="L36"/>
  <c r="W112"/>
  <c r="V112"/>
  <c r="U112"/>
  <c r="T112"/>
  <c r="S112"/>
  <c r="L112"/>
  <c r="W41"/>
  <c r="V41"/>
  <c r="U41"/>
  <c r="T41"/>
  <c r="S41"/>
  <c r="L41"/>
  <c r="W104"/>
  <c r="V104"/>
  <c r="U104"/>
  <c r="T104"/>
  <c r="S104"/>
  <c r="L104"/>
  <c r="W84"/>
  <c r="V84"/>
  <c r="U84"/>
  <c r="T84"/>
  <c r="S84"/>
  <c r="L84"/>
  <c r="K2" i="19"/>
  <c r="T84"/>
  <c r="U84"/>
  <c r="V84"/>
  <c r="W84"/>
  <c r="X84"/>
  <c r="T63"/>
  <c r="U63"/>
  <c r="V63"/>
  <c r="W63"/>
  <c r="X63"/>
  <c r="T129"/>
  <c r="U129"/>
  <c r="V129"/>
  <c r="W129"/>
  <c r="X129"/>
  <c r="T62"/>
  <c r="U62"/>
  <c r="V62"/>
  <c r="W62"/>
  <c r="X62"/>
  <c r="T128"/>
  <c r="U128"/>
  <c r="V128"/>
  <c r="W128"/>
  <c r="X128"/>
  <c r="T93"/>
  <c r="U93"/>
  <c r="V93"/>
  <c r="W93"/>
  <c r="X93"/>
  <c r="T87"/>
  <c r="U87"/>
  <c r="V87"/>
  <c r="W87"/>
  <c r="X87"/>
  <c r="T105"/>
  <c r="U105"/>
  <c r="V105"/>
  <c r="W105"/>
  <c r="X105"/>
  <c r="T136"/>
  <c r="U136"/>
  <c r="V136"/>
  <c r="W136"/>
  <c r="X136"/>
  <c r="T104"/>
  <c r="U104"/>
  <c r="V104"/>
  <c r="W104"/>
  <c r="X104"/>
  <c r="T34"/>
  <c r="U34"/>
  <c r="V34"/>
  <c r="W34"/>
  <c r="X34"/>
  <c r="T109"/>
  <c r="U109"/>
  <c r="V109"/>
  <c r="W109"/>
  <c r="X109"/>
  <c r="T111"/>
  <c r="U111"/>
  <c r="V111"/>
  <c r="W111"/>
  <c r="X111"/>
  <c r="T127"/>
  <c r="U127"/>
  <c r="V127"/>
  <c r="W127"/>
  <c r="X127"/>
  <c r="T123"/>
  <c r="U123"/>
  <c r="V123"/>
  <c r="W123"/>
  <c r="X123"/>
  <c r="T92"/>
  <c r="U92"/>
  <c r="V92"/>
  <c r="W92"/>
  <c r="X92"/>
  <c r="T48"/>
  <c r="U48"/>
  <c r="V48"/>
  <c r="W48"/>
  <c r="X48"/>
  <c r="T125"/>
  <c r="U125"/>
  <c r="V125"/>
  <c r="W125"/>
  <c r="X125"/>
  <c r="T100"/>
  <c r="U100"/>
  <c r="V100"/>
  <c r="W100"/>
  <c r="X100"/>
  <c r="T132"/>
  <c r="U132"/>
  <c r="V132"/>
  <c r="W132"/>
  <c r="X132"/>
  <c r="T114"/>
  <c r="U114"/>
  <c r="V114"/>
  <c r="W114"/>
  <c r="X114"/>
  <c r="T131"/>
  <c r="U131"/>
  <c r="V131"/>
  <c r="W131"/>
  <c r="X131"/>
  <c r="T79"/>
  <c r="U79"/>
  <c r="V79"/>
  <c r="W79"/>
  <c r="X79"/>
  <c r="T89"/>
  <c r="U89"/>
  <c r="V89"/>
  <c r="W89"/>
  <c r="X89"/>
  <c r="T120"/>
  <c r="U120"/>
  <c r="V120"/>
  <c r="W120"/>
  <c r="X120"/>
  <c r="T134"/>
  <c r="U134"/>
  <c r="V134"/>
  <c r="W134"/>
  <c r="X134"/>
  <c r="T60"/>
  <c r="U60"/>
  <c r="V60"/>
  <c r="W60"/>
  <c r="X60"/>
  <c r="T138"/>
  <c r="U138"/>
  <c r="V138"/>
  <c r="W138"/>
  <c r="X138"/>
  <c r="T49"/>
  <c r="U49"/>
  <c r="V49"/>
  <c r="W49"/>
  <c r="X49"/>
  <c r="T97"/>
  <c r="U97"/>
  <c r="V97"/>
  <c r="W97"/>
  <c r="X97"/>
  <c r="T96"/>
  <c r="U96"/>
  <c r="V96"/>
  <c r="W96"/>
  <c r="X96"/>
  <c r="T106"/>
  <c r="U106"/>
  <c r="V106"/>
  <c r="W106"/>
  <c r="X106"/>
  <c r="T3"/>
  <c r="U3"/>
  <c r="V3"/>
  <c r="W3"/>
  <c r="X3"/>
  <c r="T141"/>
  <c r="U141"/>
  <c r="V141"/>
  <c r="W141"/>
  <c r="X141"/>
  <c r="T108"/>
  <c r="U108"/>
  <c r="V108"/>
  <c r="W108"/>
  <c r="X108"/>
  <c r="T2"/>
  <c r="U2"/>
  <c r="V2"/>
  <c r="W2"/>
  <c r="X2"/>
  <c r="T5"/>
  <c r="U5"/>
  <c r="V5"/>
  <c r="W5"/>
  <c r="X5"/>
  <c r="T4"/>
  <c r="U4"/>
  <c r="V4"/>
  <c r="W4"/>
  <c r="X4"/>
  <c r="T101"/>
  <c r="U101"/>
  <c r="V101"/>
  <c r="W101"/>
  <c r="X101"/>
  <c r="T8"/>
  <c r="U8"/>
  <c r="V8"/>
  <c r="W8"/>
  <c r="X8"/>
  <c r="T12"/>
  <c r="U12"/>
  <c r="V12"/>
  <c r="W12"/>
  <c r="X12"/>
  <c r="T6"/>
  <c r="U6"/>
  <c r="V6"/>
  <c r="W6"/>
  <c r="X6"/>
  <c r="T10"/>
  <c r="U10"/>
  <c r="V10"/>
  <c r="W10"/>
  <c r="X10"/>
  <c r="T53"/>
  <c r="U53"/>
  <c r="V53"/>
  <c r="W53"/>
  <c r="X53"/>
  <c r="T70"/>
  <c r="U70"/>
  <c r="V70"/>
  <c r="W70"/>
  <c r="X70"/>
  <c r="T99"/>
  <c r="U99"/>
  <c r="V99"/>
  <c r="W99"/>
  <c r="X99"/>
  <c r="T7"/>
  <c r="U7"/>
  <c r="V7"/>
  <c r="W7"/>
  <c r="X7"/>
  <c r="T133"/>
  <c r="U133"/>
  <c r="V133"/>
  <c r="W133"/>
  <c r="X133"/>
  <c r="T83"/>
  <c r="U83"/>
  <c r="V83"/>
  <c r="W83"/>
  <c r="X83"/>
  <c r="T11"/>
  <c r="U11"/>
  <c r="V11"/>
  <c r="W11"/>
  <c r="X11"/>
  <c r="T40"/>
  <c r="U40"/>
  <c r="V40"/>
  <c r="W40"/>
  <c r="X40"/>
  <c r="T72"/>
  <c r="U72"/>
  <c r="V72"/>
  <c r="W72"/>
  <c r="X72"/>
  <c r="T71"/>
  <c r="U71"/>
  <c r="V71"/>
  <c r="W71"/>
  <c r="X71"/>
  <c r="T142"/>
  <c r="U142"/>
  <c r="V142"/>
  <c r="W142"/>
  <c r="X142"/>
  <c r="T29"/>
  <c r="U29"/>
  <c r="V29"/>
  <c r="W29"/>
  <c r="X29"/>
  <c r="T80"/>
  <c r="U80"/>
  <c r="V80"/>
  <c r="W80"/>
  <c r="X80"/>
  <c r="T39"/>
  <c r="U39"/>
  <c r="V39"/>
  <c r="W39"/>
  <c r="X39"/>
  <c r="T113"/>
  <c r="U113"/>
  <c r="V113"/>
  <c r="W113"/>
  <c r="X113"/>
  <c r="T9"/>
  <c r="U9"/>
  <c r="V9"/>
  <c r="W9"/>
  <c r="X9"/>
  <c r="T42"/>
  <c r="U42"/>
  <c r="V42"/>
  <c r="W42"/>
  <c r="X42"/>
  <c r="T98"/>
  <c r="U98"/>
  <c r="V98"/>
  <c r="W98"/>
  <c r="X98"/>
  <c r="T64"/>
  <c r="U64"/>
  <c r="V64"/>
  <c r="W64"/>
  <c r="X64"/>
  <c r="T102"/>
  <c r="U102"/>
  <c r="V102"/>
  <c r="W102"/>
  <c r="X102"/>
  <c r="T143"/>
  <c r="U143"/>
  <c r="V143"/>
  <c r="W143"/>
  <c r="X143"/>
  <c r="T139"/>
  <c r="U139"/>
  <c r="V139"/>
  <c r="W139"/>
  <c r="X139"/>
  <c r="T85"/>
  <c r="U85"/>
  <c r="V85"/>
  <c r="W85"/>
  <c r="X85"/>
  <c r="T94"/>
  <c r="U94"/>
  <c r="V94"/>
  <c r="W94"/>
  <c r="X94"/>
  <c r="T26"/>
  <c r="U26"/>
  <c r="V26"/>
  <c r="W26"/>
  <c r="X26"/>
  <c r="T112"/>
  <c r="U112"/>
  <c r="V112"/>
  <c r="W112"/>
  <c r="X112"/>
  <c r="T74"/>
  <c r="U74"/>
  <c r="V74"/>
  <c r="W74"/>
  <c r="X74"/>
  <c r="T116"/>
  <c r="U116"/>
  <c r="V116"/>
  <c r="W116"/>
  <c r="X116"/>
  <c r="T121"/>
  <c r="U121"/>
  <c r="V121"/>
  <c r="W121"/>
  <c r="X121"/>
  <c r="T22"/>
  <c r="U22"/>
  <c r="V22"/>
  <c r="W22"/>
  <c r="X22"/>
  <c r="T124"/>
  <c r="U124"/>
  <c r="V124"/>
  <c r="W124"/>
  <c r="X124"/>
  <c r="T45"/>
  <c r="U45"/>
  <c r="V45"/>
  <c r="W45"/>
  <c r="X45"/>
  <c r="T115"/>
  <c r="U115"/>
  <c r="V115"/>
  <c r="W115"/>
  <c r="X115"/>
  <c r="T24"/>
  <c r="U24"/>
  <c r="V24"/>
  <c r="W24"/>
  <c r="X24"/>
  <c r="T13"/>
  <c r="U13"/>
  <c r="V13"/>
  <c r="W13"/>
  <c r="X13"/>
  <c r="T107"/>
  <c r="U107"/>
  <c r="V107"/>
  <c r="W107"/>
  <c r="X107"/>
  <c r="T126"/>
  <c r="U126"/>
  <c r="V126"/>
  <c r="W126"/>
  <c r="X126"/>
  <c r="T117"/>
  <c r="U117"/>
  <c r="V117"/>
  <c r="W117"/>
  <c r="X117"/>
  <c r="T103"/>
  <c r="U103"/>
  <c r="V103"/>
  <c r="W103"/>
  <c r="X103"/>
  <c r="T81"/>
  <c r="U81"/>
  <c r="V81"/>
  <c r="W81"/>
  <c r="X81"/>
  <c r="T130"/>
  <c r="U130"/>
  <c r="V130"/>
  <c r="W130"/>
  <c r="X130"/>
  <c r="T88"/>
  <c r="U88"/>
  <c r="V88"/>
  <c r="W88"/>
  <c r="X88"/>
  <c r="T91"/>
  <c r="U91"/>
  <c r="V91"/>
  <c r="W91"/>
  <c r="X91"/>
  <c r="T27"/>
  <c r="U27"/>
  <c r="V27"/>
  <c r="W27"/>
  <c r="X27"/>
  <c r="T46"/>
  <c r="U46"/>
  <c r="V46"/>
  <c r="W46"/>
  <c r="X46"/>
  <c r="T65"/>
  <c r="U65"/>
  <c r="V65"/>
  <c r="W65"/>
  <c r="X65"/>
  <c r="T55"/>
  <c r="U55"/>
  <c r="V55"/>
  <c r="W55"/>
  <c r="X55"/>
  <c r="T59"/>
  <c r="U59"/>
  <c r="V59"/>
  <c r="W59"/>
  <c r="X59"/>
  <c r="T67"/>
  <c r="U67"/>
  <c r="V67"/>
  <c r="W67"/>
  <c r="X67"/>
  <c r="T86"/>
  <c r="U86"/>
  <c r="V86"/>
  <c r="W86"/>
  <c r="X86"/>
  <c r="T135"/>
  <c r="U135"/>
  <c r="V135"/>
  <c r="W135"/>
  <c r="X135"/>
  <c r="T28"/>
  <c r="U28"/>
  <c r="V28"/>
  <c r="W28"/>
  <c r="X28"/>
  <c r="T54"/>
  <c r="U54"/>
  <c r="V54"/>
  <c r="W54"/>
  <c r="X54"/>
  <c r="T118"/>
  <c r="U118"/>
  <c r="V118"/>
  <c r="W118"/>
  <c r="X118"/>
  <c r="T76"/>
  <c r="U76"/>
  <c r="V76"/>
  <c r="W76"/>
  <c r="X76"/>
  <c r="T144"/>
  <c r="U144"/>
  <c r="V144"/>
  <c r="W144"/>
  <c r="X144"/>
  <c r="T25"/>
  <c r="U25"/>
  <c r="V25"/>
  <c r="W25"/>
  <c r="X25"/>
  <c r="T47"/>
  <c r="U47"/>
  <c r="V47"/>
  <c r="W47"/>
  <c r="X47"/>
  <c r="T58"/>
  <c r="U58"/>
  <c r="V58"/>
  <c r="W58"/>
  <c r="X58"/>
  <c r="T75"/>
  <c r="U75"/>
  <c r="V75"/>
  <c r="W75"/>
  <c r="X75"/>
  <c r="T90"/>
  <c r="U90"/>
  <c r="V90"/>
  <c r="W90"/>
  <c r="X90"/>
  <c r="T57"/>
  <c r="U57"/>
  <c r="V57"/>
  <c r="W57"/>
  <c r="X57"/>
  <c r="T73"/>
  <c r="U73"/>
  <c r="V73"/>
  <c r="W73"/>
  <c r="X73"/>
  <c r="T30"/>
  <c r="U30"/>
  <c r="V30"/>
  <c r="W30"/>
  <c r="X30"/>
  <c r="T122"/>
  <c r="U122"/>
  <c r="V122"/>
  <c r="W122"/>
  <c r="X122"/>
  <c r="T145"/>
  <c r="U145"/>
  <c r="V145"/>
  <c r="W145"/>
  <c r="X145"/>
  <c r="T77"/>
  <c r="U77"/>
  <c r="V77"/>
  <c r="W77"/>
  <c r="X77"/>
  <c r="T50"/>
  <c r="U50"/>
  <c r="V50"/>
  <c r="W50"/>
  <c r="X50"/>
  <c r="T44"/>
  <c r="U44"/>
  <c r="V44"/>
  <c r="W44"/>
  <c r="X44"/>
  <c r="T146"/>
  <c r="U146"/>
  <c r="V146"/>
  <c r="W146"/>
  <c r="X146"/>
  <c r="T61"/>
  <c r="U61"/>
  <c r="V61"/>
  <c r="W61"/>
  <c r="X61"/>
  <c r="T119"/>
  <c r="U119"/>
  <c r="V119"/>
  <c r="W119"/>
  <c r="X119"/>
  <c r="T68"/>
  <c r="U68"/>
  <c r="V68"/>
  <c r="W68"/>
  <c r="X68"/>
  <c r="T56"/>
  <c r="U56"/>
  <c r="V56"/>
  <c r="W56"/>
  <c r="X56"/>
  <c r="T51"/>
  <c r="U51"/>
  <c r="V51"/>
  <c r="W51"/>
  <c r="X51"/>
  <c r="T37"/>
  <c r="U37"/>
  <c r="V37"/>
  <c r="W37"/>
  <c r="X37"/>
  <c r="T41"/>
  <c r="U41"/>
  <c r="V41"/>
  <c r="W41"/>
  <c r="X41"/>
  <c r="T23"/>
  <c r="U23"/>
  <c r="V23"/>
  <c r="W23"/>
  <c r="X23"/>
  <c r="T95"/>
  <c r="U95"/>
  <c r="V95"/>
  <c r="W95"/>
  <c r="X95"/>
  <c r="T147"/>
  <c r="U147"/>
  <c r="V147"/>
  <c r="W147"/>
  <c r="X147"/>
  <c r="T137"/>
  <c r="U137"/>
  <c r="V137"/>
  <c r="W137"/>
  <c r="X137"/>
  <c r="T20"/>
  <c r="U20"/>
  <c r="V20"/>
  <c r="W20"/>
  <c r="X20"/>
  <c r="T17"/>
  <c r="U17"/>
  <c r="V17"/>
  <c r="W17"/>
  <c r="X17"/>
  <c r="T69"/>
  <c r="U69"/>
  <c r="V69"/>
  <c r="W69"/>
  <c r="X69"/>
  <c r="T21"/>
  <c r="U21"/>
  <c r="V21"/>
  <c r="W21"/>
  <c r="X21"/>
  <c r="T82"/>
  <c r="U82"/>
  <c r="V82"/>
  <c r="W82"/>
  <c r="X82"/>
  <c r="T52"/>
  <c r="U52"/>
  <c r="V52"/>
  <c r="W52"/>
  <c r="X52"/>
  <c r="T148"/>
  <c r="U148"/>
  <c r="V148"/>
  <c r="W148"/>
  <c r="X148"/>
  <c r="T32"/>
  <c r="U32"/>
  <c r="V32"/>
  <c r="W32"/>
  <c r="X32"/>
  <c r="T18"/>
  <c r="U18"/>
  <c r="V18"/>
  <c r="W18"/>
  <c r="X18"/>
  <c r="T35"/>
  <c r="U35"/>
  <c r="V35"/>
  <c r="W35"/>
  <c r="X35"/>
  <c r="T38"/>
  <c r="U38"/>
  <c r="V38"/>
  <c r="W38"/>
  <c r="X38"/>
  <c r="T66"/>
  <c r="U66"/>
  <c r="V66"/>
  <c r="W66"/>
  <c r="X66"/>
  <c r="T78"/>
  <c r="U78"/>
  <c r="V78"/>
  <c r="W78"/>
  <c r="X78"/>
  <c r="T16"/>
  <c r="U16"/>
  <c r="V16"/>
  <c r="W16"/>
  <c r="X16"/>
  <c r="T15"/>
  <c r="U15"/>
  <c r="V15"/>
  <c r="W15"/>
  <c r="X15"/>
  <c r="T19"/>
  <c r="U19"/>
  <c r="V19"/>
  <c r="W19"/>
  <c r="X19"/>
  <c r="T33"/>
  <c r="U33"/>
  <c r="V33"/>
  <c r="W33"/>
  <c r="X33"/>
  <c r="T43"/>
  <c r="U43"/>
  <c r="V43"/>
  <c r="W43"/>
  <c r="X43"/>
  <c r="T31"/>
  <c r="U31"/>
  <c r="V31"/>
  <c r="W31"/>
  <c r="X31"/>
  <c r="T36"/>
  <c r="U36"/>
  <c r="V36"/>
  <c r="W36"/>
  <c r="X36"/>
  <c r="U110"/>
  <c r="V110"/>
  <c r="W110"/>
  <c r="X110"/>
  <c r="T110"/>
  <c r="M130"/>
  <c r="M136"/>
  <c r="K5"/>
  <c r="M131"/>
  <c r="K6"/>
  <c r="M93"/>
  <c r="M97"/>
  <c r="M139"/>
  <c r="M69"/>
  <c r="M138"/>
  <c r="M89"/>
  <c r="M84"/>
  <c r="M195"/>
  <c r="M108"/>
  <c r="M106"/>
  <c r="M96"/>
  <c r="M133"/>
  <c r="M92"/>
  <c r="M62"/>
  <c r="M56"/>
  <c r="M123"/>
  <c r="M127"/>
  <c r="K13"/>
  <c r="M49"/>
  <c r="M42"/>
  <c r="M79"/>
  <c r="M27"/>
  <c r="M132"/>
  <c r="K12"/>
  <c r="M134"/>
  <c r="M60"/>
  <c r="M128"/>
  <c r="K7"/>
  <c r="K11"/>
  <c r="K4"/>
  <c r="M100"/>
  <c r="M165"/>
  <c r="M114"/>
  <c r="M105"/>
  <c r="M87"/>
  <c r="M65"/>
  <c r="M110"/>
  <c r="M63"/>
  <c r="M129"/>
  <c r="M39"/>
  <c r="M125"/>
  <c r="M75"/>
  <c r="M120"/>
  <c r="M126"/>
  <c r="M48"/>
  <c r="K9"/>
  <c r="M53"/>
  <c r="M135"/>
  <c r="K8"/>
  <c r="M111"/>
  <c r="M109"/>
  <c r="K3"/>
  <c r="M101"/>
  <c r="M104"/>
  <c r="K10"/>
  <c r="M34"/>
  <c r="H3" i="15"/>
  <c r="H4"/>
  <c r="H5"/>
  <c r="H6"/>
  <c r="H7"/>
  <c r="H8"/>
  <c r="H9"/>
  <c r="H10"/>
  <c r="H11"/>
  <c r="H12"/>
  <c r="H197"/>
  <c r="H13"/>
  <c r="H14"/>
  <c r="H15"/>
  <c r="H16"/>
  <c r="H17"/>
  <c r="H18"/>
  <c r="H19"/>
  <c r="H20"/>
  <c r="H21"/>
  <c r="H22"/>
  <c r="H23"/>
  <c r="H24"/>
  <c r="H25"/>
  <c r="H26"/>
  <c r="H27"/>
  <c r="H28"/>
  <c r="H29"/>
  <c r="H30"/>
  <c r="H31"/>
  <c r="H32"/>
  <c r="H33"/>
  <c r="H34"/>
  <c r="H35"/>
  <c r="H36"/>
  <c r="H37"/>
  <c r="H38"/>
  <c r="H39"/>
  <c r="H40"/>
  <c r="H41"/>
  <c r="H42"/>
  <c r="H43"/>
  <c r="H198"/>
  <c r="H44"/>
  <c r="H45"/>
  <c r="H46"/>
  <c r="H47"/>
  <c r="H48"/>
  <c r="H49"/>
  <c r="H50"/>
  <c r="H51"/>
  <c r="H199"/>
  <c r="H52"/>
  <c r="H53"/>
  <c r="H54"/>
  <c r="H55"/>
  <c r="H56"/>
  <c r="H57"/>
  <c r="H58"/>
  <c r="H59"/>
  <c r="H60"/>
  <c r="H61"/>
  <c r="H62"/>
  <c r="H200"/>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201"/>
  <c r="H134"/>
  <c r="H135"/>
  <c r="H136"/>
  <c r="H137"/>
  <c r="H138"/>
  <c r="H139"/>
  <c r="H140"/>
  <c r="H141"/>
  <c r="H142"/>
  <c r="H143"/>
  <c r="H144"/>
  <c r="H145"/>
  <c r="H202"/>
  <c r="H203"/>
  <c r="H204"/>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2"/>
  <c r="R189"/>
  <c r="Q185"/>
  <c r="R184"/>
  <c r="Q183"/>
  <c r="R182"/>
  <c r="R180"/>
  <c r="R172"/>
  <c r="R170"/>
  <c r="R168"/>
  <c r="R166"/>
  <c r="R165"/>
  <c r="R163"/>
  <c r="R160"/>
  <c r="R156"/>
  <c r="R155"/>
  <c r="R154"/>
  <c r="Q151"/>
  <c r="R144"/>
  <c r="R130"/>
  <c r="R128"/>
  <c r="R125"/>
  <c r="R124"/>
  <c r="Q120"/>
  <c r="R118"/>
  <c r="R103"/>
  <c r="R101"/>
  <c r="R96"/>
  <c r="R95"/>
  <c r="Q91"/>
  <c r="R90"/>
  <c r="R86"/>
  <c r="R84"/>
  <c r="Q83"/>
  <c r="Q82"/>
  <c r="Q80"/>
  <c r="R74"/>
  <c r="R70"/>
  <c r="R64"/>
  <c r="R61"/>
  <c r="R60"/>
  <c r="R58"/>
  <c r="R57"/>
  <c r="R48"/>
  <c r="R47"/>
  <c r="R46"/>
  <c r="R45"/>
  <c r="R198"/>
  <c r="R35"/>
  <c r="R32"/>
  <c r="R27"/>
  <c r="R26"/>
  <c r="Q23"/>
  <c r="R22"/>
  <c r="R19"/>
  <c r="Q18"/>
  <c r="R17"/>
  <c r="R16"/>
  <c r="Q12"/>
  <c r="R11"/>
  <c r="R10"/>
  <c r="Q8"/>
  <c r="R3"/>
  <c r="I56" i="8"/>
  <c r="I55"/>
  <c r="I62"/>
  <c r="I63"/>
  <c r="I53"/>
  <c r="I61"/>
  <c r="I58"/>
  <c r="I59"/>
  <c r="I57"/>
  <c r="I60"/>
  <c r="I64"/>
  <c r="I54"/>
  <c r="J21"/>
  <c r="J2"/>
  <c r="N176" i="14"/>
  <c r="N48"/>
  <c r="N45"/>
  <c r="N94"/>
  <c r="M159"/>
  <c r="M95"/>
  <c r="N64"/>
  <c r="N197"/>
  <c r="M193"/>
  <c r="N192"/>
  <c r="M191"/>
  <c r="N190"/>
  <c r="N188"/>
  <c r="N180"/>
  <c r="N178"/>
  <c r="N174"/>
  <c r="N173"/>
  <c r="N171"/>
  <c r="N168"/>
  <c r="N164"/>
  <c r="N163"/>
  <c r="N162"/>
  <c r="N149"/>
  <c r="N134"/>
  <c r="N132"/>
  <c r="N129"/>
  <c r="N128"/>
  <c r="M124"/>
  <c r="N122"/>
  <c r="N107"/>
  <c r="N105"/>
  <c r="N100"/>
  <c r="N99"/>
  <c r="N90"/>
  <c r="N88"/>
  <c r="M87"/>
  <c r="M86"/>
  <c r="M84"/>
  <c r="N78"/>
  <c r="N74"/>
  <c r="N68"/>
  <c r="N63"/>
  <c r="N61"/>
  <c r="N60"/>
  <c r="N50"/>
  <c r="N49"/>
  <c r="N47"/>
  <c r="N36"/>
  <c r="N33"/>
  <c r="N28"/>
  <c r="N27"/>
  <c r="M24"/>
  <c r="N23"/>
  <c r="N20"/>
  <c r="M19"/>
  <c r="N18"/>
  <c r="N17"/>
  <c r="M12"/>
  <c r="N11"/>
  <c r="N10"/>
  <c r="M8"/>
  <c r="N3"/>
  <c r="E204" i="12"/>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A207" i="11"/>
  <c r="C215"/>
  <c r="C196"/>
  <c r="C197"/>
  <c r="A209"/>
  <c r="A199"/>
  <c r="A200"/>
  <c r="A210"/>
  <c r="A201"/>
  <c r="A203"/>
  <c r="A204"/>
  <c r="A211"/>
  <c r="A212"/>
  <c r="A205"/>
  <c r="A213"/>
  <c r="E1" i="9"/>
  <c r="F1"/>
  <c r="B32" i="10"/>
  <c r="B201"/>
  <c r="B81"/>
  <c r="B97"/>
  <c r="B202"/>
  <c r="B110"/>
  <c r="B120"/>
  <c r="B135"/>
  <c r="B203"/>
  <c r="B139"/>
  <c r="Q137"/>
  <c r="Q149"/>
  <c r="Q155"/>
  <c r="B180"/>
  <c r="B35"/>
  <c r="B8"/>
  <c r="B171"/>
  <c r="B24"/>
  <c r="B124"/>
  <c r="B21"/>
  <c r="B123"/>
  <c r="B47"/>
  <c r="B37"/>
  <c r="B175"/>
  <c r="B150"/>
  <c r="B64"/>
  <c r="B39"/>
  <c r="B121"/>
  <c r="B161"/>
  <c r="B132"/>
  <c r="B134"/>
  <c r="B7"/>
  <c r="B45"/>
  <c r="B133"/>
  <c r="B15"/>
  <c r="B60"/>
  <c r="B76"/>
  <c r="B65"/>
  <c r="B181"/>
  <c r="B18"/>
  <c r="B114"/>
  <c r="B49"/>
  <c r="B66"/>
  <c r="B61"/>
  <c r="B46"/>
  <c r="B103"/>
  <c r="B31"/>
  <c r="B170"/>
  <c r="B68"/>
  <c r="B117"/>
  <c r="B130"/>
  <c r="B169"/>
  <c r="B73"/>
  <c r="B152"/>
  <c r="B43"/>
  <c r="B55"/>
  <c r="B112"/>
  <c r="B182"/>
  <c r="B17"/>
  <c r="B92"/>
  <c r="B104"/>
  <c r="B42"/>
  <c r="B57"/>
  <c r="B67"/>
  <c r="B153"/>
  <c r="B143"/>
  <c r="B142"/>
  <c r="B11"/>
  <c r="B126"/>
  <c r="B90"/>
  <c r="B147"/>
  <c r="B127"/>
  <c r="B5"/>
  <c r="B52"/>
  <c r="B85"/>
  <c r="B91"/>
  <c r="B101"/>
  <c r="B107"/>
  <c r="B77"/>
  <c r="B16"/>
  <c r="B167"/>
  <c r="B4"/>
  <c r="B162"/>
  <c r="B75"/>
  <c r="B136"/>
  <c r="B99"/>
  <c r="B174"/>
  <c r="B138"/>
  <c r="B183"/>
  <c r="B62"/>
  <c r="B63"/>
  <c r="B140"/>
  <c r="B88"/>
  <c r="B184"/>
  <c r="B26"/>
  <c r="B22"/>
  <c r="B106"/>
  <c r="B185"/>
  <c r="B40"/>
  <c r="B186"/>
  <c r="B129"/>
  <c r="B98"/>
  <c r="B36"/>
  <c r="B3"/>
  <c r="B93"/>
  <c r="B59"/>
  <c r="B89"/>
  <c r="B187"/>
  <c r="B188"/>
  <c r="B189"/>
  <c r="B163"/>
  <c r="B190"/>
  <c r="B105"/>
  <c r="B27"/>
  <c r="B115"/>
  <c r="B12"/>
  <c r="B191"/>
  <c r="B9"/>
  <c r="B48"/>
  <c r="B159"/>
  <c r="B19"/>
  <c r="B58"/>
  <c r="B34"/>
  <c r="B172"/>
  <c r="B78"/>
  <c r="B154"/>
  <c r="B86"/>
  <c r="B192"/>
  <c r="B74"/>
  <c r="B116"/>
  <c r="B164"/>
  <c r="B83"/>
  <c r="B71"/>
  <c r="B72"/>
  <c r="B82"/>
  <c r="B155"/>
  <c r="B149"/>
  <c r="B137"/>
  <c r="B128"/>
  <c r="B13"/>
  <c r="B30"/>
  <c r="B56"/>
  <c r="B193"/>
  <c r="B50"/>
  <c r="B2"/>
  <c r="B33"/>
  <c r="B119"/>
  <c r="B146"/>
  <c r="B111"/>
  <c r="B69"/>
  <c r="B194"/>
  <c r="B195"/>
  <c r="B53"/>
  <c r="B51"/>
  <c r="B118"/>
  <c r="B168"/>
  <c r="B196"/>
  <c r="B6"/>
  <c r="B177"/>
  <c r="B29"/>
  <c r="B157"/>
  <c r="B84"/>
  <c r="B176"/>
  <c r="B125"/>
  <c r="B156"/>
  <c r="B131"/>
  <c r="B28"/>
  <c r="B109"/>
  <c r="B178"/>
  <c r="B148"/>
  <c r="B96"/>
  <c r="B25"/>
  <c r="B141"/>
  <c r="B23"/>
  <c r="B70"/>
  <c r="B158"/>
  <c r="B122"/>
  <c r="B108"/>
  <c r="B95"/>
  <c r="B38"/>
  <c r="B179"/>
  <c r="B173"/>
  <c r="B144"/>
  <c r="B100"/>
  <c r="B145"/>
  <c r="B151"/>
  <c r="B87"/>
  <c r="B94"/>
  <c r="B10"/>
  <c r="B113"/>
  <c r="B14"/>
  <c r="B20"/>
  <c r="B41"/>
  <c r="B197"/>
  <c r="B79"/>
  <c r="B80"/>
  <c r="B166"/>
  <c r="B198"/>
  <c r="B44"/>
  <c r="B54"/>
  <c r="B199"/>
  <c r="B160"/>
  <c r="B165"/>
  <c r="B102"/>
  <c r="B200"/>
  <c r="Q19"/>
  <c r="K79"/>
  <c r="Q63"/>
  <c r="K41"/>
  <c r="Q190"/>
  <c r="Q163"/>
  <c r="Q171"/>
  <c r="K113"/>
  <c r="Q8"/>
  <c r="K10"/>
  <c r="Q169"/>
  <c r="Q73"/>
  <c r="Q152"/>
  <c r="J108"/>
  <c r="Q130"/>
  <c r="Q12"/>
  <c r="Q191"/>
  <c r="J23"/>
  <c r="Q105"/>
  <c r="K141"/>
  <c r="Q115"/>
  <c r="Q27"/>
  <c r="Q82"/>
  <c r="K156"/>
  <c r="Q117"/>
  <c r="Q189"/>
  <c r="K176"/>
  <c r="Q187"/>
  <c r="Q188"/>
  <c r="Q89"/>
  <c r="Q59"/>
  <c r="K53"/>
  <c r="Q35"/>
  <c r="K194"/>
  <c r="Q3"/>
  <c r="Q93"/>
  <c r="Q72"/>
  <c r="Q71"/>
  <c r="Q83"/>
  <c r="Q116"/>
  <c r="Q164"/>
  <c r="Q74"/>
  <c r="K116"/>
  <c r="Q192"/>
  <c r="K192"/>
  <c r="K86"/>
  <c r="Q86"/>
  <c r="J172"/>
  <c r="K34"/>
  <c r="K19"/>
  <c r="K159"/>
  <c r="Q78"/>
  <c r="Q154"/>
  <c r="J12"/>
  <c r="K27"/>
  <c r="Q172"/>
  <c r="Q58"/>
  <c r="Q34"/>
  <c r="K189"/>
  <c r="Q159"/>
  <c r="Q48"/>
  <c r="K187"/>
  <c r="Q126"/>
  <c r="Q90"/>
  <c r="K93"/>
  <c r="Q11"/>
  <c r="K3"/>
  <c r="Q36"/>
  <c r="Q143"/>
  <c r="Q67"/>
  <c r="Q42"/>
  <c r="Q142"/>
  <c r="J185"/>
  <c r="Q153"/>
  <c r="K106"/>
  <c r="Q92"/>
  <c r="K22"/>
  <c r="Q104"/>
  <c r="K26"/>
  <c r="Q57"/>
  <c r="J184"/>
  <c r="K63"/>
  <c r="Q17"/>
  <c r="Q112"/>
  <c r="Q182"/>
  <c r="Q55"/>
  <c r="J75"/>
  <c r="Q103"/>
  <c r="K167"/>
  <c r="Q46"/>
  <c r="K16"/>
  <c r="Q9"/>
  <c r="K77"/>
  <c r="Q61"/>
  <c r="K91"/>
  <c r="Q66"/>
  <c r="K85"/>
  <c r="Q49"/>
  <c r="K52"/>
  <c r="Q181"/>
  <c r="Q18"/>
  <c r="Q114"/>
  <c r="K147"/>
  <c r="Q133"/>
  <c r="Q15"/>
  <c r="Q132"/>
  <c r="K11"/>
  <c r="Q60"/>
  <c r="K142"/>
  <c r="Q76"/>
  <c r="K143"/>
  <c r="Q65"/>
  <c r="K153"/>
  <c r="Q45"/>
  <c r="K67"/>
  <c r="Q7"/>
  <c r="K57"/>
  <c r="Q134"/>
  <c r="K42"/>
  <c r="Q161"/>
  <c r="Q39"/>
  <c r="Q150"/>
  <c r="K17"/>
  <c r="Q64"/>
  <c r="K182"/>
  <c r="Q121"/>
  <c r="K112"/>
  <c r="Q175"/>
  <c r="K55"/>
  <c r="Q37"/>
  <c r="K43"/>
  <c r="Q47"/>
  <c r="K152"/>
  <c r="Q21"/>
  <c r="J73"/>
  <c r="Q123"/>
  <c r="K169"/>
  <c r="Q124"/>
  <c r="K130"/>
  <c r="Q24"/>
  <c r="K117"/>
  <c r="Q43"/>
  <c r="Q98"/>
  <c r="J170"/>
  <c r="Q68"/>
  <c r="K31"/>
  <c r="Q129"/>
  <c r="Q140"/>
  <c r="Q106"/>
  <c r="Q185"/>
  <c r="Q22"/>
  <c r="Q40"/>
  <c r="Q26"/>
  <c r="J18"/>
  <c r="Q186"/>
  <c r="Q88"/>
  <c r="Q184"/>
  <c r="J76"/>
  <c r="Q136"/>
  <c r="Q62"/>
  <c r="Q99"/>
  <c r="Q75"/>
  <c r="Q162"/>
  <c r="Q174"/>
  <c r="Q138"/>
  <c r="Q183"/>
  <c r="Q4"/>
  <c r="Q167"/>
  <c r="Q77"/>
  <c r="Q16"/>
  <c r="K150"/>
  <c r="Q107"/>
  <c r="Q101"/>
  <c r="Q91"/>
  <c r="Q85"/>
  <c r="Q52"/>
  <c r="Q5"/>
  <c r="Q127"/>
  <c r="Q170"/>
  <c r="K171"/>
  <c r="Q31"/>
  <c r="J8"/>
  <c r="Q147"/>
  <c r="Q180"/>
  <c r="Q1"/>
  <c r="Q20" i="8"/>
  <c r="Q57"/>
  <c r="Q91"/>
  <c r="Q52"/>
  <c r="Q193"/>
  <c r="Q117"/>
  <c r="Q118"/>
  <c r="Q70"/>
  <c r="Q4"/>
  <c r="Q169"/>
  <c r="Q5"/>
  <c r="Q163"/>
  <c r="Q23"/>
  <c r="Q143"/>
  <c r="Q73"/>
  <c r="Q72"/>
  <c r="Q74"/>
  <c r="Q71"/>
  <c r="Q75"/>
  <c r="Q6"/>
  <c r="Q170"/>
  <c r="Q76"/>
  <c r="Q123"/>
  <c r="Q8"/>
  <c r="Q7"/>
  <c r="Q78"/>
  <c r="Q77"/>
  <c r="Q98"/>
  <c r="Q10"/>
  <c r="Q9"/>
  <c r="Q55"/>
  <c r="Q11"/>
  <c r="Q12"/>
  <c r="Q13"/>
  <c r="Q15"/>
  <c r="Q24"/>
  <c r="Q153"/>
  <c r="Q21"/>
  <c r="Q67"/>
  <c r="Q151"/>
  <c r="Q114"/>
  <c r="Q141"/>
  <c r="Q140"/>
  <c r="Q175"/>
  <c r="Q69"/>
  <c r="Q27"/>
  <c r="Q38"/>
  <c r="Q28"/>
  <c r="Q125"/>
  <c r="Q32"/>
  <c r="Q17"/>
  <c r="Q82"/>
  <c r="Q31"/>
  <c r="Q83"/>
  <c r="Q62"/>
  <c r="Q63"/>
  <c r="Q81"/>
  <c r="Q33"/>
  <c r="Q145"/>
  <c r="Q53"/>
  <c r="Q2"/>
  <c r="Q154"/>
  <c r="Q186"/>
  <c r="Q165"/>
  <c r="Q155"/>
  <c r="Q54"/>
  <c r="Q122"/>
  <c r="Q56"/>
  <c r="Q166"/>
  <c r="Q36"/>
  <c r="Q187"/>
  <c r="Q188"/>
  <c r="Q156"/>
  <c r="Q157"/>
  <c r="Q159"/>
  <c r="Q22"/>
  <c r="Q168"/>
  <c r="Q167"/>
  <c r="Q189"/>
  <c r="Q158"/>
  <c r="Q164"/>
  <c r="Q192"/>
  <c r="Q161"/>
  <c r="Q160"/>
  <c r="Q97"/>
  <c r="Q190"/>
  <c r="Q37"/>
  <c r="Q191"/>
  <c r="Q162"/>
  <c r="Q3"/>
  <c r="Q66"/>
  <c r="Q68"/>
  <c r="Q39"/>
  <c r="Q173"/>
  <c r="Q172"/>
  <c r="Q44"/>
  <c r="Q46"/>
  <c r="Q47"/>
  <c r="Q138"/>
  <c r="Q48"/>
  <c r="Q176"/>
  <c r="Q177"/>
  <c r="Q111"/>
  <c r="Q49"/>
  <c r="Q65"/>
  <c r="Q113"/>
  <c r="Q112"/>
  <c r="Q99"/>
  <c r="Q100"/>
  <c r="Q19"/>
  <c r="Q120"/>
  <c r="Q127"/>
  <c r="Q146"/>
  <c r="Q147"/>
  <c r="Q102"/>
  <c r="Q128"/>
  <c r="Q148"/>
  <c r="Q105"/>
  <c r="Q86"/>
  <c r="Q88"/>
  <c r="Q87"/>
  <c r="Q150"/>
  <c r="Q1"/>
  <c r="B13" i="2"/>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11"/>
  <c r="B66"/>
  <c r="B67"/>
  <c r="B68"/>
  <c r="B69"/>
  <c r="B70"/>
  <c r="B71"/>
  <c r="B72"/>
  <c r="B73"/>
  <c r="B74"/>
  <c r="B75"/>
  <c r="B76"/>
  <c r="B77"/>
  <c r="B78"/>
  <c r="B6"/>
  <c r="B7"/>
  <c r="B8"/>
  <c r="B9"/>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0"/>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12"/>
  <c r="B3"/>
  <c r="B5"/>
  <c r="B4"/>
  <c r="B2"/>
  <c r="I184" i="6"/>
  <c r="I183"/>
  <c r="I182"/>
  <c r="I137"/>
  <c r="I136"/>
  <c r="I135"/>
  <c r="I134"/>
  <c r="I133"/>
  <c r="I132"/>
  <c r="I131"/>
  <c r="I130"/>
  <c r="I129"/>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J5"/>
  <c r="J4"/>
  <c r="J3"/>
  <c r="J2"/>
  <c r="J50" i="8"/>
  <c r="J48"/>
  <c r="J47"/>
  <c r="J49"/>
  <c r="J51"/>
  <c r="J41"/>
  <c r="J42"/>
  <c r="J46"/>
  <c r="J44"/>
  <c r="J43"/>
  <c r="J40"/>
  <c r="J36"/>
  <c r="J39"/>
  <c r="J45"/>
  <c r="J38"/>
  <c r="J37"/>
  <c r="J33"/>
  <c r="J29"/>
  <c r="J28"/>
  <c r="J27"/>
  <c r="J32"/>
  <c r="J23"/>
  <c r="J31"/>
  <c r="J26"/>
  <c r="J35"/>
  <c r="J24"/>
  <c r="J25"/>
  <c r="J18"/>
  <c r="J19"/>
  <c r="J34"/>
  <c r="J30"/>
  <c r="J7"/>
  <c r="J17"/>
  <c r="J14"/>
  <c r="J4"/>
  <c r="J20"/>
  <c r="J5"/>
  <c r="J12"/>
  <c r="J11"/>
  <c r="J13"/>
  <c r="J22"/>
  <c r="J8"/>
  <c r="J6"/>
  <c r="J10"/>
  <c r="J3"/>
  <c r="J9"/>
  <c r="J15"/>
  <c r="J16"/>
  <c r="G3" i="5"/>
  <c r="H3"/>
  <c r="I3"/>
  <c r="J3"/>
  <c r="G4"/>
  <c r="H4"/>
  <c r="I4"/>
  <c r="J4"/>
  <c r="G5"/>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G29"/>
  <c r="H29"/>
  <c r="I29"/>
  <c r="J29"/>
  <c r="G30"/>
  <c r="H30"/>
  <c r="I30"/>
  <c r="J30"/>
  <c r="G31"/>
  <c r="H31"/>
  <c r="I31"/>
  <c r="J31"/>
  <c r="G32"/>
  <c r="H32"/>
  <c r="I32"/>
  <c r="J32"/>
  <c r="G33"/>
  <c r="H33"/>
  <c r="I33"/>
  <c r="J33"/>
  <c r="G34"/>
  <c r="H34"/>
  <c r="I34"/>
  <c r="J34"/>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H2"/>
  <c r="I2"/>
  <c r="J2"/>
  <c r="G2"/>
  <c r="P3"/>
  <c r="P4"/>
  <c r="P5"/>
  <c r="P6"/>
  <c r="P7"/>
  <c r="P8"/>
  <c r="P9"/>
  <c r="P10"/>
  <c r="P11"/>
  <c r="P12"/>
  <c r="P13"/>
  <c r="P14"/>
  <c r="P15"/>
  <c r="P16"/>
  <c r="P17"/>
  <c r="P18"/>
  <c r="P19"/>
  <c r="P20"/>
  <c r="P21"/>
  <c r="P22"/>
  <c r="P24"/>
  <c r="P25"/>
  <c r="P26"/>
  <c r="P27"/>
  <c r="P28"/>
  <c r="P29"/>
  <c r="P30"/>
  <c r="P31"/>
  <c r="P32"/>
  <c r="P35"/>
  <c r="P37"/>
  <c r="P38"/>
  <c r="P39"/>
  <c r="P40"/>
  <c r="P41"/>
  <c r="P42"/>
  <c r="P43"/>
  <c r="P44"/>
  <c r="P45"/>
  <c r="P46"/>
  <c r="P47"/>
  <c r="P48"/>
  <c r="P49"/>
  <c r="P50"/>
  <c r="P51"/>
  <c r="P52"/>
  <c r="P53"/>
  <c r="P54"/>
  <c r="P55"/>
  <c r="P56"/>
  <c r="P57"/>
  <c r="P58"/>
  <c r="P59"/>
  <c r="P60"/>
  <c r="P61"/>
  <c r="P62"/>
  <c r="P63"/>
  <c r="P64"/>
  <c r="P65"/>
  <c r="P66"/>
  <c r="P67"/>
  <c r="P68"/>
  <c r="P69"/>
  <c r="P70"/>
  <c r="P71"/>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2"/>
  <c r="L98" s="1"/>
  <c r="C3" i="3"/>
  <c r="D3"/>
  <c r="E3"/>
  <c r="F3"/>
  <c r="C4"/>
  <c r="D4"/>
  <c r="E4"/>
  <c r="F4"/>
  <c r="C5"/>
  <c r="D5"/>
  <c r="E5"/>
  <c r="F5"/>
  <c r="C6"/>
  <c r="D6"/>
  <c r="E6"/>
  <c r="F6"/>
  <c r="C7"/>
  <c r="D7"/>
  <c r="E7"/>
  <c r="F7"/>
  <c r="C8"/>
  <c r="D8"/>
  <c r="E8"/>
  <c r="F8"/>
  <c r="C9"/>
  <c r="D9"/>
  <c r="E9"/>
  <c r="F9"/>
  <c r="C10"/>
  <c r="D10"/>
  <c r="E10"/>
  <c r="F10"/>
  <c r="C11"/>
  <c r="D11"/>
  <c r="E11"/>
  <c r="F11"/>
  <c r="C12"/>
  <c r="D12"/>
  <c r="E12"/>
  <c r="F12"/>
  <c r="C13"/>
  <c r="D13"/>
  <c r="E13"/>
  <c r="F13"/>
  <c r="C14"/>
  <c r="D14"/>
  <c r="E14"/>
  <c r="F14"/>
  <c r="C15"/>
  <c r="D15"/>
  <c r="E15"/>
  <c r="F15"/>
  <c r="C16"/>
  <c r="D16"/>
  <c r="E16"/>
  <c r="F16"/>
  <c r="C17"/>
  <c r="D17"/>
  <c r="E17"/>
  <c r="F17"/>
  <c r="C18"/>
  <c r="D18"/>
  <c r="E18"/>
  <c r="F18"/>
  <c r="C19"/>
  <c r="D19"/>
  <c r="E19"/>
  <c r="F19"/>
  <c r="C20"/>
  <c r="D20"/>
  <c r="E20"/>
  <c r="F20"/>
  <c r="C21"/>
  <c r="D21"/>
  <c r="E21"/>
  <c r="F21"/>
  <c r="C22"/>
  <c r="D22"/>
  <c r="E22"/>
  <c r="F22"/>
  <c r="C23"/>
  <c r="D23"/>
  <c r="E23"/>
  <c r="F23"/>
  <c r="C24"/>
  <c r="D24"/>
  <c r="E24"/>
  <c r="F24"/>
  <c r="C25"/>
  <c r="D25"/>
  <c r="E25"/>
  <c r="F25"/>
  <c r="C26"/>
  <c r="D26"/>
  <c r="E26"/>
  <c r="F26"/>
  <c r="C27"/>
  <c r="D27"/>
  <c r="E27"/>
  <c r="F27"/>
  <c r="C28"/>
  <c r="D28"/>
  <c r="E28"/>
  <c r="F28"/>
  <c r="C29"/>
  <c r="D29"/>
  <c r="E29"/>
  <c r="F29"/>
  <c r="C30"/>
  <c r="D30"/>
  <c r="E30"/>
  <c r="F30"/>
  <c r="C31"/>
  <c r="D31"/>
  <c r="E31"/>
  <c r="F31"/>
  <c r="C32"/>
  <c r="D32"/>
  <c r="E32"/>
  <c r="F32"/>
  <c r="C33"/>
  <c r="D33"/>
  <c r="E33"/>
  <c r="F33"/>
  <c r="C34"/>
  <c r="D34"/>
  <c r="E34"/>
  <c r="F34"/>
  <c r="C35"/>
  <c r="D35"/>
  <c r="E35"/>
  <c r="F35"/>
  <c r="C36"/>
  <c r="D36"/>
  <c r="E36"/>
  <c r="F36"/>
  <c r="C37"/>
  <c r="D37"/>
  <c r="E37"/>
  <c r="F37"/>
  <c r="C38"/>
  <c r="D38"/>
  <c r="E38"/>
  <c r="F38"/>
  <c r="C39"/>
  <c r="D39"/>
  <c r="E39"/>
  <c r="F39"/>
  <c r="C40"/>
  <c r="D40"/>
  <c r="E40"/>
  <c r="F40"/>
  <c r="C41"/>
  <c r="D41"/>
  <c r="E41"/>
  <c r="F41"/>
  <c r="C42"/>
  <c r="D42"/>
  <c r="E42"/>
  <c r="F42"/>
  <c r="C43"/>
  <c r="D43"/>
  <c r="E43"/>
  <c r="F43"/>
  <c r="C44"/>
  <c r="D44"/>
  <c r="E44"/>
  <c r="F44"/>
  <c r="C45"/>
  <c r="D45"/>
  <c r="E45"/>
  <c r="F45"/>
  <c r="C46"/>
  <c r="D46"/>
  <c r="E46"/>
  <c r="F46"/>
  <c r="C47"/>
  <c r="D47"/>
  <c r="E47"/>
  <c r="F47"/>
  <c r="C48"/>
  <c r="D48"/>
  <c r="E48"/>
  <c r="F48"/>
  <c r="C49"/>
  <c r="D49"/>
  <c r="E49"/>
  <c r="F49"/>
  <c r="C50"/>
  <c r="D50"/>
  <c r="E50"/>
  <c r="F50"/>
  <c r="C51"/>
  <c r="D51"/>
  <c r="E51"/>
  <c r="F51"/>
  <c r="C52"/>
  <c r="D52"/>
  <c r="E52"/>
  <c r="F52"/>
  <c r="C53"/>
  <c r="D53"/>
  <c r="E53"/>
  <c r="F53"/>
  <c r="C54"/>
  <c r="D54"/>
  <c r="E54"/>
  <c r="F54"/>
  <c r="C55"/>
  <c r="D55"/>
  <c r="E55"/>
  <c r="F55"/>
  <c r="C56"/>
  <c r="D56"/>
  <c r="E56"/>
  <c r="F56"/>
  <c r="C57"/>
  <c r="D57"/>
  <c r="E57"/>
  <c r="F57"/>
  <c r="C58"/>
  <c r="D58"/>
  <c r="E58"/>
  <c r="F58"/>
  <c r="C59"/>
  <c r="D59"/>
  <c r="E59"/>
  <c r="F59"/>
  <c r="C60"/>
  <c r="D60"/>
  <c r="E60"/>
  <c r="F60"/>
  <c r="C61"/>
  <c r="D61"/>
  <c r="E61"/>
  <c r="F61"/>
  <c r="C62"/>
  <c r="D62"/>
  <c r="E62"/>
  <c r="F62"/>
  <c r="C63"/>
  <c r="D63"/>
  <c r="E63"/>
  <c r="F63"/>
  <c r="C64"/>
  <c r="D64"/>
  <c r="E64"/>
  <c r="F64"/>
  <c r="C65"/>
  <c r="D65"/>
  <c r="E65"/>
  <c r="F65"/>
  <c r="C66"/>
  <c r="D66"/>
  <c r="E66"/>
  <c r="F66"/>
  <c r="C67"/>
  <c r="D67"/>
  <c r="E67"/>
  <c r="F67"/>
  <c r="C68"/>
  <c r="D68"/>
  <c r="E68"/>
  <c r="F68"/>
  <c r="C69"/>
  <c r="D69"/>
  <c r="E69"/>
  <c r="F69"/>
  <c r="C70"/>
  <c r="D70"/>
  <c r="E70"/>
  <c r="F70"/>
  <c r="C71"/>
  <c r="D71"/>
  <c r="E71"/>
  <c r="F71"/>
  <c r="C72"/>
  <c r="D72"/>
  <c r="E72"/>
  <c r="F72"/>
  <c r="C73"/>
  <c r="D73"/>
  <c r="E73"/>
  <c r="F73"/>
  <c r="C74"/>
  <c r="D74"/>
  <c r="E74"/>
  <c r="F74"/>
  <c r="C75"/>
  <c r="D75"/>
  <c r="E75"/>
  <c r="F75"/>
  <c r="C76"/>
  <c r="D76"/>
  <c r="E76"/>
  <c r="F76"/>
  <c r="C77"/>
  <c r="D77"/>
  <c r="E77"/>
  <c r="F77"/>
  <c r="C78"/>
  <c r="D78"/>
  <c r="E78"/>
  <c r="F78"/>
  <c r="C79"/>
  <c r="D79"/>
  <c r="E79"/>
  <c r="F79"/>
  <c r="C80"/>
  <c r="D80"/>
  <c r="E80"/>
  <c r="F80"/>
  <c r="C81"/>
  <c r="D81"/>
  <c r="E81"/>
  <c r="F81"/>
  <c r="C82"/>
  <c r="D82"/>
  <c r="E82"/>
  <c r="F82"/>
  <c r="C83"/>
  <c r="D83"/>
  <c r="E83"/>
  <c r="F83"/>
  <c r="C84"/>
  <c r="D84"/>
  <c r="E84"/>
  <c r="F84"/>
  <c r="C85"/>
  <c r="D85"/>
  <c r="E85"/>
  <c r="F85"/>
  <c r="C86"/>
  <c r="D86"/>
  <c r="E86"/>
  <c r="F86"/>
  <c r="C87"/>
  <c r="D87"/>
  <c r="E87"/>
  <c r="F87"/>
  <c r="C88"/>
  <c r="D88"/>
  <c r="E88"/>
  <c r="F88"/>
  <c r="C89"/>
  <c r="D89"/>
  <c r="E89"/>
  <c r="F89"/>
  <c r="C90"/>
  <c r="D90"/>
  <c r="E90"/>
  <c r="F90"/>
  <c r="C91"/>
  <c r="D91"/>
  <c r="E91"/>
  <c r="F91"/>
  <c r="C92"/>
  <c r="D92"/>
  <c r="E92"/>
  <c r="F92"/>
  <c r="C93"/>
  <c r="D93"/>
  <c r="E93"/>
  <c r="F93"/>
  <c r="C94"/>
  <c r="D94"/>
  <c r="E94"/>
  <c r="F94"/>
  <c r="C95"/>
  <c r="D95"/>
  <c r="E95"/>
  <c r="F95"/>
  <c r="C96"/>
  <c r="D96"/>
  <c r="E96"/>
  <c r="F96"/>
  <c r="C97"/>
  <c r="D97"/>
  <c r="E97"/>
  <c r="F97"/>
  <c r="C98"/>
  <c r="D98"/>
  <c r="E98"/>
  <c r="F98"/>
  <c r="C99"/>
  <c r="D99"/>
  <c r="E99"/>
  <c r="F99"/>
  <c r="C100"/>
  <c r="D100"/>
  <c r="E100"/>
  <c r="F100"/>
  <c r="C101"/>
  <c r="D101"/>
  <c r="E101"/>
  <c r="F101"/>
  <c r="C102"/>
  <c r="D102"/>
  <c r="E102"/>
  <c r="F102"/>
  <c r="C103"/>
  <c r="D103"/>
  <c r="E103"/>
  <c r="F103"/>
  <c r="C104"/>
  <c r="D104"/>
  <c r="E104"/>
  <c r="F104"/>
  <c r="C105"/>
  <c r="D105"/>
  <c r="E105"/>
  <c r="F105"/>
  <c r="C106"/>
  <c r="D106"/>
  <c r="E106"/>
  <c r="F106"/>
  <c r="C107"/>
  <c r="D107"/>
  <c r="E107"/>
  <c r="F107"/>
  <c r="C108"/>
  <c r="D108"/>
  <c r="E108"/>
  <c r="F108"/>
  <c r="C109"/>
  <c r="D109"/>
  <c r="E109"/>
  <c r="F109"/>
  <c r="C110"/>
  <c r="D110"/>
  <c r="E110"/>
  <c r="F110"/>
  <c r="C111"/>
  <c r="D111"/>
  <c r="E111"/>
  <c r="F111"/>
  <c r="C112"/>
  <c r="D112"/>
  <c r="E112"/>
  <c r="F112"/>
  <c r="C113"/>
  <c r="D113"/>
  <c r="E113"/>
  <c r="F113"/>
  <c r="C114"/>
  <c r="D114"/>
  <c r="E114"/>
  <c r="F114"/>
  <c r="C115"/>
  <c r="D115"/>
  <c r="E115"/>
  <c r="F115"/>
  <c r="C116"/>
  <c r="D116"/>
  <c r="E116"/>
  <c r="F116"/>
  <c r="C117"/>
  <c r="D117"/>
  <c r="E117"/>
  <c r="F117"/>
  <c r="C118"/>
  <c r="D118"/>
  <c r="E118"/>
  <c r="F118"/>
  <c r="C119"/>
  <c r="D119"/>
  <c r="E119"/>
  <c r="F119"/>
  <c r="C120"/>
  <c r="D120"/>
  <c r="E120"/>
  <c r="F120"/>
  <c r="C121"/>
  <c r="D121"/>
  <c r="E121"/>
  <c r="F121"/>
  <c r="C122"/>
  <c r="D122"/>
  <c r="E122"/>
  <c r="F122"/>
  <c r="C123"/>
  <c r="D123"/>
  <c r="E123"/>
  <c r="F123"/>
  <c r="C124"/>
  <c r="D124"/>
  <c r="E124"/>
  <c r="F124"/>
  <c r="C125"/>
  <c r="D125"/>
  <c r="E125"/>
  <c r="F125"/>
  <c r="C126"/>
  <c r="D126"/>
  <c r="E126"/>
  <c r="F126"/>
  <c r="C127"/>
  <c r="D127"/>
  <c r="E127"/>
  <c r="F127"/>
  <c r="C128"/>
  <c r="D128"/>
  <c r="E128"/>
  <c r="F128"/>
  <c r="C129"/>
  <c r="D129"/>
  <c r="E129"/>
  <c r="F129"/>
  <c r="C130"/>
  <c r="D130"/>
  <c r="E130"/>
  <c r="F130"/>
  <c r="C131"/>
  <c r="D131"/>
  <c r="E131"/>
  <c r="F131"/>
  <c r="C132"/>
  <c r="D132"/>
  <c r="E132"/>
  <c r="F132"/>
  <c r="C133"/>
  <c r="D133"/>
  <c r="E133"/>
  <c r="F133"/>
  <c r="C134"/>
  <c r="D134"/>
  <c r="E134"/>
  <c r="F134"/>
  <c r="C135"/>
  <c r="D135"/>
  <c r="E135"/>
  <c r="F135"/>
  <c r="C136"/>
  <c r="D136"/>
  <c r="E136"/>
  <c r="F136"/>
  <c r="C137"/>
  <c r="D137"/>
  <c r="E137"/>
  <c r="F137"/>
  <c r="C138"/>
  <c r="D138"/>
  <c r="E138"/>
  <c r="F138"/>
  <c r="C139"/>
  <c r="D139"/>
  <c r="E139"/>
  <c r="F139"/>
  <c r="C140"/>
  <c r="D140"/>
  <c r="E140"/>
  <c r="F140"/>
  <c r="C141"/>
  <c r="D141"/>
  <c r="E141"/>
  <c r="F141"/>
  <c r="C142"/>
  <c r="D142"/>
  <c r="E142"/>
  <c r="F142"/>
  <c r="C143"/>
  <c r="D143"/>
  <c r="E143"/>
  <c r="F143"/>
  <c r="C144"/>
  <c r="D144"/>
  <c r="E144"/>
  <c r="F144"/>
  <c r="C145"/>
  <c r="D145"/>
  <c r="E145"/>
  <c r="F145"/>
  <c r="C146"/>
  <c r="D146"/>
  <c r="E146"/>
  <c r="F146"/>
  <c r="C147"/>
  <c r="D147"/>
  <c r="E147"/>
  <c r="F147"/>
  <c r="C148"/>
  <c r="D148"/>
  <c r="E148"/>
  <c r="F148"/>
  <c r="C149"/>
  <c r="D149"/>
  <c r="E149"/>
  <c r="F149"/>
  <c r="C150"/>
  <c r="D150"/>
  <c r="E150"/>
  <c r="F150"/>
  <c r="C151"/>
  <c r="D151"/>
  <c r="E151"/>
  <c r="F151"/>
  <c r="C152"/>
  <c r="D152"/>
  <c r="E152"/>
  <c r="F152"/>
  <c r="C153"/>
  <c r="D153"/>
  <c r="E153"/>
  <c r="F153"/>
  <c r="C154"/>
  <c r="D154"/>
  <c r="E154"/>
  <c r="F154"/>
  <c r="C155"/>
  <c r="D155"/>
  <c r="E155"/>
  <c r="F155"/>
  <c r="C156"/>
  <c r="D156"/>
  <c r="E156"/>
  <c r="F156"/>
  <c r="C157"/>
  <c r="D157"/>
  <c r="E157"/>
  <c r="F157"/>
  <c r="C158"/>
  <c r="D158"/>
  <c r="E158"/>
  <c r="F158"/>
  <c r="C159"/>
  <c r="D159"/>
  <c r="E159"/>
  <c r="F159"/>
  <c r="C160"/>
  <c r="D160"/>
  <c r="E160"/>
  <c r="F160"/>
  <c r="C161"/>
  <c r="D161"/>
  <c r="E161"/>
  <c r="F161"/>
  <c r="C162"/>
  <c r="D162"/>
  <c r="E162"/>
  <c r="F162"/>
  <c r="C163"/>
  <c r="D163"/>
  <c r="E163"/>
  <c r="F163"/>
  <c r="C164"/>
  <c r="D164"/>
  <c r="E164"/>
  <c r="F164"/>
  <c r="C165"/>
  <c r="D165"/>
  <c r="E165"/>
  <c r="F165"/>
  <c r="C166"/>
  <c r="D166"/>
  <c r="E166"/>
  <c r="F166"/>
  <c r="C167"/>
  <c r="D167"/>
  <c r="E167"/>
  <c r="F167"/>
  <c r="C168"/>
  <c r="D168"/>
  <c r="E168"/>
  <c r="F168"/>
  <c r="C169"/>
  <c r="D169"/>
  <c r="E169"/>
  <c r="F169"/>
  <c r="C170"/>
  <c r="D170"/>
  <c r="E170"/>
  <c r="F170"/>
  <c r="C171"/>
  <c r="D171"/>
  <c r="E171"/>
  <c r="F171"/>
  <c r="C172"/>
  <c r="D172"/>
  <c r="E172"/>
  <c r="F172"/>
  <c r="C173"/>
  <c r="D173"/>
  <c r="E173"/>
  <c r="F173"/>
  <c r="C174"/>
  <c r="D174"/>
  <c r="E174"/>
  <c r="F174"/>
  <c r="C175"/>
  <c r="D175"/>
  <c r="E175"/>
  <c r="F175"/>
  <c r="C176"/>
  <c r="D176"/>
  <c r="E176"/>
  <c r="F176"/>
  <c r="C177"/>
  <c r="D177"/>
  <c r="E177"/>
  <c r="F177"/>
  <c r="C178"/>
  <c r="D178"/>
  <c r="E178"/>
  <c r="F178"/>
  <c r="C179"/>
  <c r="D179"/>
  <c r="E179"/>
  <c r="F179"/>
  <c r="C180"/>
  <c r="D180"/>
  <c r="E180"/>
  <c r="F180"/>
  <c r="C181"/>
  <c r="D181"/>
  <c r="E181"/>
  <c r="F181"/>
  <c r="C182"/>
  <c r="D182"/>
  <c r="E182"/>
  <c r="F182"/>
  <c r="C183"/>
  <c r="D183"/>
  <c r="E183"/>
  <c r="F183"/>
  <c r="C184"/>
  <c r="D184"/>
  <c r="E184"/>
  <c r="F184"/>
  <c r="C185"/>
  <c r="D185"/>
  <c r="E185"/>
  <c r="F185"/>
  <c r="C186"/>
  <c r="D186"/>
  <c r="E186"/>
  <c r="F186"/>
  <c r="C187"/>
  <c r="D187"/>
  <c r="E187"/>
  <c r="F187"/>
  <c r="C188"/>
  <c r="D188"/>
  <c r="E188"/>
  <c r="F188"/>
  <c r="C189"/>
  <c r="D189"/>
  <c r="E189"/>
  <c r="F189"/>
  <c r="C190"/>
  <c r="D190"/>
  <c r="E190"/>
  <c r="F190"/>
  <c r="C191"/>
  <c r="D191"/>
  <c r="E191"/>
  <c r="F191"/>
  <c r="C192"/>
  <c r="D192"/>
  <c r="E192"/>
  <c r="F192"/>
  <c r="C193"/>
  <c r="D193"/>
  <c r="E193"/>
  <c r="F193"/>
  <c r="C194"/>
  <c r="D194"/>
  <c r="E194"/>
  <c r="F194"/>
  <c r="C195"/>
  <c r="D195"/>
  <c r="E195"/>
  <c r="F195"/>
  <c r="C196"/>
  <c r="D196"/>
  <c r="E196"/>
  <c r="F196"/>
  <c r="C197"/>
  <c r="D197"/>
  <c r="E197"/>
  <c r="F197"/>
  <c r="C198"/>
  <c r="D198"/>
  <c r="E198"/>
  <c r="F198"/>
  <c r="C199"/>
  <c r="D199"/>
  <c r="E199"/>
  <c r="F199"/>
  <c r="C200"/>
  <c r="D200"/>
  <c r="E200"/>
  <c r="F200"/>
  <c r="C201"/>
  <c r="D201"/>
  <c r="E201"/>
  <c r="F201"/>
  <c r="C202"/>
  <c r="D202"/>
  <c r="E202"/>
  <c r="F202"/>
  <c r="F2"/>
  <c r="E2"/>
  <c r="C2"/>
  <c r="D2"/>
  <c r="H216"/>
  <c r="H217"/>
  <c r="H218"/>
  <c r="H219"/>
  <c r="H220"/>
  <c r="H221"/>
  <c r="H222"/>
  <c r="H223"/>
  <c r="H224"/>
  <c r="H226"/>
  <c r="H227"/>
  <c r="H228"/>
  <c r="H229"/>
  <c r="H230"/>
  <c r="H231"/>
  <c r="H232"/>
  <c r="H233"/>
  <c r="H234"/>
  <c r="H235"/>
  <c r="H236"/>
  <c r="H237"/>
  <c r="H238"/>
  <c r="H239"/>
  <c r="H240"/>
  <c r="H241"/>
  <c r="H242"/>
  <c r="H243"/>
  <c r="H244"/>
  <c r="H245"/>
  <c r="H246"/>
  <c r="H247"/>
  <c r="H249"/>
  <c r="H250"/>
  <c r="H251"/>
  <c r="H252"/>
  <c r="H253"/>
  <c r="H254"/>
  <c r="H255"/>
  <c r="H211"/>
  <c r="H256"/>
  <c r="H257"/>
  <c r="H258"/>
  <c r="H225"/>
  <c r="H248"/>
  <c r="H280"/>
  <c r="H259"/>
  <c r="H260"/>
  <c r="H261"/>
  <c r="H262"/>
  <c r="H263"/>
  <c r="H264"/>
  <c r="H265"/>
  <c r="H266"/>
  <c r="H267"/>
  <c r="H268"/>
  <c r="H269"/>
  <c r="H270"/>
  <c r="H271"/>
  <c r="H272"/>
  <c r="H273"/>
  <c r="H274"/>
  <c r="H275"/>
  <c r="H276"/>
  <c r="H277"/>
  <c r="H278"/>
  <c r="H279"/>
  <c r="F51" i="22" l="1"/>
  <c r="F68"/>
  <c r="F60"/>
  <c r="F6"/>
  <c r="F57"/>
  <c r="F61"/>
  <c r="F86"/>
  <c r="F74"/>
  <c r="F81"/>
  <c r="F33"/>
  <c r="F11"/>
  <c r="F21"/>
  <c r="F83"/>
  <c r="F45"/>
  <c r="F29"/>
  <c r="F66"/>
  <c r="F43"/>
  <c r="F17"/>
  <c r="F76"/>
  <c r="F30"/>
  <c r="F31"/>
  <c r="F34"/>
  <c r="F4"/>
  <c r="F37"/>
  <c r="F79"/>
  <c r="F41"/>
  <c r="F87"/>
  <c r="F18"/>
  <c r="F63"/>
  <c r="F40"/>
  <c r="F58"/>
  <c r="F72"/>
  <c r="F20"/>
  <c r="F27"/>
  <c r="F14"/>
  <c r="F53"/>
  <c r="F22"/>
  <c r="F36"/>
  <c r="F75"/>
  <c r="F54"/>
  <c r="F55"/>
  <c r="F47"/>
  <c r="F12"/>
  <c r="F8"/>
  <c r="F9"/>
  <c r="F15"/>
  <c r="F70"/>
  <c r="F25"/>
  <c r="F77"/>
  <c r="O214" i="23"/>
  <c r="J214" s="1"/>
  <c r="P215"/>
  <c r="P216"/>
  <c r="P211"/>
  <c r="P213"/>
  <c r="P192"/>
  <c r="P197"/>
  <c r="P204"/>
  <c r="P194"/>
  <c r="P198"/>
  <c r="P181"/>
  <c r="P186"/>
  <c r="P188"/>
  <c r="P180"/>
  <c r="P200"/>
  <c r="P199"/>
  <c r="P182"/>
  <c r="P150"/>
  <c r="P206"/>
  <c r="P161"/>
  <c r="P167"/>
  <c r="P148"/>
  <c r="P147"/>
  <c r="P154"/>
  <c r="P140"/>
  <c r="P170"/>
  <c r="P135"/>
  <c r="P138"/>
  <c r="P156"/>
  <c r="P159"/>
  <c r="P26"/>
  <c r="P202"/>
  <c r="P126"/>
  <c r="P152"/>
  <c r="P146"/>
  <c r="P121"/>
  <c r="P175"/>
  <c r="P133"/>
  <c r="P114"/>
  <c r="P108"/>
  <c r="P178"/>
  <c r="P144"/>
  <c r="P119"/>
  <c r="P122"/>
  <c r="P130"/>
  <c r="P127"/>
  <c r="P17"/>
  <c r="P203"/>
  <c r="P112"/>
  <c r="P134"/>
  <c r="P102"/>
  <c r="P113"/>
  <c r="P106"/>
  <c r="P25"/>
  <c r="P158"/>
  <c r="P110"/>
  <c r="P98"/>
  <c r="P105"/>
  <c r="P109"/>
  <c r="P15"/>
  <c r="P85"/>
  <c r="P129"/>
  <c r="P77"/>
  <c r="P81"/>
  <c r="P16"/>
  <c r="P19"/>
  <c r="P82"/>
  <c r="P47"/>
  <c r="P88"/>
  <c r="P117"/>
  <c r="P89"/>
  <c r="P75"/>
  <c r="P67"/>
  <c r="P18"/>
  <c r="P101"/>
  <c r="P11"/>
  <c r="P14"/>
  <c r="P44"/>
  <c r="P65"/>
  <c r="P10"/>
  <c r="P42"/>
  <c r="P13"/>
  <c r="P66"/>
  <c r="P95"/>
  <c r="P41"/>
  <c r="P60"/>
  <c r="P39"/>
  <c r="P62"/>
  <c r="P61"/>
  <c r="P68"/>
  <c r="P37"/>
  <c r="P72"/>
  <c r="P8"/>
  <c r="P52"/>
  <c r="P4"/>
  <c r="P6"/>
  <c r="P53"/>
  <c r="P3"/>
  <c r="P32"/>
  <c r="P51"/>
  <c r="P30"/>
  <c r="P50"/>
  <c r="O215"/>
  <c r="J215" s="1"/>
  <c r="O216"/>
  <c r="J216" s="1"/>
  <c r="O211"/>
  <c r="J211" s="1"/>
  <c r="O213"/>
  <c r="J213" s="1"/>
  <c r="O192"/>
  <c r="J192" s="1"/>
  <c r="O197"/>
  <c r="J197" s="1"/>
  <c r="O204"/>
  <c r="J204" s="1"/>
  <c r="O194"/>
  <c r="J194" s="1"/>
  <c r="O198"/>
  <c r="J198" s="1"/>
  <c r="O181"/>
  <c r="J181" s="1"/>
  <c r="O186"/>
  <c r="J186" s="1"/>
  <c r="O188"/>
  <c r="J188" s="1"/>
  <c r="O180"/>
  <c r="J180" s="1"/>
  <c r="O200"/>
  <c r="J200" s="1"/>
  <c r="O199"/>
  <c r="J199" s="1"/>
  <c r="O182"/>
  <c r="J182" s="1"/>
  <c r="O150"/>
  <c r="J150" s="1"/>
  <c r="O206"/>
  <c r="J206" s="1"/>
  <c r="O161"/>
  <c r="J161" s="1"/>
  <c r="O167"/>
  <c r="J167" s="1"/>
  <c r="O148"/>
  <c r="J148" s="1"/>
  <c r="O147"/>
  <c r="J147" s="1"/>
  <c r="O154"/>
  <c r="J154" s="1"/>
  <c r="O140"/>
  <c r="J140" s="1"/>
  <c r="O170"/>
  <c r="J170" s="1"/>
  <c r="O135"/>
  <c r="J135" s="1"/>
  <c r="O138"/>
  <c r="J138" s="1"/>
  <c r="O156"/>
  <c r="J156" s="1"/>
  <c r="O159"/>
  <c r="J159" s="1"/>
  <c r="O26"/>
  <c r="J26" s="1"/>
  <c r="O202"/>
  <c r="J202" s="1"/>
  <c r="O126"/>
  <c r="J126" s="1"/>
  <c r="O152"/>
  <c r="J152" s="1"/>
  <c r="O146"/>
  <c r="J146" s="1"/>
  <c r="O121"/>
  <c r="J121" s="1"/>
  <c r="O175"/>
  <c r="J175" s="1"/>
  <c r="O133"/>
  <c r="J133" s="1"/>
  <c r="O114"/>
  <c r="J114" s="1"/>
  <c r="O108"/>
  <c r="J108" s="1"/>
  <c r="O178"/>
  <c r="J178" s="1"/>
  <c r="O144"/>
  <c r="J144" s="1"/>
  <c r="O119"/>
  <c r="J119" s="1"/>
  <c r="O122"/>
  <c r="J122" s="1"/>
  <c r="O130"/>
  <c r="J130" s="1"/>
  <c r="O127"/>
  <c r="J127" s="1"/>
  <c r="O17"/>
  <c r="J17" s="1"/>
  <c r="O203"/>
  <c r="J203" s="1"/>
  <c r="O112"/>
  <c r="J112" s="1"/>
  <c r="O134"/>
  <c r="J134" s="1"/>
  <c r="O102"/>
  <c r="J102" s="1"/>
  <c r="O113"/>
  <c r="J113" s="1"/>
  <c r="O106"/>
  <c r="J106" s="1"/>
  <c r="O25"/>
  <c r="J25" s="1"/>
  <c r="O158"/>
  <c r="J158" s="1"/>
  <c r="O110"/>
  <c r="J110" s="1"/>
  <c r="O98"/>
  <c r="J98" s="1"/>
  <c r="O105"/>
  <c r="J105" s="1"/>
  <c r="O109"/>
  <c r="J109" s="1"/>
  <c r="O15"/>
  <c r="J15" s="1"/>
  <c r="O85"/>
  <c r="J85" s="1"/>
  <c r="O129"/>
  <c r="J129" s="1"/>
  <c r="O77"/>
  <c r="J77" s="1"/>
  <c r="O81"/>
  <c r="J81" s="1"/>
  <c r="O16"/>
  <c r="J16" s="1"/>
  <c r="O19"/>
  <c r="J19" s="1"/>
  <c r="O82"/>
  <c r="J82" s="1"/>
  <c r="O47"/>
  <c r="J47" s="1"/>
  <c r="O88"/>
  <c r="J88" s="1"/>
  <c r="O117"/>
  <c r="J117" s="1"/>
  <c r="O89"/>
  <c r="J89" s="1"/>
  <c r="O75"/>
  <c r="J75" s="1"/>
  <c r="O67"/>
  <c r="J67" s="1"/>
  <c r="O18"/>
  <c r="J18" s="1"/>
  <c r="O101"/>
  <c r="J101" s="1"/>
  <c r="O11"/>
  <c r="J11" s="1"/>
  <c r="O14"/>
  <c r="J14" s="1"/>
  <c r="O44"/>
  <c r="J44" s="1"/>
  <c r="O65"/>
  <c r="J65" s="1"/>
  <c r="O10"/>
  <c r="J10" s="1"/>
  <c r="O42"/>
  <c r="J42" s="1"/>
  <c r="O13"/>
  <c r="J13" s="1"/>
  <c r="O66"/>
  <c r="J66" s="1"/>
  <c r="O95"/>
  <c r="J95" s="1"/>
  <c r="O41"/>
  <c r="J41" s="1"/>
  <c r="O60"/>
  <c r="J60" s="1"/>
  <c r="O39"/>
  <c r="J39" s="1"/>
  <c r="O62"/>
  <c r="J62" s="1"/>
  <c r="O61"/>
  <c r="J61" s="1"/>
  <c r="O68"/>
  <c r="J68" s="1"/>
  <c r="O37"/>
  <c r="J37" s="1"/>
  <c r="O72"/>
  <c r="J72" s="1"/>
  <c r="O8"/>
  <c r="J8" s="1"/>
  <c r="O52"/>
  <c r="J52" s="1"/>
  <c r="O4"/>
  <c r="J4" s="1"/>
  <c r="O6"/>
  <c r="J6" s="1"/>
  <c r="O53"/>
  <c r="J53" s="1"/>
  <c r="O3"/>
  <c r="J3" s="1"/>
  <c r="O32"/>
  <c r="J32" s="1"/>
  <c r="O51"/>
  <c r="J51" s="1"/>
  <c r="O30"/>
  <c r="J30" s="1"/>
  <c r="O50"/>
  <c r="J50" s="1"/>
  <c r="P48"/>
  <c r="P210"/>
  <c r="P212"/>
  <c r="P209"/>
  <c r="P196"/>
  <c r="P195"/>
  <c r="P193"/>
  <c r="P208"/>
  <c r="P190"/>
  <c r="P168"/>
  <c r="P184"/>
  <c r="P183"/>
  <c r="P187"/>
  <c r="P179"/>
  <c r="P162"/>
  <c r="P205"/>
  <c r="P189"/>
  <c r="P164"/>
  <c r="P171"/>
  <c r="P155"/>
  <c r="P163"/>
  <c r="P145"/>
  <c r="P177"/>
  <c r="P185"/>
  <c r="P173"/>
  <c r="P176"/>
  <c r="P149"/>
  <c r="P153"/>
  <c r="P160"/>
  <c r="P136"/>
  <c r="P141"/>
  <c r="P174"/>
  <c r="P172"/>
  <c r="P125"/>
  <c r="P157"/>
  <c r="P124"/>
  <c r="P169"/>
  <c r="P118"/>
  <c r="P27"/>
  <c r="P128"/>
  <c r="P151"/>
  <c r="P139"/>
  <c r="P20"/>
  <c r="P115"/>
  <c r="P137"/>
  <c r="P22"/>
  <c r="P120"/>
  <c r="P142"/>
  <c r="P116"/>
  <c r="P21"/>
  <c r="P123"/>
  <c r="P23"/>
  <c r="P24"/>
  <c r="P78"/>
  <c r="P90"/>
  <c r="P111"/>
  <c r="P107"/>
  <c r="P103"/>
  <c r="P87"/>
  <c r="P93"/>
  <c r="P84"/>
  <c r="P79"/>
  <c r="P91"/>
  <c r="P80"/>
  <c r="P83"/>
  <c r="P74"/>
  <c r="P86"/>
  <c r="P131"/>
  <c r="P76"/>
  <c r="P104"/>
  <c r="P71"/>
  <c r="P46"/>
  <c r="P92"/>
  <c r="P73"/>
  <c r="P64"/>
  <c r="P97"/>
  <c r="P57"/>
  <c r="P94"/>
  <c r="P45"/>
  <c r="P55"/>
  <c r="P69"/>
  <c r="P56"/>
  <c r="P96"/>
  <c r="P43"/>
  <c r="P12"/>
  <c r="P40"/>
  <c r="P54"/>
  <c r="P63"/>
  <c r="P59"/>
  <c r="P5"/>
  <c r="P36"/>
  <c r="P35"/>
  <c r="P33"/>
  <c r="P58"/>
  <c r="P9"/>
  <c r="P7"/>
  <c r="P38"/>
  <c r="P31"/>
  <c r="P34"/>
  <c r="P49"/>
  <c r="O48"/>
  <c r="J48" s="1"/>
  <c r="O210"/>
  <c r="J210" s="1"/>
  <c r="O212"/>
  <c r="J212" s="1"/>
  <c r="O209"/>
  <c r="J209" s="1"/>
  <c r="O196"/>
  <c r="J196" s="1"/>
  <c r="O195"/>
  <c r="J195" s="1"/>
  <c r="O193"/>
  <c r="J193" s="1"/>
  <c r="O208"/>
  <c r="J208" s="1"/>
  <c r="O190"/>
  <c r="J190" s="1"/>
  <c r="O168"/>
  <c r="J168" s="1"/>
  <c r="O184"/>
  <c r="J184" s="1"/>
  <c r="O183"/>
  <c r="J183" s="1"/>
  <c r="O187"/>
  <c r="J187" s="1"/>
  <c r="O179"/>
  <c r="J179" s="1"/>
  <c r="O162"/>
  <c r="J162" s="1"/>
  <c r="O205"/>
  <c r="J205" s="1"/>
  <c r="O189"/>
  <c r="J189" s="1"/>
  <c r="O164"/>
  <c r="J164" s="1"/>
  <c r="O171"/>
  <c r="J171" s="1"/>
  <c r="O155"/>
  <c r="J155" s="1"/>
  <c r="O163"/>
  <c r="J163" s="1"/>
  <c r="O145"/>
  <c r="J145" s="1"/>
  <c r="O177"/>
  <c r="J177" s="1"/>
  <c r="O185"/>
  <c r="J185" s="1"/>
  <c r="O173"/>
  <c r="J173" s="1"/>
  <c r="O176"/>
  <c r="J176" s="1"/>
  <c r="O149"/>
  <c r="J149" s="1"/>
  <c r="O153"/>
  <c r="J153" s="1"/>
  <c r="O160"/>
  <c r="J160" s="1"/>
  <c r="O136"/>
  <c r="J136" s="1"/>
  <c r="O141"/>
  <c r="J141" s="1"/>
  <c r="O174"/>
  <c r="J174" s="1"/>
  <c r="O172"/>
  <c r="J172" s="1"/>
  <c r="O125"/>
  <c r="J125" s="1"/>
  <c r="O157"/>
  <c r="J157" s="1"/>
  <c r="O124"/>
  <c r="J124" s="1"/>
  <c r="O169"/>
  <c r="J169" s="1"/>
  <c r="O118"/>
  <c r="J118" s="1"/>
  <c r="O27"/>
  <c r="J27" s="1"/>
  <c r="O128"/>
  <c r="J128" s="1"/>
  <c r="O151"/>
  <c r="J151" s="1"/>
  <c r="O139"/>
  <c r="J139" s="1"/>
  <c r="O20"/>
  <c r="J20" s="1"/>
  <c r="O115"/>
  <c r="J115" s="1"/>
  <c r="O137"/>
  <c r="J137" s="1"/>
  <c r="O22"/>
  <c r="J22" s="1"/>
  <c r="O120"/>
  <c r="J120" s="1"/>
  <c r="O142"/>
  <c r="J142" s="1"/>
  <c r="O116"/>
  <c r="J116" s="1"/>
  <c r="O21"/>
  <c r="J21" s="1"/>
  <c r="O123"/>
  <c r="J123" s="1"/>
  <c r="O23"/>
  <c r="J23" s="1"/>
  <c r="O24"/>
  <c r="J24" s="1"/>
  <c r="O78"/>
  <c r="J78" s="1"/>
  <c r="O90"/>
  <c r="J90" s="1"/>
  <c r="O111"/>
  <c r="J111" s="1"/>
  <c r="O107"/>
  <c r="J107" s="1"/>
  <c r="O103"/>
  <c r="J103" s="1"/>
  <c r="O87"/>
  <c r="J87" s="1"/>
  <c r="O93"/>
  <c r="J93" s="1"/>
  <c r="O84"/>
  <c r="J84" s="1"/>
  <c r="O79"/>
  <c r="J79" s="1"/>
  <c r="O91"/>
  <c r="J91" s="1"/>
  <c r="O80"/>
  <c r="J80" s="1"/>
  <c r="O83"/>
  <c r="J83" s="1"/>
  <c r="O74"/>
  <c r="J74" s="1"/>
  <c r="O86"/>
  <c r="J86" s="1"/>
  <c r="O131"/>
  <c r="J131" s="1"/>
  <c r="O76"/>
  <c r="J76" s="1"/>
  <c r="O104"/>
  <c r="J104" s="1"/>
  <c r="O71"/>
  <c r="J71" s="1"/>
  <c r="O46"/>
  <c r="J46" s="1"/>
  <c r="O92"/>
  <c r="J92" s="1"/>
  <c r="O73"/>
  <c r="J73" s="1"/>
  <c r="O64"/>
  <c r="J64" s="1"/>
  <c r="O97"/>
  <c r="J97" s="1"/>
  <c r="O57"/>
  <c r="J57" s="1"/>
  <c r="O94"/>
  <c r="J94" s="1"/>
  <c r="O45"/>
  <c r="J45" s="1"/>
  <c r="O55"/>
  <c r="J55" s="1"/>
  <c r="O69"/>
  <c r="J69" s="1"/>
  <c r="O56"/>
  <c r="J56" s="1"/>
  <c r="O96"/>
  <c r="J96" s="1"/>
  <c r="O43"/>
  <c r="J43" s="1"/>
  <c r="O12"/>
  <c r="J12" s="1"/>
  <c r="O40"/>
  <c r="J40" s="1"/>
  <c r="O54"/>
  <c r="J54" s="1"/>
  <c r="O63"/>
  <c r="J63" s="1"/>
  <c r="O59"/>
  <c r="J59" s="1"/>
  <c r="O5"/>
  <c r="J5" s="1"/>
  <c r="O36"/>
  <c r="J36" s="1"/>
  <c r="O35"/>
  <c r="J35" s="1"/>
  <c r="O33"/>
  <c r="J33" s="1"/>
  <c r="O58"/>
  <c r="J58" s="1"/>
  <c r="O9"/>
  <c r="J9" s="1"/>
  <c r="O7"/>
  <c r="J7" s="1"/>
  <c r="O38"/>
  <c r="J38" s="1"/>
  <c r="O31"/>
  <c r="J31" s="1"/>
  <c r="O34"/>
  <c r="J34" s="1"/>
  <c r="O49"/>
  <c r="J49" s="1"/>
  <c r="L129" i="5"/>
  <c r="L131"/>
  <c r="L11"/>
  <c r="L202"/>
  <c r="L39"/>
  <c r="L44"/>
  <c r="L92"/>
  <c r="L102"/>
  <c r="L199"/>
  <c r="L101"/>
  <c r="L198"/>
  <c r="L197"/>
  <c r="L128"/>
  <c r="L30"/>
  <c r="L26"/>
  <c r="L195"/>
  <c r="L107"/>
  <c r="L37"/>
  <c r="L76"/>
  <c r="L192"/>
  <c r="L33"/>
  <c r="L136"/>
  <c r="L38"/>
  <c r="L113"/>
  <c r="L189"/>
  <c r="L187"/>
  <c r="L185"/>
  <c r="L114"/>
  <c r="L75"/>
  <c r="L112"/>
  <c r="L58"/>
  <c r="L72"/>
  <c r="L182"/>
  <c r="L181"/>
  <c r="L143"/>
  <c r="L180"/>
  <c r="L118"/>
  <c r="L74"/>
  <c r="L16"/>
  <c r="L178"/>
  <c r="L80"/>
  <c r="L31"/>
  <c r="L176"/>
  <c r="L175"/>
  <c r="L174"/>
  <c r="L173"/>
  <c r="L111"/>
  <c r="L117"/>
  <c r="L99"/>
  <c r="L170"/>
  <c r="L169"/>
  <c r="L106"/>
  <c r="L89"/>
  <c r="L125"/>
  <c r="L97"/>
  <c r="L28"/>
  <c r="L165"/>
  <c r="L29"/>
  <c r="L7"/>
  <c r="L52"/>
  <c r="L40"/>
  <c r="L70"/>
  <c r="L64"/>
  <c r="L21"/>
  <c r="L60"/>
  <c r="L162"/>
  <c r="L86"/>
  <c r="L51"/>
  <c r="L23"/>
  <c r="L160"/>
  <c r="L10"/>
  <c r="L158"/>
  <c r="L2"/>
  <c r="L156"/>
  <c r="L134"/>
  <c r="L78"/>
  <c r="L133"/>
  <c r="L5"/>
  <c r="L20"/>
  <c r="L85"/>
  <c r="L154"/>
  <c r="L137"/>
  <c r="L69"/>
  <c r="L48"/>
  <c r="L103"/>
  <c r="L27"/>
  <c r="L120"/>
  <c r="L123"/>
  <c r="L19"/>
  <c r="L81"/>
  <c r="L46"/>
  <c r="L150"/>
  <c r="L42"/>
  <c r="L14"/>
  <c r="L144"/>
  <c r="L148"/>
  <c r="L41"/>
  <c r="L56"/>
  <c r="L147"/>
  <c r="L146"/>
  <c r="L13"/>
  <c r="L83"/>
  <c r="L122"/>
  <c r="L65"/>
  <c r="L201"/>
  <c r="L24"/>
  <c r="L8"/>
  <c r="L32"/>
  <c r="L200"/>
  <c r="L90"/>
  <c r="L95"/>
  <c r="L67"/>
  <c r="L108"/>
  <c r="L77"/>
  <c r="L196"/>
  <c r="L3"/>
  <c r="L194"/>
  <c r="L141"/>
  <c r="L193"/>
  <c r="L140"/>
  <c r="L34"/>
  <c r="L50"/>
  <c r="L191"/>
  <c r="L127"/>
  <c r="L190"/>
  <c r="L188"/>
  <c r="L186"/>
  <c r="L184"/>
  <c r="L18"/>
  <c r="L183"/>
  <c r="L54"/>
  <c r="L119"/>
  <c r="L94"/>
  <c r="L87"/>
  <c r="L126"/>
  <c r="L6"/>
  <c r="L179"/>
  <c r="L145"/>
  <c r="L17"/>
  <c r="L100"/>
  <c r="L93"/>
  <c r="L139"/>
  <c r="L177"/>
  <c r="L53"/>
  <c r="L55"/>
  <c r="L135"/>
  <c r="L172"/>
  <c r="L171"/>
  <c r="L138"/>
  <c r="L62"/>
  <c r="L25"/>
  <c r="L168"/>
  <c r="L167"/>
  <c r="L22"/>
  <c r="L57"/>
  <c r="L43"/>
  <c r="L166"/>
  <c r="L105"/>
  <c r="L124"/>
  <c r="L49"/>
  <c r="L36"/>
  <c r="L79"/>
  <c r="L142"/>
  <c r="L164"/>
  <c r="L73"/>
  <c r="L163"/>
  <c r="L130"/>
  <c r="L161"/>
  <c r="L110"/>
  <c r="L66"/>
  <c r="L159"/>
  <c r="L9"/>
  <c r="L91"/>
  <c r="L157"/>
  <c r="L71"/>
  <c r="L68"/>
  <c r="L155"/>
  <c r="L4"/>
  <c r="L59"/>
  <c r="L47"/>
  <c r="L63"/>
  <c r="L109"/>
  <c r="L121"/>
  <c r="L153"/>
  <c r="L104"/>
  <c r="L152"/>
  <c r="L116"/>
  <c r="L132"/>
  <c r="L82"/>
  <c r="L151"/>
  <c r="L61"/>
  <c r="L88"/>
  <c r="L96"/>
  <c r="L15"/>
  <c r="L149"/>
  <c r="L115"/>
  <c r="L35"/>
  <c r="L12"/>
  <c r="L45"/>
  <c r="L84"/>
</calcChain>
</file>

<file path=xl/comments1.xml><?xml version="1.0" encoding="utf-8"?>
<comments xmlns="http://schemas.openxmlformats.org/spreadsheetml/2006/main">
  <authors>
    <author>Hazel Rose</author>
  </authors>
  <commentList>
    <comment ref="V2" authorId="0">
      <text>
        <r>
          <rPr>
            <b/>
            <sz val="8"/>
            <color indexed="81"/>
            <rFont val="Tahoma"/>
            <charset val="1"/>
          </rPr>
          <t>Hazel Rose:</t>
        </r>
        <r>
          <rPr>
            <sz val="8"/>
            <color indexed="81"/>
            <rFont val="Tahoma"/>
            <charset val="1"/>
          </rPr>
          <t xml:space="preserve">
</t>
        </r>
      </text>
    </comment>
  </commentList>
</comments>
</file>

<file path=xl/comments2.xml><?xml version="1.0" encoding="utf-8"?>
<comments xmlns="http://schemas.openxmlformats.org/spreadsheetml/2006/main">
  <authors>
    <author>Hazel Rose</author>
  </authors>
  <commentList>
    <comment ref="J1" authorId="0">
      <text>
        <r>
          <rPr>
            <b/>
            <sz val="8"/>
            <color indexed="81"/>
            <rFont val="Tahoma"/>
            <charset val="1"/>
          </rPr>
          <t>Hazel Rose:</t>
        </r>
        <r>
          <rPr>
            <sz val="8"/>
            <color indexed="81"/>
            <rFont val="Tahoma"/>
            <charset val="1"/>
          </rPr>
          <t xml:space="preserve">
</t>
        </r>
      </text>
    </comment>
  </commentList>
</comments>
</file>

<file path=xl/comments3.xml><?xml version="1.0" encoding="utf-8"?>
<comments xmlns="http://schemas.openxmlformats.org/spreadsheetml/2006/main">
  <authors>
    <author>Hazel Rose</author>
  </authors>
  <commentList>
    <comment ref="F1" authorId="0">
      <text>
        <r>
          <rPr>
            <b/>
            <sz val="8"/>
            <color indexed="81"/>
            <rFont val="Tahoma"/>
            <charset val="1"/>
          </rPr>
          <t>Hazel Rose:</t>
        </r>
        <r>
          <rPr>
            <sz val="8"/>
            <color indexed="81"/>
            <rFont val="Tahoma"/>
            <charset val="1"/>
          </rPr>
          <t xml:space="preserve">
</t>
        </r>
      </text>
    </comment>
  </commentList>
</comments>
</file>

<file path=xl/comments4.xml><?xml version="1.0" encoding="utf-8"?>
<comments xmlns="http://schemas.openxmlformats.org/spreadsheetml/2006/main">
  <authors>
    <author>Hazel Rose</author>
  </authors>
  <commentList>
    <comment ref="E1" authorId="0">
      <text>
        <r>
          <rPr>
            <b/>
            <sz val="8"/>
            <color indexed="81"/>
            <rFont val="Tahoma"/>
            <charset val="1"/>
          </rPr>
          <t>Hazel Rose:</t>
        </r>
        <r>
          <rPr>
            <sz val="8"/>
            <color indexed="81"/>
            <rFont val="Tahoma"/>
            <charset val="1"/>
          </rPr>
          <t xml:space="preserve">
</t>
        </r>
      </text>
    </comment>
  </commentList>
</comments>
</file>

<file path=xl/comments5.xml><?xml version="1.0" encoding="utf-8"?>
<comments xmlns="http://schemas.openxmlformats.org/spreadsheetml/2006/main">
  <authors>
    <author>Hazel Rose</author>
  </authors>
  <commentList>
    <comment ref="E1" authorId="0">
      <text>
        <r>
          <rPr>
            <b/>
            <sz val="8"/>
            <color indexed="81"/>
            <rFont val="Tahoma"/>
            <charset val="1"/>
          </rPr>
          <t>Hazel Rose:</t>
        </r>
        <r>
          <rPr>
            <sz val="8"/>
            <color indexed="81"/>
            <rFont val="Tahoma"/>
            <charset val="1"/>
          </rPr>
          <t xml:space="preserve">
</t>
        </r>
      </text>
    </comment>
  </commentList>
</comments>
</file>

<file path=xl/comments6.xml><?xml version="1.0" encoding="utf-8"?>
<comments xmlns="http://schemas.openxmlformats.org/spreadsheetml/2006/main">
  <authors>
    <author>Hazel Rose</author>
  </authors>
  <commentList>
    <comment ref="I1" authorId="0">
      <text>
        <r>
          <rPr>
            <b/>
            <sz val="8"/>
            <color indexed="81"/>
            <rFont val="Tahoma"/>
            <charset val="1"/>
          </rPr>
          <t>Hazel Rose:</t>
        </r>
        <r>
          <rPr>
            <sz val="8"/>
            <color indexed="81"/>
            <rFont val="Tahoma"/>
            <charset val="1"/>
          </rPr>
          <t xml:space="preserve">
</t>
        </r>
      </text>
    </comment>
  </commentList>
</comments>
</file>

<file path=xl/comments7.xml><?xml version="1.0" encoding="utf-8"?>
<comments xmlns="http://schemas.openxmlformats.org/spreadsheetml/2006/main">
  <authors>
    <author>Hazel Rose</author>
  </authors>
  <commentList>
    <comment ref="M1" authorId="0">
      <text>
        <r>
          <rPr>
            <b/>
            <sz val="8"/>
            <color indexed="81"/>
            <rFont val="Tahoma"/>
            <charset val="1"/>
          </rPr>
          <t>Hazel Rose:</t>
        </r>
        <r>
          <rPr>
            <sz val="8"/>
            <color indexed="81"/>
            <rFont val="Tahoma"/>
            <charset val="1"/>
          </rPr>
          <t xml:space="preserve">
</t>
        </r>
      </text>
    </comment>
  </commentList>
</comments>
</file>

<file path=xl/comments8.xml><?xml version="1.0" encoding="utf-8"?>
<comments xmlns="http://schemas.openxmlformats.org/spreadsheetml/2006/main">
  <authors>
    <author>Hazel Rose</author>
  </authors>
  <commentList>
    <comment ref="G1" authorId="0">
      <text>
        <r>
          <rPr>
            <b/>
            <sz val="8"/>
            <color indexed="81"/>
            <rFont val="Tahoma"/>
            <charset val="1"/>
          </rPr>
          <t>Hazel Rose:</t>
        </r>
        <r>
          <rPr>
            <sz val="8"/>
            <color indexed="81"/>
            <rFont val="Tahoma"/>
            <charset val="1"/>
          </rPr>
          <t xml:space="preserve">
</t>
        </r>
      </text>
    </comment>
  </commentList>
</comments>
</file>

<file path=xl/comments9.xml><?xml version="1.0" encoding="utf-8"?>
<comments xmlns="http://schemas.openxmlformats.org/spreadsheetml/2006/main">
  <authors>
    <author>Hazel Rose</author>
  </authors>
  <commentList>
    <comment ref="G1" authorId="0">
      <text>
        <r>
          <rPr>
            <b/>
            <sz val="8"/>
            <color indexed="81"/>
            <rFont val="Tahoma"/>
            <charset val="1"/>
          </rPr>
          <t>Hazel Rose:</t>
        </r>
        <r>
          <rPr>
            <sz val="8"/>
            <color indexed="81"/>
            <rFont val="Tahoma"/>
            <charset val="1"/>
          </rPr>
          <t xml:space="preserve">
</t>
        </r>
      </text>
    </comment>
  </commentList>
</comments>
</file>

<file path=xl/sharedStrings.xml><?xml version="1.0" encoding="utf-8"?>
<sst xmlns="http://schemas.openxmlformats.org/spreadsheetml/2006/main" count="20653" uniqueCount="2591">
  <si>
    <t>Country</t>
  </si>
  <si>
    <t>Yes, important</t>
  </si>
  <si>
    <t>No, unimportant</t>
  </si>
  <si>
    <t xml:space="preserve"> Estonia</t>
  </si>
  <si>
    <t xml:space="preserve"> Sweden</t>
  </si>
  <si>
    <t xml:space="preserve"> Denmark</t>
  </si>
  <si>
    <t xml:space="preserve"> Czech Republic</t>
  </si>
  <si>
    <t xml:space="preserve"> Norway</t>
  </si>
  <si>
    <t xml:space="preserve"> Hong Kong</t>
  </si>
  <si>
    <t xml:space="preserve"> Japan</t>
  </si>
  <si>
    <t xml:space="preserve"> United Kingdom</t>
  </si>
  <si>
    <t xml:space="preserve"> Finland</t>
  </si>
  <si>
    <t xml:space="preserve"> France</t>
  </si>
  <si>
    <t xml:space="preserve"> Vietnam</t>
  </si>
  <si>
    <t xml:space="preserve"> Australia</t>
  </si>
  <si>
    <t xml:space="preserve"> Netherlands</t>
  </si>
  <si>
    <t xml:space="preserve"> New Zealand</t>
  </si>
  <si>
    <t xml:space="preserve"> Belarus</t>
  </si>
  <si>
    <t xml:space="preserve"> Cuba</t>
  </si>
  <si>
    <t xml:space="preserve"> Russia</t>
  </si>
  <si>
    <t xml:space="preserve"> Albania</t>
  </si>
  <si>
    <t xml:space="preserve"> Bulgaria</t>
  </si>
  <si>
    <t xml:space="preserve"> Latvia</t>
  </si>
  <si>
    <t xml:space="preserve"> Belgium</t>
  </si>
  <si>
    <t xml:space="preserve"> Hungary</t>
  </si>
  <si>
    <t xml:space="preserve"> Slovenia</t>
  </si>
  <si>
    <t xml:space="preserve"> Azerbaijan</t>
  </si>
  <si>
    <t xml:space="preserve"> Spain</t>
  </si>
  <si>
    <t xml:space="preserve"> Taiwan</t>
  </si>
  <si>
    <t xml:space="preserve"> Germany</t>
  </si>
  <si>
    <t xml:space="preserve"> Uruguay</t>
  </si>
  <si>
    <t xml:space="preserve"> Switzerland</t>
  </si>
  <si>
    <t xml:space="preserve"> Canada</t>
  </si>
  <si>
    <t xml:space="preserve"> South Korea</t>
  </si>
  <si>
    <t xml:space="preserve"> Ukraine</t>
  </si>
  <si>
    <t xml:space="preserve"> Lithuania</t>
  </si>
  <si>
    <t xml:space="preserve"> Slovakia</t>
  </si>
  <si>
    <t xml:space="preserve"> Israel</t>
  </si>
  <si>
    <t xml:space="preserve"> Singapore</t>
  </si>
  <si>
    <t xml:space="preserve"> Montenegro</t>
  </si>
  <si>
    <t xml:space="preserve"> Serbia</t>
  </si>
  <si>
    <t xml:space="preserve"> Kazakhstan</t>
  </si>
  <si>
    <t xml:space="preserve"> Austria</t>
  </si>
  <si>
    <t xml:space="preserve"> Ireland</t>
  </si>
  <si>
    <t xml:space="preserve"> Uzbekistan</t>
  </si>
  <si>
    <t xml:space="preserve"> Argentina</t>
  </si>
  <si>
    <t xml:space="preserve"> Chile</t>
  </si>
  <si>
    <t xml:space="preserve"> Belize</t>
  </si>
  <si>
    <t xml:space="preserve"> United States</t>
  </si>
  <si>
    <t xml:space="preserve"> Kyrgyzstan</t>
  </si>
  <si>
    <t xml:space="preserve"> Moldova</t>
  </si>
  <si>
    <t xml:space="preserve"> Venezuela</t>
  </si>
  <si>
    <t xml:space="preserve"> Croatia</t>
  </si>
  <si>
    <t xml:space="preserve"> Greece</t>
  </si>
  <si>
    <t xml:space="preserve"> Armenia</t>
  </si>
  <si>
    <t xml:space="preserve"> Bosnia and Herzegovina</t>
  </si>
  <si>
    <t xml:space="preserve"> Jamaica</t>
  </si>
  <si>
    <t xml:space="preserve"> Mexico</t>
  </si>
  <si>
    <t xml:space="preserve"> Portugal</t>
  </si>
  <si>
    <t xml:space="preserve"> Italy</t>
  </si>
  <si>
    <t xml:space="preserve"> Kosovo</t>
  </si>
  <si>
    <t xml:space="preserve"> Cyprus</t>
  </si>
  <si>
    <t xml:space="preserve"> Poland</t>
  </si>
  <si>
    <t xml:space="preserve"> Botswana</t>
  </si>
  <si>
    <t xml:space="preserve"> Georgia</t>
  </si>
  <si>
    <t xml:space="preserve"> Haiti</t>
  </si>
  <si>
    <t xml:space="preserve"> Tajikistan</t>
  </si>
  <si>
    <t xml:space="preserve"> Macedonia</t>
  </si>
  <si>
    <t xml:space="preserve"> Trinidad and Tobago</t>
  </si>
  <si>
    <t xml:space="preserve"> Romania</t>
  </si>
  <si>
    <t xml:space="preserve"> Zimbabwe</t>
  </si>
  <si>
    <t xml:space="preserve"> Dominican Republic</t>
  </si>
  <si>
    <t xml:space="preserve"> Ecuador</t>
  </si>
  <si>
    <t xml:space="preserve"> India</t>
  </si>
  <si>
    <t xml:space="preserve"> Iraq</t>
  </si>
  <si>
    <t xml:space="preserve"> Nicaragua</t>
  </si>
  <si>
    <t xml:space="preserve"> Iran</t>
  </si>
  <si>
    <t xml:space="preserve"> Costa Rica</t>
  </si>
  <si>
    <t xml:space="preserve"> El Salvador</t>
  </si>
  <si>
    <t xml:space="preserve"> Kuwait</t>
  </si>
  <si>
    <t xml:space="preserve"> Malaysia</t>
  </si>
  <si>
    <t xml:space="preserve"> Peru</t>
  </si>
  <si>
    <t xml:space="preserve"> Lebanon</t>
  </si>
  <si>
    <t xml:space="preserve"> Puerto Rico</t>
  </si>
  <si>
    <t xml:space="preserve"> Bolivia</t>
  </si>
  <si>
    <t xml:space="preserve"> Brazil</t>
  </si>
  <si>
    <t xml:space="preserve"> Burkina Faso</t>
  </si>
  <si>
    <t xml:space="preserve"> Colombia</t>
  </si>
  <si>
    <t xml:space="preserve"> South Africa</t>
  </si>
  <si>
    <t xml:space="preserve"> Algeria</t>
  </si>
  <si>
    <t xml:space="preserve"> Cambodia</t>
  </si>
  <si>
    <t xml:space="preserve"> Guatemala</t>
  </si>
  <si>
    <t xml:space="preserve"> Honduras</t>
  </si>
  <si>
    <t xml:space="preserve"> Panama</t>
  </si>
  <si>
    <t xml:space="preserve"> Philippines</t>
  </si>
  <si>
    <t xml:space="preserve"> Togo</t>
  </si>
  <si>
    <t xml:space="preserve"> Ethiopia</t>
  </si>
  <si>
    <t xml:space="preserve"> Rwanda</t>
  </si>
  <si>
    <t xml:space="preserve"> Mozambique</t>
  </si>
  <si>
    <t xml:space="preserve"> Palestine</t>
  </si>
  <si>
    <t xml:space="preserve"> Paraguay</t>
  </si>
  <si>
    <t xml:space="preserve"> Turkey</t>
  </si>
  <si>
    <t xml:space="preserve"> Burundi</t>
  </si>
  <si>
    <t xml:space="preserve"> Namibia</t>
  </si>
  <si>
    <t xml:space="preserve"> Tunisia</t>
  </si>
  <si>
    <t xml:space="preserve"> Uganda</t>
  </si>
  <si>
    <t xml:space="preserve"> Angola</t>
  </si>
  <si>
    <t xml:space="preserve"> Chad</t>
  </si>
  <si>
    <t xml:space="preserve"> Ghana</t>
  </si>
  <si>
    <t xml:space="preserve"> Madagascar</t>
  </si>
  <si>
    <t xml:space="preserve"> Nepal</t>
  </si>
  <si>
    <t xml:space="preserve"> Benin</t>
  </si>
  <si>
    <t xml:space="preserve"> Cameroon</t>
  </si>
  <si>
    <t xml:space="preserve"> Central African Republic</t>
  </si>
  <si>
    <t xml:space="preserve"> Liberia</t>
  </si>
  <si>
    <t xml:space="preserve"> Mali</t>
  </si>
  <si>
    <t xml:space="preserve"> Mauritania</t>
  </si>
  <si>
    <t xml:space="preserve"> Comoros</t>
  </si>
  <si>
    <t xml:space="preserve"> Nigeria</t>
  </si>
  <si>
    <t xml:space="preserve"> Jordan</t>
  </si>
  <si>
    <t xml:space="preserve"> Kenya</t>
  </si>
  <si>
    <t xml:space="preserve"> Sudan</t>
  </si>
  <si>
    <t xml:space="preserve"> Thailand</t>
  </si>
  <si>
    <t xml:space="preserve"> Yemen</t>
  </si>
  <si>
    <t xml:space="preserve"> Afghanistan</t>
  </si>
  <si>
    <t xml:space="preserve"> Guinea</t>
  </si>
  <si>
    <t xml:space="preserve"> Oman</t>
  </si>
  <si>
    <t xml:space="preserve"> Laos</t>
  </si>
  <si>
    <t xml:space="preserve"> Myanmar</t>
  </si>
  <si>
    <t xml:space="preserve"> Niger</t>
  </si>
  <si>
    <t xml:space="preserve"> Pakistan</t>
  </si>
  <si>
    <t xml:space="preserve"> Saudi Arabia</t>
  </si>
  <si>
    <t xml:space="preserve"> Zambia</t>
  </si>
  <si>
    <t xml:space="preserve"> Ivory Coast</t>
  </si>
  <si>
    <t xml:space="preserve"> Democratic Republic of the Congo</t>
  </si>
  <si>
    <t xml:space="preserve"> Djibouti</t>
  </si>
  <si>
    <t xml:space="preserve"> Malawi</t>
  </si>
  <si>
    <t xml:space="preserve"> Morocco</t>
  </si>
  <si>
    <t xml:space="preserve"> Senegal</t>
  </si>
  <si>
    <t xml:space="preserve"> Sierra Leone</t>
  </si>
  <si>
    <t xml:space="preserve"> Tanzania</t>
  </si>
  <si>
    <t xml:space="preserve"> United Arab Emirates</t>
  </si>
  <si>
    <t xml:space="preserve"> Qatar</t>
  </si>
  <si>
    <t xml:space="preserve"> Bahrain</t>
  </si>
  <si>
    <t xml:space="preserve"> Bangladesh</t>
  </si>
  <si>
    <t xml:space="preserve"> Indonesia</t>
  </si>
  <si>
    <t xml:space="preserve"> Sri Lanka</t>
  </si>
  <si>
    <t xml:space="preserve"> Egypt</t>
  </si>
  <si>
    <t xml:space="preserve"> Republic of the Congo</t>
  </si>
  <si>
    <t xml:space="preserve"> Somalia</t>
  </si>
  <si>
    <t>eligions by country 2010[1] [edit]</t>
  </si>
  <si>
    <t>Region</t>
  </si>
  <si>
    <t>Subregion</t>
  </si>
  <si>
    <t>Population</t>
  </si>
  <si>
    <t>--Christian--</t>
  </si>
  <si>
    <t xml:space="preserve"> %</t>
  </si>
  <si>
    <t>---Muslim---</t>
  </si>
  <si>
    <t>-Unaffiliated-</t>
  </si>
  <si>
    <t>----Hindu----</t>
  </si>
  <si>
    <t>-Buddhist-</t>
  </si>
  <si>
    <t>Folk Religion</t>
  </si>
  <si>
    <t>Other Religion</t>
  </si>
  <si>
    <t>--Jewish--</t>
  </si>
  <si>
    <t>Burundi</t>
  </si>
  <si>
    <t>Sub-Saharan Africa</t>
  </si>
  <si>
    <t>Eastern Africa</t>
  </si>
  <si>
    <t>8 380 000</t>
  </si>
  <si>
    <t>7 667 700</t>
  </si>
  <si>
    <t>234 640</t>
  </si>
  <si>
    <t>477 660</t>
  </si>
  <si>
    <t>Comoros</t>
  </si>
  <si>
    <t>730 000</t>
  </si>
  <si>
    <t>3 650</t>
  </si>
  <si>
    <t>717 590</t>
  </si>
  <si>
    <t>7 300</t>
  </si>
  <si>
    <t>Djibouti</t>
  </si>
  <si>
    <t>890 000</t>
  </si>
  <si>
    <t>20 470</t>
  </si>
  <si>
    <t>862 410</t>
  </si>
  <si>
    <t>1 780</t>
  </si>
  <si>
    <t>2 670</t>
  </si>
  <si>
    <t>Eritrea</t>
  </si>
  <si>
    <t>5 250 000</t>
  </si>
  <si>
    <t>3 302 250</t>
  </si>
  <si>
    <t>1 921 500</t>
  </si>
  <si>
    <t>5 250</t>
  </si>
  <si>
    <t>21 000</t>
  </si>
  <si>
    <t>Ethiopia</t>
  </si>
  <si>
    <t>82 950 000</t>
  </si>
  <si>
    <t>52 092 600</t>
  </si>
  <si>
    <t>28 700 700</t>
  </si>
  <si>
    <t>50 000</t>
  </si>
  <si>
    <t>2 156 700</t>
  </si>
  <si>
    <t>Kenya</t>
  </si>
  <si>
    <t>40 510 000</t>
  </si>
  <si>
    <t>34 352 480</t>
  </si>
  <si>
    <t>3 929 470</t>
  </si>
  <si>
    <t>1 012 750</t>
  </si>
  <si>
    <t>40 510</t>
  </si>
  <si>
    <t>688 670</t>
  </si>
  <si>
    <t>486 120</t>
  </si>
  <si>
    <t>Madagascar</t>
  </si>
  <si>
    <t>20 710 000</t>
  </si>
  <si>
    <t>17 665 630</t>
  </si>
  <si>
    <t>621 300</t>
  </si>
  <si>
    <t>1 428 990</t>
  </si>
  <si>
    <t>10 000</t>
  </si>
  <si>
    <t>931 950</t>
  </si>
  <si>
    <t>20 000</t>
  </si>
  <si>
    <t>Malawi</t>
  </si>
  <si>
    <t>14 900 000</t>
  </si>
  <si>
    <t>12 322 300</t>
  </si>
  <si>
    <t>1 937 000</t>
  </si>
  <si>
    <t>372 500</t>
  </si>
  <si>
    <t>253 300</t>
  </si>
  <si>
    <t>Mauritius</t>
  </si>
  <si>
    <t>1 300 000</t>
  </si>
  <si>
    <t>328 900</t>
  </si>
  <si>
    <t>217 100</t>
  </si>
  <si>
    <t>7 800</t>
  </si>
  <si>
    <t>733 200</t>
  </si>
  <si>
    <t>9 100</t>
  </si>
  <si>
    <t>3 900</t>
  </si>
  <si>
    <t>Mayotte</t>
  </si>
  <si>
    <t>200 000</t>
  </si>
  <si>
    <t>1 400</t>
  </si>
  <si>
    <t>197 200</t>
  </si>
  <si>
    <t>1 000</t>
  </si>
  <si>
    <t>Mozambique</t>
  </si>
  <si>
    <t>23 390 000</t>
  </si>
  <si>
    <t>13 262 130</t>
  </si>
  <si>
    <t>4 210 200</t>
  </si>
  <si>
    <t>4 186 810</t>
  </si>
  <si>
    <t>1 730 860</t>
  </si>
  <si>
    <t>Réunion</t>
  </si>
  <si>
    <t>850 000</t>
  </si>
  <si>
    <t>744 600</t>
  </si>
  <si>
    <t>35 700</t>
  </si>
  <si>
    <t>17 000</t>
  </si>
  <si>
    <t>38 250</t>
  </si>
  <si>
    <t>1 700</t>
  </si>
  <si>
    <t>3 400</t>
  </si>
  <si>
    <t>9 350</t>
  </si>
  <si>
    <t>Rwanda</t>
  </si>
  <si>
    <t>10 620 000</t>
  </si>
  <si>
    <t>9 919 080</t>
  </si>
  <si>
    <t>191 160</t>
  </si>
  <si>
    <t>382 320</t>
  </si>
  <si>
    <t>106 200</t>
  </si>
  <si>
    <t>21 240</t>
  </si>
  <si>
    <t>Seychelles</t>
  </si>
  <si>
    <t>90 000</t>
  </si>
  <si>
    <t>84 600</t>
  </si>
  <si>
    <t>1 890</t>
  </si>
  <si>
    <t>Somalia</t>
  </si>
  <si>
    <t>9 330 000</t>
  </si>
  <si>
    <t>9 311 340</t>
  </si>
  <si>
    <t>South Sudan</t>
  </si>
  <si>
    <t>9 950 000</t>
  </si>
  <si>
    <t>6 019 750</t>
  </si>
  <si>
    <t>616 900</t>
  </si>
  <si>
    <t>49 750</t>
  </si>
  <si>
    <t>3 273 550</t>
  </si>
  <si>
    <t>Tanzania</t>
  </si>
  <si>
    <t>44 840 000</t>
  </si>
  <si>
    <t>27 531 760</t>
  </si>
  <si>
    <t>15 783 680</t>
  </si>
  <si>
    <t>627 760</t>
  </si>
  <si>
    <t>44 840</t>
  </si>
  <si>
    <t>807 120</t>
  </si>
  <si>
    <t>30 000</t>
  </si>
  <si>
    <t>Uganda</t>
  </si>
  <si>
    <t>33 420 000</t>
  </si>
  <si>
    <t>28 975 140</t>
  </si>
  <si>
    <t>3 843 300</t>
  </si>
  <si>
    <t>167 100</t>
  </si>
  <si>
    <t>100 260</t>
  </si>
  <si>
    <t>300 780</t>
  </si>
  <si>
    <t>33 420</t>
  </si>
  <si>
    <t>Zambia</t>
  </si>
  <si>
    <t>13 090 000</t>
  </si>
  <si>
    <t>12 775 840</t>
  </si>
  <si>
    <t>65 450</t>
  </si>
  <si>
    <t>13 090</t>
  </si>
  <si>
    <t>39 270</t>
  </si>
  <si>
    <t>117 810</t>
  </si>
  <si>
    <t>Zimbabwe</t>
  </si>
  <si>
    <t>12 570 000</t>
  </si>
  <si>
    <t>10 935 900</t>
  </si>
  <si>
    <t>113 130</t>
  </si>
  <si>
    <t>993 030</t>
  </si>
  <si>
    <t>37 710</t>
  </si>
  <si>
    <t>333 970 000</t>
  </si>
  <si>
    <t>238 006 180</t>
  </si>
  <si>
    <t>73 510 760</t>
  </si>
  <si>
    <t>9 371 310</t>
  </si>
  <si>
    <t>982 040</t>
  </si>
  <si>
    <t>11 288 190</t>
  </si>
  <si>
    <t>760 090</t>
  </si>
  <si>
    <t>11 780</t>
  </si>
  <si>
    <t>Angola</t>
  </si>
  <si>
    <t>Middle Africa</t>
  </si>
  <si>
    <t>19 080 000</t>
  </si>
  <si>
    <t>17 267 400</t>
  </si>
  <si>
    <t>38 160</t>
  </si>
  <si>
    <t>973 080</t>
  </si>
  <si>
    <t>801 360</t>
  </si>
  <si>
    <t>Cameroon</t>
  </si>
  <si>
    <t>19 600 000</t>
  </si>
  <si>
    <t>13 778 800</t>
  </si>
  <si>
    <t>3 586 800</t>
  </si>
  <si>
    <t>1 038 800</t>
  </si>
  <si>
    <t>646 800</t>
  </si>
  <si>
    <t>529 200</t>
  </si>
  <si>
    <t>Central African Republic</t>
  </si>
  <si>
    <t>4 400 000</t>
  </si>
  <si>
    <t>3 938 000</t>
  </si>
  <si>
    <t>374 000</t>
  </si>
  <si>
    <t>44 000</t>
  </si>
  <si>
    <t>Chad</t>
  </si>
  <si>
    <t>11 230 000</t>
  </si>
  <si>
    <t>4 559 380</t>
  </si>
  <si>
    <t>6 210 190</t>
  </si>
  <si>
    <t>280 750</t>
  </si>
  <si>
    <t>157 220</t>
  </si>
  <si>
    <t>11 230</t>
  </si>
  <si>
    <t>Congo, Democratic Republic of the</t>
  </si>
  <si>
    <t>65 970 000</t>
  </si>
  <si>
    <t>63 199 260</t>
  </si>
  <si>
    <t>989 550</t>
  </si>
  <si>
    <t>1 187 460</t>
  </si>
  <si>
    <t>461 790</t>
  </si>
  <si>
    <t>65 970</t>
  </si>
  <si>
    <t>Congo, Republic of the</t>
  </si>
  <si>
    <t>4 040 000</t>
  </si>
  <si>
    <t>3 470 360</t>
  </si>
  <si>
    <t>48 480</t>
  </si>
  <si>
    <t>363 600</t>
  </si>
  <si>
    <t>113 120</t>
  </si>
  <si>
    <t>44 440</t>
  </si>
  <si>
    <t>Equatorial Guinea</t>
  </si>
  <si>
    <t>700 000</t>
  </si>
  <si>
    <t>620 900</t>
  </si>
  <si>
    <t>28 000</t>
  </si>
  <si>
    <t>35 000</t>
  </si>
  <si>
    <t>11 900</t>
  </si>
  <si>
    <t>3 500</t>
  </si>
  <si>
    <t>Gabon</t>
  </si>
  <si>
    <t>1 510 000</t>
  </si>
  <si>
    <t>1 155 150</t>
  </si>
  <si>
    <t>169 120</t>
  </si>
  <si>
    <t>84 560</t>
  </si>
  <si>
    <t>90 600</t>
  </si>
  <si>
    <t>10 570</t>
  </si>
  <si>
    <t>Sao Tome and Principe</t>
  </si>
  <si>
    <t>170 000</t>
  </si>
  <si>
    <t>139 740</t>
  </si>
  <si>
    <t>21 420</t>
  </si>
  <si>
    <t>4 930</t>
  </si>
  <si>
    <t>4 080</t>
  </si>
  <si>
    <t>126 700 000</t>
  </si>
  <si>
    <t>108 128 990</t>
  </si>
  <si>
    <t>11 444 300</t>
  </si>
  <si>
    <t>4 028 670</t>
  </si>
  <si>
    <t>2 331 720</t>
  </si>
  <si>
    <t>668 990</t>
  </si>
  <si>
    <t>Botswana</t>
  </si>
  <si>
    <t>Southern Africa</t>
  </si>
  <si>
    <t>2 010 000</t>
  </si>
  <si>
    <t>1 449 210</t>
  </si>
  <si>
    <t>8 040</t>
  </si>
  <si>
    <t>414 060</t>
  </si>
  <si>
    <t>6 030</t>
  </si>
  <si>
    <t>120 600</t>
  </si>
  <si>
    <t>12 060</t>
  </si>
  <si>
    <t>Lesotho</t>
  </si>
  <si>
    <t>2 170 000</t>
  </si>
  <si>
    <t>2 100 560</t>
  </si>
  <si>
    <t>67 270</t>
  </si>
  <si>
    <t>2 170</t>
  </si>
  <si>
    <t>Namibia</t>
  </si>
  <si>
    <t>2 280 000</t>
  </si>
  <si>
    <t>2 223 000</t>
  </si>
  <si>
    <t>6 840</t>
  </si>
  <si>
    <t>43 320</t>
  </si>
  <si>
    <t>4 560</t>
  </si>
  <si>
    <t>South Africa</t>
  </si>
  <si>
    <t>50 130 000</t>
  </si>
  <si>
    <t>40 705 560</t>
  </si>
  <si>
    <t>852 210</t>
  </si>
  <si>
    <t>7 469 370</t>
  </si>
  <si>
    <t>551 430</t>
  </si>
  <si>
    <t>200 520</t>
  </si>
  <si>
    <t>150 390</t>
  </si>
  <si>
    <t>50 130</t>
  </si>
  <si>
    <t>Swaziland</t>
  </si>
  <si>
    <t>1 190 000</t>
  </si>
  <si>
    <t>1 048 390</t>
  </si>
  <si>
    <t>2 380</t>
  </si>
  <si>
    <t>120 190</t>
  </si>
  <si>
    <t>1 190</t>
  </si>
  <si>
    <t>4 760</t>
  </si>
  <si>
    <t>57 780 000</t>
  </si>
  <si>
    <t>47 526 720</t>
  </si>
  <si>
    <t>869 470</t>
  </si>
  <si>
    <t>8 114 210</t>
  </si>
  <si>
    <t>558 650</t>
  </si>
  <si>
    <t>339 750</t>
  </si>
  <si>
    <t>167 210</t>
  </si>
  <si>
    <t>Benin</t>
  </si>
  <si>
    <t>Western Africa</t>
  </si>
  <si>
    <t>8 850 000</t>
  </si>
  <si>
    <t>4 690 500</t>
  </si>
  <si>
    <t>2 106 300</t>
  </si>
  <si>
    <t>442 500</t>
  </si>
  <si>
    <t>1 601 850</t>
  </si>
  <si>
    <t>Burkina Faso</t>
  </si>
  <si>
    <t>16 470 000</t>
  </si>
  <si>
    <t>3 705 750</t>
  </si>
  <si>
    <t>10 145 520</t>
  </si>
  <si>
    <t>65 880</t>
  </si>
  <si>
    <t>2 536 380</t>
  </si>
  <si>
    <t>Cape Verde</t>
  </si>
  <si>
    <t>500 000</t>
  </si>
  <si>
    <t>445 500</t>
  </si>
  <si>
    <t>45 500</t>
  </si>
  <si>
    <t>7 500</t>
  </si>
  <si>
    <t>Gambia, The</t>
  </si>
  <si>
    <t>1 730 000</t>
  </si>
  <si>
    <t>77 850</t>
  </si>
  <si>
    <t>1 645 230</t>
  </si>
  <si>
    <t>1 730</t>
  </si>
  <si>
    <t>Ghana</t>
  </si>
  <si>
    <t>24 390 000</t>
  </si>
  <si>
    <t>18 268 110</t>
  </si>
  <si>
    <t>3 853 620</t>
  </si>
  <si>
    <t>1 024 380</t>
  </si>
  <si>
    <t>1 195 110</t>
  </si>
  <si>
    <t>48 780</t>
  </si>
  <si>
    <t>Guinea</t>
  </si>
  <si>
    <t>9 980 000</t>
  </si>
  <si>
    <t>1 087 820</t>
  </si>
  <si>
    <t>8 423 120</t>
  </si>
  <si>
    <t>179 640</t>
  </si>
  <si>
    <t>269 460</t>
  </si>
  <si>
    <t>Guinea-Bissau</t>
  </si>
  <si>
    <t>1 520 000</t>
  </si>
  <si>
    <t>299 440</t>
  </si>
  <si>
    <t>685 520</t>
  </si>
  <si>
    <t>65 360</t>
  </si>
  <si>
    <t>469 680</t>
  </si>
  <si>
    <t>Ivory Coast</t>
  </si>
  <si>
    <t>19 740 000</t>
  </si>
  <si>
    <t>8 705 340</t>
  </si>
  <si>
    <t>7 402 500</t>
  </si>
  <si>
    <t>1 579 200</t>
  </si>
  <si>
    <t>2 013 480</t>
  </si>
  <si>
    <t>39 480</t>
  </si>
  <si>
    <t>Liberia</t>
  </si>
  <si>
    <t>3 990 000</t>
  </si>
  <si>
    <t>3 427 410</t>
  </si>
  <si>
    <t>478 800</t>
  </si>
  <si>
    <t>55 860</t>
  </si>
  <si>
    <t>19 950</t>
  </si>
  <si>
    <t>3 990</t>
  </si>
  <si>
    <t>Mali</t>
  </si>
  <si>
    <t>15 370 000</t>
  </si>
  <si>
    <t>491 840</t>
  </si>
  <si>
    <t>14 201 880</t>
  </si>
  <si>
    <t>414 990</t>
  </si>
  <si>
    <t>245 920</t>
  </si>
  <si>
    <t>Mauritania</t>
  </si>
  <si>
    <t>3 460 000</t>
  </si>
  <si>
    <t>10 380</t>
  </si>
  <si>
    <t>3 428 860</t>
  </si>
  <si>
    <t>3 460</t>
  </si>
  <si>
    <t>17 300</t>
  </si>
  <si>
    <t>Niger</t>
  </si>
  <si>
    <t>15 510 000</t>
  </si>
  <si>
    <t>124 080</t>
  </si>
  <si>
    <t>15 261 840</t>
  </si>
  <si>
    <t>108 570</t>
  </si>
  <si>
    <t>Nigeria</t>
  </si>
  <si>
    <t>158 420 000</t>
  </si>
  <si>
    <t>78 101 060</t>
  </si>
  <si>
    <t>77 308 960</t>
  </si>
  <si>
    <t>633 680</t>
  </si>
  <si>
    <t>2 217 880</t>
  </si>
  <si>
    <t>Senegal</t>
  </si>
  <si>
    <t>12 430 000</t>
  </si>
  <si>
    <t>447 480</t>
  </si>
  <si>
    <t>11 982 520</t>
  </si>
  <si>
    <t>Sierra Leone</t>
  </si>
  <si>
    <t>5 870 000</t>
  </si>
  <si>
    <t>1 226 830</t>
  </si>
  <si>
    <t>4 578 600</t>
  </si>
  <si>
    <t>5 870</t>
  </si>
  <si>
    <t>46 960</t>
  </si>
  <si>
    <t>St. Helena</t>
  </si>
  <si>
    <t>4 000</t>
  </si>
  <si>
    <t>3 860</t>
  </si>
  <si>
    <t>Togo</t>
  </si>
  <si>
    <t>6 030 000</t>
  </si>
  <si>
    <t>2 635 110</t>
  </si>
  <si>
    <t>844 200</t>
  </si>
  <si>
    <t>373 860</t>
  </si>
  <si>
    <t>2 146 680</t>
  </si>
  <si>
    <t>36 180</t>
  </si>
  <si>
    <t>304 264 000</t>
  </si>
  <si>
    <t>123 748 360</t>
  </si>
  <si>
    <t>162 347 970</t>
  </si>
  <si>
    <t>4 998 882</t>
  </si>
  <si>
    <t>12 789 880</t>
  </si>
  <si>
    <t>219 438</t>
  </si>
  <si>
    <t>822 714 000</t>
  </si>
  <si>
    <t>517 410 250</t>
  </si>
  <si>
    <t>248 172 500</t>
  </si>
  <si>
    <t>26 513 072</t>
  </si>
  <si>
    <t>1 570 690</t>
  </si>
  <si>
    <t>111 960</t>
  </si>
  <si>
    <t>26 749 540</t>
  </si>
  <si>
    <t>1 815 728</t>
  </si>
  <si>
    <t>61 910</t>
  </si>
  <si>
    <t>Australia</t>
  </si>
  <si>
    <t>Asia and the Pacific</t>
  </si>
  <si>
    <t>Australia and New Zealand</t>
  </si>
  <si>
    <t>22 270 000</t>
  </si>
  <si>
    <t>14 987 710</t>
  </si>
  <si>
    <t>534 480</t>
  </si>
  <si>
    <t>5 389 340</t>
  </si>
  <si>
    <t>311 780</t>
  </si>
  <si>
    <t>601 290</t>
  </si>
  <si>
    <t>155 890</t>
  </si>
  <si>
    <t>178 160</t>
  </si>
  <si>
    <t>111 350</t>
  </si>
  <si>
    <t>New Zealand</t>
  </si>
  <si>
    <t>4 370 000</t>
  </si>
  <si>
    <t>2 490 900</t>
  </si>
  <si>
    <t>52 440</t>
  </si>
  <si>
    <t>1 599 420</t>
  </si>
  <si>
    <t>91 770</t>
  </si>
  <si>
    <t>69 920</t>
  </si>
  <si>
    <t>21 850</t>
  </si>
  <si>
    <t>30 590</t>
  </si>
  <si>
    <t>8 740</t>
  </si>
  <si>
    <t>26 640 000</t>
  </si>
  <si>
    <t>17 478 610</t>
  </si>
  <si>
    <t>586 920</t>
  </si>
  <si>
    <t>6 988 760</t>
  </si>
  <si>
    <t>403 550</t>
  </si>
  <si>
    <t>671 210</t>
  </si>
  <si>
    <t>177 740</t>
  </si>
  <si>
    <t>208 750</t>
  </si>
  <si>
    <t>120 090</t>
  </si>
  <si>
    <t>Kazakhstan</t>
  </si>
  <si>
    <t>Central Asia</t>
  </si>
  <si>
    <t>16 030 000</t>
  </si>
  <si>
    <t>3 975 440</t>
  </si>
  <si>
    <t>11 285 120</t>
  </si>
  <si>
    <t>673 260</t>
  </si>
  <si>
    <t>32 060</t>
  </si>
  <si>
    <t>48 090</t>
  </si>
  <si>
    <t>16 030</t>
  </si>
  <si>
    <t>Kyrgyzstan</t>
  </si>
  <si>
    <t>5 330 000</t>
  </si>
  <si>
    <t>607 620</t>
  </si>
  <si>
    <t>4 690 400</t>
  </si>
  <si>
    <t>21 320</t>
  </si>
  <si>
    <t>5 330</t>
  </si>
  <si>
    <t>Tajikistan</t>
  </si>
  <si>
    <t>6 880 000</t>
  </si>
  <si>
    <t>110 080</t>
  </si>
  <si>
    <t>6 652 960</t>
  </si>
  <si>
    <t>103 200</t>
  </si>
  <si>
    <t>Turkmenistan</t>
  </si>
  <si>
    <t>5 040 000</t>
  </si>
  <si>
    <t>322 560</t>
  </si>
  <si>
    <t>4 687 200</t>
  </si>
  <si>
    <t>25 200</t>
  </si>
  <si>
    <t>Uzbekistan</t>
  </si>
  <si>
    <t>27 440 000</t>
  </si>
  <si>
    <t>631 120</t>
  </si>
  <si>
    <t>26 534 480</t>
  </si>
  <si>
    <t>219 520</t>
  </si>
  <si>
    <t>60 720 000</t>
  </si>
  <si>
    <t>5 646 820</t>
  </si>
  <si>
    <t>53 850 160</t>
  </si>
  <si>
    <t>1 042 500</t>
  </si>
  <si>
    <t>42 060</t>
  </si>
  <si>
    <t>63 420</t>
  </si>
  <si>
    <t>China</t>
  </si>
  <si>
    <t>Eastern Asia</t>
  </si>
  <si>
    <t>1 341 340 000</t>
  </si>
  <si>
    <t>68 408 340</t>
  </si>
  <si>
    <t>24 144 120</t>
  </si>
  <si>
    <t>700 179 480</t>
  </si>
  <si>
    <t>244 123 880</t>
  </si>
  <si>
    <t>293 753 460</t>
  </si>
  <si>
    <t>9 389 380</t>
  </si>
  <si>
    <t>Hong Kong</t>
  </si>
  <si>
    <t>7 050 000</t>
  </si>
  <si>
    <t>1 008 150</t>
  </si>
  <si>
    <t>126 900</t>
  </si>
  <si>
    <t>3 955 050</t>
  </si>
  <si>
    <t>28 200</t>
  </si>
  <si>
    <t>930 600</t>
  </si>
  <si>
    <t>902 400</t>
  </si>
  <si>
    <t>105 750</t>
  </si>
  <si>
    <t>Japan</t>
  </si>
  <si>
    <t>126 540 000</t>
  </si>
  <si>
    <t>2 024 640</t>
  </si>
  <si>
    <t>253 080</t>
  </si>
  <si>
    <t>72 127 800</t>
  </si>
  <si>
    <t>45 807 480</t>
  </si>
  <si>
    <t>506 160</t>
  </si>
  <si>
    <t>5 947 380</t>
  </si>
  <si>
    <t>Korea, North</t>
  </si>
  <si>
    <t>24 350 000</t>
  </si>
  <si>
    <t>487 000</t>
  </si>
  <si>
    <t>17 361 550</t>
  </si>
  <si>
    <t>365 250</t>
  </si>
  <si>
    <t>2 995 050</t>
  </si>
  <si>
    <t>3 141 150</t>
  </si>
  <si>
    <t>Korea, South</t>
  </si>
  <si>
    <t>48 180 000</t>
  </si>
  <si>
    <t>14 164 920</t>
  </si>
  <si>
    <t>96 360</t>
  </si>
  <si>
    <t>22 355 520</t>
  </si>
  <si>
    <t>11 033 220</t>
  </si>
  <si>
    <t>385 440</t>
  </si>
  <si>
    <t>Macau</t>
  </si>
  <si>
    <t>540 000</t>
  </si>
  <si>
    <t>38 880</t>
  </si>
  <si>
    <t>1 080</t>
  </si>
  <si>
    <t>83 160</t>
  </si>
  <si>
    <t>93 420</t>
  </si>
  <si>
    <t>318 060</t>
  </si>
  <si>
    <t>5 400</t>
  </si>
  <si>
    <t>Mongolia</t>
  </si>
  <si>
    <t>2 760 000</t>
  </si>
  <si>
    <t>63 480</t>
  </si>
  <si>
    <t>88 320</t>
  </si>
  <si>
    <t>990 840</t>
  </si>
  <si>
    <t>1 520 760</t>
  </si>
  <si>
    <t>96 600</t>
  </si>
  <si>
    <t>Taiwan</t>
  </si>
  <si>
    <t>23 220 000</t>
  </si>
  <si>
    <t>1 277 100</t>
  </si>
  <si>
    <t>2 948 940</t>
  </si>
  <si>
    <t>4 945 860</t>
  </si>
  <si>
    <t>10 263 240</t>
  </si>
  <si>
    <t>3 761 640</t>
  </si>
  <si>
    <t>1 573 980 000</t>
  </si>
  <si>
    <t>87 472 510</t>
  </si>
  <si>
    <t>24 719 860</t>
  </si>
  <si>
    <t>820 002 340</t>
  </si>
  <si>
    <t>78 200</t>
  </si>
  <si>
    <t>308 820 470</t>
  </si>
  <si>
    <t>309 220 410</t>
  </si>
  <si>
    <t>22 447 060</t>
  </si>
  <si>
    <t>Fiji</t>
  </si>
  <si>
    <t>Melanesia</t>
  </si>
  <si>
    <t>860 000</t>
  </si>
  <si>
    <t>553 840</t>
  </si>
  <si>
    <t>54 180</t>
  </si>
  <si>
    <t>6 880</t>
  </si>
  <si>
    <t>239 940</t>
  </si>
  <si>
    <t>4 300</t>
  </si>
  <si>
    <t>New Caledonia</t>
  </si>
  <si>
    <t>250 000</t>
  </si>
  <si>
    <t>213 000</t>
  </si>
  <si>
    <t>7 000</t>
  </si>
  <si>
    <t>26 000</t>
  </si>
  <si>
    <t>1 500</t>
  </si>
  <si>
    <t>2 000</t>
  </si>
  <si>
    <t>Papua New Guinea</t>
  </si>
  <si>
    <t>6 860 000</t>
  </si>
  <si>
    <t>6 805 120</t>
  </si>
  <si>
    <t>27 440</t>
  </si>
  <si>
    <t>13 720</t>
  </si>
  <si>
    <t>Solomon Islands</t>
  </si>
  <si>
    <t>525 960</t>
  </si>
  <si>
    <t>1 620</t>
  </si>
  <si>
    <t>7 020</t>
  </si>
  <si>
    <t>3 780</t>
  </si>
  <si>
    <t>Vanuatu</t>
  </si>
  <si>
    <t>240 000</t>
  </si>
  <si>
    <t>223 920</t>
  </si>
  <si>
    <t>2 880</t>
  </si>
  <si>
    <t>9 840</t>
  </si>
  <si>
    <t>3 360</t>
  </si>
  <si>
    <t>8 750 000</t>
  </si>
  <si>
    <t>8 321 840</t>
  </si>
  <si>
    <t>61 180</t>
  </si>
  <si>
    <t>36 840</t>
  </si>
  <si>
    <t>3 120</t>
  </si>
  <si>
    <t>44 800</t>
  </si>
  <si>
    <t>27 160</t>
  </si>
  <si>
    <t>Guam</t>
  </si>
  <si>
    <t>Micronesia</t>
  </si>
  <si>
    <t>180 000</t>
  </si>
  <si>
    <t>169 560</t>
  </si>
  <si>
    <t>3 060</t>
  </si>
  <si>
    <t>1 980</t>
  </si>
  <si>
    <t>2 700</t>
  </si>
  <si>
    <t>Kiribati</t>
  </si>
  <si>
    <t>100 000</t>
  </si>
  <si>
    <t>97 000</t>
  </si>
  <si>
    <t>2 200</t>
  </si>
  <si>
    <t>Marshall Islands</t>
  </si>
  <si>
    <t>48 750</t>
  </si>
  <si>
    <t>Micronesia, Federated States of</t>
  </si>
  <si>
    <t>110 000</t>
  </si>
  <si>
    <t>104 830</t>
  </si>
  <si>
    <t>2 970</t>
  </si>
  <si>
    <t>Nauru</t>
  </si>
  <si>
    <t>7 900</t>
  </si>
  <si>
    <t>Northern Mariana Islands</t>
  </si>
  <si>
    <t>60 000</t>
  </si>
  <si>
    <t>6 360</t>
  </si>
  <si>
    <t>3 180</t>
  </si>
  <si>
    <t>Palau</t>
  </si>
  <si>
    <t>17 340</t>
  </si>
  <si>
    <t>2 080</t>
  </si>
  <si>
    <t>530 000</t>
  </si>
  <si>
    <t>494 160</t>
  </si>
  <si>
    <t>6 890</t>
  </si>
  <si>
    <t>9 050</t>
  </si>
  <si>
    <t>9 970</t>
  </si>
  <si>
    <t>9 730</t>
  </si>
  <si>
    <t>American Samoa</t>
  </si>
  <si>
    <t>Polynesia</t>
  </si>
  <si>
    <t>70 000</t>
  </si>
  <si>
    <t>68 810</t>
  </si>
  <si>
    <t>Cook Islands</t>
  </si>
  <si>
    <t>19 200</t>
  </si>
  <si>
    <t>French Polynesia</t>
  </si>
  <si>
    <t>270 000</t>
  </si>
  <si>
    <t>253 800</t>
  </si>
  <si>
    <t>13 230</t>
  </si>
  <si>
    <t>1 350</t>
  </si>
  <si>
    <t>Niue</t>
  </si>
  <si>
    <t>1 928</t>
  </si>
  <si>
    <t>Samoa</t>
  </si>
  <si>
    <t>174 240</t>
  </si>
  <si>
    <t>4 500</t>
  </si>
  <si>
    <t>Tokelau</t>
  </si>
  <si>
    <t>1 397</t>
  </si>
  <si>
    <t>Tonga</t>
  </si>
  <si>
    <t>98 900</t>
  </si>
  <si>
    <t>Tuvalu</t>
  </si>
  <si>
    <t>11 000</t>
  </si>
  <si>
    <t>10 637</t>
  </si>
  <si>
    <t>Wallis and Futuna</t>
  </si>
  <si>
    <t>13 000</t>
  </si>
  <si>
    <t>12 662</t>
  </si>
  <si>
    <t>667 400</t>
  </si>
  <si>
    <t>641 574</t>
  </si>
  <si>
    <t>19 147</t>
  </si>
  <si>
    <t>1 786</t>
  </si>
  <si>
    <t>3 390</t>
  </si>
  <si>
    <t>Brunei</t>
  </si>
  <si>
    <t>Southeastern Asia</t>
  </si>
  <si>
    <t>400 000</t>
  </si>
  <si>
    <t>37 600</t>
  </si>
  <si>
    <t>300 400</t>
  </si>
  <si>
    <t>1 600</t>
  </si>
  <si>
    <t>1 200</t>
  </si>
  <si>
    <t>34 400</t>
  </si>
  <si>
    <t>24 800</t>
  </si>
  <si>
    <t>Burma (Myanmar)</t>
  </si>
  <si>
    <t>47 960 000</t>
  </si>
  <si>
    <t>3 740 880</t>
  </si>
  <si>
    <t>1 918 400</t>
  </si>
  <si>
    <t>239 800</t>
  </si>
  <si>
    <t>815 320</t>
  </si>
  <si>
    <t>38 415 960</t>
  </si>
  <si>
    <t>2 781 680</t>
  </si>
  <si>
    <t>95 920</t>
  </si>
  <si>
    <t>Cambodia</t>
  </si>
  <si>
    <t>14 140 000</t>
  </si>
  <si>
    <t>56 560</t>
  </si>
  <si>
    <t>282 800</t>
  </si>
  <si>
    <t>28 280</t>
  </si>
  <si>
    <t>13 701 660</t>
  </si>
  <si>
    <t>84 840</t>
  </si>
  <si>
    <t>Indonesia</t>
  </si>
  <si>
    <t>239 870 000</t>
  </si>
  <si>
    <t>23 747 130</t>
  </si>
  <si>
    <t>209 166 640</t>
  </si>
  <si>
    <t>4 077 790</t>
  </si>
  <si>
    <t>1 679 090</t>
  </si>
  <si>
    <t>719 610</t>
  </si>
  <si>
    <t>239 870</t>
  </si>
  <si>
    <t>Laos</t>
  </si>
  <si>
    <t>6 200 000</t>
  </si>
  <si>
    <t>93 000</t>
  </si>
  <si>
    <t>55 800</t>
  </si>
  <si>
    <t>4 092 000</t>
  </si>
  <si>
    <t>1 903 400</t>
  </si>
  <si>
    <t>43 400</t>
  </si>
  <si>
    <t>Malaysia</t>
  </si>
  <si>
    <t>28 400 000</t>
  </si>
  <si>
    <t>2 669 600</t>
  </si>
  <si>
    <t>18 090 800</t>
  </si>
  <si>
    <t>198 800</t>
  </si>
  <si>
    <t>1 704 000</t>
  </si>
  <si>
    <t>5 026 800</t>
  </si>
  <si>
    <t>653 200</t>
  </si>
  <si>
    <t>56 800</t>
  </si>
  <si>
    <t>Philippines</t>
  </si>
  <si>
    <t>93 260 000</t>
  </si>
  <si>
    <t>86 358 760</t>
  </si>
  <si>
    <t>5 129 300</t>
  </si>
  <si>
    <t>93 260</t>
  </si>
  <si>
    <t>80 000</t>
  </si>
  <si>
    <t>1 398 900</t>
  </si>
  <si>
    <t>Singapore</t>
  </si>
  <si>
    <t>5 090 000</t>
  </si>
  <si>
    <t>926 380</t>
  </si>
  <si>
    <t>727 870</t>
  </si>
  <si>
    <t>834 760</t>
  </si>
  <si>
    <t>264 680</t>
  </si>
  <si>
    <t>1 725 510</t>
  </si>
  <si>
    <t>117 070</t>
  </si>
  <si>
    <t>493 730</t>
  </si>
  <si>
    <t>Thailand</t>
  </si>
  <si>
    <t>69 120 000</t>
  </si>
  <si>
    <t>622 080</t>
  </si>
  <si>
    <t>3 801 600</t>
  </si>
  <si>
    <t>207 360</t>
  </si>
  <si>
    <t>69 120</t>
  </si>
  <si>
    <t>64 419 840</t>
  </si>
  <si>
    <t>Timor-Leste</t>
  </si>
  <si>
    <t>1 120 000</t>
  </si>
  <si>
    <t>1 115 520</t>
  </si>
  <si>
    <t>1 120</t>
  </si>
  <si>
    <t>Vietnam</t>
  </si>
  <si>
    <t>87 850 000</t>
  </si>
  <si>
    <t>7 203 700</t>
  </si>
  <si>
    <t>175 700</t>
  </si>
  <si>
    <t>26 003 600</t>
  </si>
  <si>
    <t>14 407 400</t>
  </si>
  <si>
    <t>39 796 050</t>
  </si>
  <si>
    <t>351 400</t>
  </si>
  <si>
    <t>593 410 000</t>
  </si>
  <si>
    <t>126 571 210</t>
  </si>
  <si>
    <t>239 594 630</t>
  </si>
  <si>
    <t>27 903 260</t>
  </si>
  <si>
    <t>6 932 110</t>
  </si>
  <si>
    <t>143 582 660</t>
  </si>
  <si>
    <t>47 540 670</t>
  </si>
  <si>
    <t>1 374 780</t>
  </si>
  <si>
    <t>Bangladesh</t>
  </si>
  <si>
    <t>Southern Asia</t>
  </si>
  <si>
    <t>148 690 000</t>
  </si>
  <si>
    <t>297 380</t>
  </si>
  <si>
    <t>133 523 620</t>
  </si>
  <si>
    <t>13 530 790</t>
  </si>
  <si>
    <t>743 450</t>
  </si>
  <si>
    <t>594 760</t>
  </si>
  <si>
    <t>Bhutan</t>
  </si>
  <si>
    <t>1 460</t>
  </si>
  <si>
    <t>164 980</t>
  </si>
  <si>
    <t>545 310</t>
  </si>
  <si>
    <t>13 870</t>
  </si>
  <si>
    <t>India</t>
  </si>
  <si>
    <t>1 224 610 000</t>
  </si>
  <si>
    <t>30 615 250</t>
  </si>
  <si>
    <t>176 343 840</t>
  </si>
  <si>
    <t>870 000</t>
  </si>
  <si>
    <t>973 564 950</t>
  </si>
  <si>
    <t>9 796 880</t>
  </si>
  <si>
    <t>6 123 050</t>
  </si>
  <si>
    <t>28 166 030</t>
  </si>
  <si>
    <t>Maldives</t>
  </si>
  <si>
    <t>320 000</t>
  </si>
  <si>
    <t>1 280</t>
  </si>
  <si>
    <t>314 880</t>
  </si>
  <si>
    <t>1 920</t>
  </si>
  <si>
    <t>Nepal</t>
  </si>
  <si>
    <t>29 960 000</t>
  </si>
  <si>
    <t>149 800</t>
  </si>
  <si>
    <t>1 378 160</t>
  </si>
  <si>
    <t>89 880</t>
  </si>
  <si>
    <t>24 177 720</t>
  </si>
  <si>
    <t>3 085 880</t>
  </si>
  <si>
    <t>1 108 520</t>
  </si>
  <si>
    <t>Pakistan</t>
  </si>
  <si>
    <t>173 590 000</t>
  </si>
  <si>
    <t>2 777 440</t>
  </si>
  <si>
    <t>167 340 760</t>
  </si>
  <si>
    <t>3 298 210</t>
  </si>
  <si>
    <t>Sri Lanka</t>
  </si>
  <si>
    <t>20 860 000</t>
  </si>
  <si>
    <t>1 522 780</t>
  </si>
  <si>
    <t>2 044 280</t>
  </si>
  <si>
    <t>2 836 960</t>
  </si>
  <si>
    <t>14 455 980</t>
  </si>
  <si>
    <t>1 598 760 000</t>
  </si>
  <si>
    <t>35 367 580</t>
  </si>
  <si>
    <t>480 947 000</t>
  </si>
  <si>
    <t>1 059 880</t>
  </si>
  <si>
    <t>1 017 574 570</t>
  </si>
  <si>
    <t>28 649 420</t>
  </si>
  <si>
    <t>7 870 200</t>
  </si>
  <si>
    <t>28 236 030</t>
  </si>
  <si>
    <t>Afghanistan</t>
  </si>
  <si>
    <t>Western Asia</t>
  </si>
  <si>
    <t>31 410 000</t>
  </si>
  <si>
    <t>31 410</t>
  </si>
  <si>
    <t>31 315 770</t>
  </si>
  <si>
    <t>Armenia</t>
  </si>
  <si>
    <t>3 090 000</t>
  </si>
  <si>
    <t>3 043 650</t>
  </si>
  <si>
    <t>40 170</t>
  </si>
  <si>
    <t>3 090</t>
  </si>
  <si>
    <t>Azerbaijan</t>
  </si>
  <si>
    <t>9 190 000</t>
  </si>
  <si>
    <t>275 700</t>
  </si>
  <si>
    <t>8 905 110</t>
  </si>
  <si>
    <t>Cyprus</t>
  </si>
  <si>
    <t>1 100 000</t>
  </si>
  <si>
    <t>805 200</t>
  </si>
  <si>
    <t>278 300</t>
  </si>
  <si>
    <t>13 200</t>
  </si>
  <si>
    <t>Iran</t>
  </si>
  <si>
    <t>73 970 000</t>
  </si>
  <si>
    <t>147 940</t>
  </si>
  <si>
    <t>73 600 150</t>
  </si>
  <si>
    <t>73 970</t>
  </si>
  <si>
    <t>Turkey</t>
  </si>
  <si>
    <t>72 750 000</t>
  </si>
  <si>
    <t>291 000</t>
  </si>
  <si>
    <t>71 295 000</t>
  </si>
  <si>
    <t>873 000</t>
  </si>
  <si>
    <t>40 000</t>
  </si>
  <si>
    <t>145 500</t>
  </si>
  <si>
    <t>191 510 000</t>
  </si>
  <si>
    <t>4 594 900</t>
  </si>
  <si>
    <t>185 394 330</t>
  </si>
  <si>
    <t>1 000 340</t>
  </si>
  <si>
    <t>42 200</t>
  </si>
  <si>
    <t>316 530</t>
  </si>
  <si>
    <t>4 054 967 400</t>
  </si>
  <si>
    <t>286 589 204</t>
  </si>
  <si>
    <t>985 154 511</t>
  </si>
  <si>
    <t>858 059 957</t>
  </si>
  <si>
    <t>1 025 258 470</t>
  </si>
  <si>
    <t>481 820 400</t>
  </si>
  <si>
    <t>364 948 996</t>
  </si>
  <si>
    <t>52 639 460</t>
  </si>
  <si>
    <t>160 090</t>
  </si>
  <si>
    <t>Austria</t>
  </si>
  <si>
    <t>Europe</t>
  </si>
  <si>
    <t>Central Europe</t>
  </si>
  <si>
    <t>8 390 000</t>
  </si>
  <si>
    <t>6 745 560</t>
  </si>
  <si>
    <t>453 060</t>
  </si>
  <si>
    <t>1 132 650</t>
  </si>
  <si>
    <t>16 780</t>
  </si>
  <si>
    <t>8 390</t>
  </si>
  <si>
    <t>Croatia</t>
  </si>
  <si>
    <t>4 109 600</t>
  </si>
  <si>
    <t>61 600</t>
  </si>
  <si>
    <t>224 400</t>
  </si>
  <si>
    <t>Czech Republic</t>
  </si>
  <si>
    <t>10 490 000</t>
  </si>
  <si>
    <t>2 444 170</t>
  </si>
  <si>
    <t>8 014 360</t>
  </si>
  <si>
    <t>Estonia</t>
  </si>
  <si>
    <t>1 340 000</t>
  </si>
  <si>
    <t>534 660</t>
  </si>
  <si>
    <t>2 680</t>
  </si>
  <si>
    <t>798 640</t>
  </si>
  <si>
    <t>1 340</t>
  </si>
  <si>
    <t>Germany</t>
  </si>
  <si>
    <t>82 300 000</t>
  </si>
  <si>
    <t>56 540 100</t>
  </si>
  <si>
    <t>4 773 400</t>
  </si>
  <si>
    <t>20 328 100</t>
  </si>
  <si>
    <t>246 900</t>
  </si>
  <si>
    <t>82 300</t>
  </si>
  <si>
    <t>Hungary</t>
  </si>
  <si>
    <t>8 083 800</t>
  </si>
  <si>
    <t>1 856 280</t>
  </si>
  <si>
    <t>9 980</t>
  </si>
  <si>
    <t>Latvia</t>
  </si>
  <si>
    <t>2 250 000</t>
  </si>
  <si>
    <t>1 255 500</t>
  </si>
  <si>
    <t>2 250</t>
  </si>
  <si>
    <t>985 500</t>
  </si>
  <si>
    <t>Liechtenstein</t>
  </si>
  <si>
    <t>36 760</t>
  </si>
  <si>
    <t>1 160</t>
  </si>
  <si>
    <t>Lithuania</t>
  </si>
  <si>
    <t>3 320 000</t>
  </si>
  <si>
    <t>2 981 360</t>
  </si>
  <si>
    <t>332 000</t>
  </si>
  <si>
    <t>Poland</t>
  </si>
  <si>
    <t>38 280 000</t>
  </si>
  <si>
    <t>36 098 040</t>
  </si>
  <si>
    <t>2 143 680</t>
  </si>
  <si>
    <t>Slovakia</t>
  </si>
  <si>
    <t>5 460 000</t>
  </si>
  <si>
    <t>4 657 380</t>
  </si>
  <si>
    <t>10 920</t>
  </si>
  <si>
    <t>780 780</t>
  </si>
  <si>
    <t>Slovenia</t>
  </si>
  <si>
    <t>2 030 000</t>
  </si>
  <si>
    <t>1 591 520</t>
  </si>
  <si>
    <t>73 080</t>
  </si>
  <si>
    <t>365 400</t>
  </si>
  <si>
    <t>Switzerland</t>
  </si>
  <si>
    <t>7 660 000</t>
  </si>
  <si>
    <t>6 227 580</t>
  </si>
  <si>
    <t>421 300</t>
  </si>
  <si>
    <t>911 540</t>
  </si>
  <si>
    <t>30 640</t>
  </si>
  <si>
    <t>7 660</t>
  </si>
  <si>
    <t>22 980</t>
  </si>
  <si>
    <t>175 940 000</t>
  </si>
  <si>
    <t>131 306 030</t>
  </si>
  <si>
    <t>5 800 290</t>
  </si>
  <si>
    <t>37 874 490</t>
  </si>
  <si>
    <t>110 640</t>
  </si>
  <si>
    <t>294 320</t>
  </si>
  <si>
    <t>102 850</t>
  </si>
  <si>
    <t>308 020</t>
  </si>
  <si>
    <t>Belarus</t>
  </si>
  <si>
    <t>Eastern Europe</t>
  </si>
  <si>
    <t>9 600 000</t>
  </si>
  <si>
    <t>6 835 200</t>
  </si>
  <si>
    <t>2 745 600</t>
  </si>
  <si>
    <t>Georgia</t>
  </si>
  <si>
    <t>4 350 000</t>
  </si>
  <si>
    <t>3 849 750</t>
  </si>
  <si>
    <t>465 450</t>
  </si>
  <si>
    <t>30 450</t>
  </si>
  <si>
    <t>Russia</t>
  </si>
  <si>
    <t>142 960 000</t>
  </si>
  <si>
    <t>104 789 680</t>
  </si>
  <si>
    <t>14 296 000</t>
  </si>
  <si>
    <t>23 159 520</t>
  </si>
  <si>
    <t>142 960</t>
  </si>
  <si>
    <t>285 920</t>
  </si>
  <si>
    <t>Ukraine</t>
  </si>
  <si>
    <t>45 450 000</t>
  </si>
  <si>
    <t>38 087 100</t>
  </si>
  <si>
    <t>545 400</t>
  </si>
  <si>
    <t>6 681 150</t>
  </si>
  <si>
    <t>45 450</t>
  </si>
  <si>
    <t>202 360 000</t>
  </si>
  <si>
    <t>153 561 730</t>
  </si>
  <si>
    <t>15 326 050</t>
  </si>
  <si>
    <t>32 616 720</t>
  </si>
  <si>
    <t>162 960</t>
  </si>
  <si>
    <t>331 370</t>
  </si>
  <si>
    <t>Denmark</t>
  </si>
  <si>
    <t>Northern Europe</t>
  </si>
  <si>
    <t>5 550 000</t>
  </si>
  <si>
    <t>4 634 250</t>
  </si>
  <si>
    <t>227 550</t>
  </si>
  <si>
    <t>654 900</t>
  </si>
  <si>
    <t>22 200</t>
  </si>
  <si>
    <t>11 100</t>
  </si>
  <si>
    <t>Faroe Islands</t>
  </si>
  <si>
    <t>49 000</t>
  </si>
  <si>
    <t>Finland</t>
  </si>
  <si>
    <t>5 360 000</t>
  </si>
  <si>
    <t>4 373 760</t>
  </si>
  <si>
    <t>42 880</t>
  </si>
  <si>
    <t>943 360</t>
  </si>
  <si>
    <t>Iceland</t>
  </si>
  <si>
    <t>304 000</t>
  </si>
  <si>
    <t>11 200</t>
  </si>
  <si>
    <t>Norway</t>
  </si>
  <si>
    <t>4 880 000</t>
  </si>
  <si>
    <t>4 133 360</t>
  </si>
  <si>
    <t>180 560</t>
  </si>
  <si>
    <t>492 880</t>
  </si>
  <si>
    <t>24 400</t>
  </si>
  <si>
    <t>29 280</t>
  </si>
  <si>
    <t>9 760</t>
  </si>
  <si>
    <t>Sweden</t>
  </si>
  <si>
    <t>9 380 000</t>
  </si>
  <si>
    <t>6 303 360</t>
  </si>
  <si>
    <t>431 480</t>
  </si>
  <si>
    <t>2 532 600</t>
  </si>
  <si>
    <t>18 760</t>
  </si>
  <si>
    <t>37 520</t>
  </si>
  <si>
    <t>9 380</t>
  </si>
  <si>
    <t>25 540 000</t>
  </si>
  <si>
    <t>19 797 730</t>
  </si>
  <si>
    <t>883 110</t>
  </si>
  <si>
    <t>4 635 790</t>
  </si>
  <si>
    <t>66 320</t>
  </si>
  <si>
    <t>79 180</t>
  </si>
  <si>
    <t>20 360</t>
  </si>
  <si>
    <t>29 310</t>
  </si>
  <si>
    <t>Albania</t>
  </si>
  <si>
    <t>Southeastern Europe</t>
  </si>
  <si>
    <t>3 200 000</t>
  </si>
  <si>
    <t>576 000</t>
  </si>
  <si>
    <t>2 569 600</t>
  </si>
  <si>
    <t>6 400</t>
  </si>
  <si>
    <t>Bosnia and Herzegovina</t>
  </si>
  <si>
    <t>3 760 000</t>
  </si>
  <si>
    <t>1 966 480</t>
  </si>
  <si>
    <t>1 699 520</t>
  </si>
  <si>
    <t>94 000</t>
  </si>
  <si>
    <t>Bulgaria</t>
  </si>
  <si>
    <t>7 490 000</t>
  </si>
  <si>
    <t>6 149 290</t>
  </si>
  <si>
    <t>1 026 130</t>
  </si>
  <si>
    <t>314 580</t>
  </si>
  <si>
    <t>Greece</t>
  </si>
  <si>
    <t>11 360 000</t>
  </si>
  <si>
    <t>10 008 160</t>
  </si>
  <si>
    <t>602 080</t>
  </si>
  <si>
    <t>692 960</t>
  </si>
  <si>
    <t>11 360</t>
  </si>
  <si>
    <t>Kosovo</t>
  </si>
  <si>
    <t>2 080 000</t>
  </si>
  <si>
    <t>237 120</t>
  </si>
  <si>
    <t>1 809 600</t>
  </si>
  <si>
    <t>33 280</t>
  </si>
  <si>
    <t>Macedonia</t>
  </si>
  <si>
    <t>2 060 000</t>
  </si>
  <si>
    <t>1 221 580</t>
  </si>
  <si>
    <t>809 580</t>
  </si>
  <si>
    <t>28 840</t>
  </si>
  <si>
    <t>Moldova</t>
  </si>
  <si>
    <t>3 570 000</t>
  </si>
  <si>
    <t>3 477 180</t>
  </si>
  <si>
    <t>49 980</t>
  </si>
  <si>
    <t>Montenegro</t>
  </si>
  <si>
    <t>630 000</t>
  </si>
  <si>
    <t>492 030</t>
  </si>
  <si>
    <t>20 160</t>
  </si>
  <si>
    <t>Romania</t>
  </si>
  <si>
    <t>21 490 000</t>
  </si>
  <si>
    <t>21 382 550</t>
  </si>
  <si>
    <t>64 470</t>
  </si>
  <si>
    <t>21 490</t>
  </si>
  <si>
    <t>Serbia</t>
  </si>
  <si>
    <t>7 770 000</t>
  </si>
  <si>
    <t>7 187 250</t>
  </si>
  <si>
    <t>326 340</t>
  </si>
  <si>
    <t>256 410</t>
  </si>
  <si>
    <t>63 410 000</t>
  </si>
  <si>
    <t>52 697 640</t>
  </si>
  <si>
    <t>9 046 550</t>
  </si>
  <si>
    <t>1 556 500</t>
  </si>
  <si>
    <t>Andorra</t>
  </si>
  <si>
    <t>Southern Europe</t>
  </si>
  <si>
    <t>71 600</t>
  </si>
  <si>
    <t>7 040</t>
  </si>
  <si>
    <t>Gibraltar</t>
  </si>
  <si>
    <t>26 640</t>
  </si>
  <si>
    <t>Italy</t>
  </si>
  <si>
    <t>60 550 000</t>
  </si>
  <si>
    <t>50 438 150</t>
  </si>
  <si>
    <t>2 240 350</t>
  </si>
  <si>
    <t>7 508 200</t>
  </si>
  <si>
    <t>60 550</t>
  </si>
  <si>
    <t>121 100</t>
  </si>
  <si>
    <t>Malta</t>
  </si>
  <si>
    <t>420 000</t>
  </si>
  <si>
    <t>407 400</t>
  </si>
  <si>
    <t>10 500</t>
  </si>
  <si>
    <t>Portugal</t>
  </si>
  <si>
    <t>10 680 000</t>
  </si>
  <si>
    <t>10 017 840</t>
  </si>
  <si>
    <t>64 080</t>
  </si>
  <si>
    <t>469 920</t>
  </si>
  <si>
    <t>10 680</t>
  </si>
  <si>
    <t>53 400</t>
  </si>
  <si>
    <t>San Marino</t>
  </si>
  <si>
    <t>27 480</t>
  </si>
  <si>
    <t>2 160</t>
  </si>
  <si>
    <t>Spain</t>
  </si>
  <si>
    <t>46 080 000</t>
  </si>
  <si>
    <t>36 218 880</t>
  </si>
  <si>
    <t>967 680</t>
  </si>
  <si>
    <t>8 755 200</t>
  </si>
  <si>
    <t>46 080</t>
  </si>
  <si>
    <t>Vatican City</t>
  </si>
  <si>
    <t>117 870 800</t>
  </si>
  <si>
    <t>97 208 790</t>
  </si>
  <si>
    <t>3 274 790</t>
  </si>
  <si>
    <t>16 753 890</t>
  </si>
  <si>
    <t>93 010</t>
  </si>
  <si>
    <t>185 180</t>
  </si>
  <si>
    <t>133 950</t>
  </si>
  <si>
    <t>70 440</t>
  </si>
  <si>
    <t>97 040</t>
  </si>
  <si>
    <t>Belgium</t>
  </si>
  <si>
    <t>Western Europe</t>
  </si>
  <si>
    <t>10 710 000</t>
  </si>
  <si>
    <t>6 875 820</t>
  </si>
  <si>
    <t>631 890</t>
  </si>
  <si>
    <t>3 105 900</t>
  </si>
  <si>
    <t>32 130</t>
  </si>
  <si>
    <t>Channel Islands</t>
  </si>
  <si>
    <t>150 000</t>
  </si>
  <si>
    <t>127 800</t>
  </si>
  <si>
    <t>21 300</t>
  </si>
  <si>
    <t>France</t>
  </si>
  <si>
    <t>62 790 000</t>
  </si>
  <si>
    <t>39 557 700</t>
  </si>
  <si>
    <t>4 709 250</t>
  </si>
  <si>
    <t>17 581 200</t>
  </si>
  <si>
    <t>313 950</t>
  </si>
  <si>
    <t>188 370</t>
  </si>
  <si>
    <t>125 580</t>
  </si>
  <si>
    <t>Ireland</t>
  </si>
  <si>
    <t>4 470 000</t>
  </si>
  <si>
    <t>4 112 400</t>
  </si>
  <si>
    <t>49 170</t>
  </si>
  <si>
    <t>277 140</t>
  </si>
  <si>
    <t>8 940</t>
  </si>
  <si>
    <t>Isle of Man</t>
  </si>
  <si>
    <t>67 280</t>
  </si>
  <si>
    <t>12 320</t>
  </si>
  <si>
    <t>Luxembourg</t>
  </si>
  <si>
    <t>510 000</t>
  </si>
  <si>
    <t>359 040</t>
  </si>
  <si>
    <t>11 730</t>
  </si>
  <si>
    <t>136 680</t>
  </si>
  <si>
    <t>1 530</t>
  </si>
  <si>
    <t>Monaco</t>
  </si>
  <si>
    <t>4 680</t>
  </si>
  <si>
    <t>Netherlands</t>
  </si>
  <si>
    <t>16 610 000</t>
  </si>
  <si>
    <t>8 404 660</t>
  </si>
  <si>
    <t>996 600</t>
  </si>
  <si>
    <t>6 992 810</t>
  </si>
  <si>
    <t>83 050</t>
  </si>
  <si>
    <t>33 220</t>
  </si>
  <si>
    <t>United Kingdom</t>
  </si>
  <si>
    <t>62 040 000</t>
  </si>
  <si>
    <t>44 110 440</t>
  </si>
  <si>
    <t>2 729 760</t>
  </si>
  <si>
    <t>13 214 520</t>
  </si>
  <si>
    <t>806 520</t>
  </si>
  <si>
    <t>248 160</t>
  </si>
  <si>
    <t>186 120</t>
  </si>
  <si>
    <t>496 320</t>
  </si>
  <si>
    <t>310 200</t>
  </si>
  <si>
    <t>157 400 000</t>
  </si>
  <si>
    <t>103 649 540</t>
  </si>
  <si>
    <t>9 128 720</t>
  </si>
  <si>
    <t>41 346 550</t>
  </si>
  <si>
    <t>928 670</t>
  </si>
  <si>
    <t>625 690</t>
  </si>
  <si>
    <t>438 070</t>
  </si>
  <si>
    <t>667 180</t>
  </si>
  <si>
    <t>690 690</t>
  </si>
  <si>
    <t>742 520 800</t>
  </si>
  <si>
    <t>558 221 460</t>
  </si>
  <si>
    <t>43 459 510</t>
  </si>
  <si>
    <t>134 783 940</t>
  </si>
  <si>
    <t>1 250 000</t>
  </si>
  <si>
    <t>1 347 330</t>
  </si>
  <si>
    <t>929 660</t>
  </si>
  <si>
    <t>876 180</t>
  </si>
  <si>
    <t>1 457 920</t>
  </si>
  <si>
    <t>Anguilla</t>
  </si>
  <si>
    <t>Latin America and the Caribbean</t>
  </si>
  <si>
    <t>Caribbean</t>
  </si>
  <si>
    <t>18 120</t>
  </si>
  <si>
    <t>Antigua and Barbuda</t>
  </si>
  <si>
    <t>83 700</t>
  </si>
  <si>
    <t>3 240</t>
  </si>
  <si>
    <t>Aruba</t>
  </si>
  <si>
    <t>101 090</t>
  </si>
  <si>
    <t>6 600</t>
  </si>
  <si>
    <t>1 430</t>
  </si>
  <si>
    <t>Bahamas, The</t>
  </si>
  <si>
    <t>340 000</t>
  </si>
  <si>
    <t>326 400</t>
  </si>
  <si>
    <t>10 540</t>
  </si>
  <si>
    <t>1 020</t>
  </si>
  <si>
    <t>Barbados</t>
  </si>
  <si>
    <t>257 040</t>
  </si>
  <si>
    <t>5 130</t>
  </si>
  <si>
    <t>Cayman Islands</t>
  </si>
  <si>
    <t>50 100</t>
  </si>
  <si>
    <t>5 640</t>
  </si>
  <si>
    <t>Cuba</t>
  </si>
  <si>
    <t>11 260 000</t>
  </si>
  <si>
    <t>6 665 920</t>
  </si>
  <si>
    <t>2 589 800</t>
  </si>
  <si>
    <t>22 520</t>
  </si>
  <si>
    <t>1 959 240</t>
  </si>
  <si>
    <t>Dominica</t>
  </si>
  <si>
    <t>66 080</t>
  </si>
  <si>
    <t>2 100</t>
  </si>
  <si>
    <t>Dominican Republic</t>
  </si>
  <si>
    <t>9 930 000</t>
  </si>
  <si>
    <t>8 738 400</t>
  </si>
  <si>
    <t>1 082 370</t>
  </si>
  <si>
    <t>89 370</t>
  </si>
  <si>
    <t>9 930</t>
  </si>
  <si>
    <t>Grenada</t>
  </si>
  <si>
    <t>1 300</t>
  </si>
  <si>
    <t>Guadeloupe</t>
  </si>
  <si>
    <t>460 000</t>
  </si>
  <si>
    <t>441 140</t>
  </si>
  <si>
    <t>1 840</t>
  </si>
  <si>
    <t>11 500</t>
  </si>
  <si>
    <t>2 300</t>
  </si>
  <si>
    <t>Haiti</t>
  </si>
  <si>
    <t>9 990 000</t>
  </si>
  <si>
    <t>8 681 310</t>
  </si>
  <si>
    <t>1 058 940</t>
  </si>
  <si>
    <t>219 780</t>
  </si>
  <si>
    <t>29 970</t>
  </si>
  <si>
    <t>Jamaica</t>
  </si>
  <si>
    <t>2 740 000</t>
  </si>
  <si>
    <t>2 115 280</t>
  </si>
  <si>
    <t>471 280</t>
  </si>
  <si>
    <t>123 300</t>
  </si>
  <si>
    <t>27 400</t>
  </si>
  <si>
    <t>Martinique</t>
  </si>
  <si>
    <t>410 000</t>
  </si>
  <si>
    <t>395 650</t>
  </si>
  <si>
    <t>9 430</t>
  </si>
  <si>
    <t>2 460</t>
  </si>
  <si>
    <t>Montserrat</t>
  </si>
  <si>
    <t>5 000</t>
  </si>
  <si>
    <t>4 675</t>
  </si>
  <si>
    <t>Netherlands Antilles</t>
  </si>
  <si>
    <t>187 800</t>
  </si>
  <si>
    <t>2 400</t>
  </si>
  <si>
    <t>Puerto Rico</t>
  </si>
  <si>
    <t>3 750 000</t>
  </si>
  <si>
    <t>3 626 250</t>
  </si>
  <si>
    <t>71 250</t>
  </si>
  <si>
    <t>11 250</t>
  </si>
  <si>
    <t>3 750</t>
  </si>
  <si>
    <t>St. Kitts and Nevis</t>
  </si>
  <si>
    <t>47 300</t>
  </si>
  <si>
    <t>St. Lucia</t>
  </si>
  <si>
    <t>154 870</t>
  </si>
  <si>
    <t>10 200</t>
  </si>
  <si>
    <t>St. Vincent and the Grenadines</t>
  </si>
  <si>
    <t>97 570</t>
  </si>
  <si>
    <t>1 650</t>
  </si>
  <si>
    <t>2 750</t>
  </si>
  <si>
    <t>3 740</t>
  </si>
  <si>
    <t>Trinidad and Tobago</t>
  </si>
  <si>
    <t>883 060</t>
  </si>
  <si>
    <t>79 060</t>
  </si>
  <si>
    <t>25 460</t>
  </si>
  <si>
    <t>304 180</t>
  </si>
  <si>
    <t>4 020</t>
  </si>
  <si>
    <t>Turks and Caicos Islands</t>
  </si>
  <si>
    <t>Virgin Islands, British</t>
  </si>
  <si>
    <t>16 900</t>
  </si>
  <si>
    <t>1 680</t>
  </si>
  <si>
    <t>Virgin Islands, U.S.</t>
  </si>
  <si>
    <t>104 280</t>
  </si>
  <si>
    <t>4 070</t>
  </si>
  <si>
    <t>41 645 000</t>
  </si>
  <si>
    <t>33 196 375</t>
  </si>
  <si>
    <t>88 910</t>
  </si>
  <si>
    <t>5 378 900</t>
  </si>
  <si>
    <t>338 485</t>
  </si>
  <si>
    <t>16 450</t>
  </si>
  <si>
    <t>2 471 050</t>
  </si>
  <si>
    <t>109 725</t>
  </si>
  <si>
    <t>1 870</t>
  </si>
  <si>
    <t>Belize</t>
  </si>
  <si>
    <t>Mexico and Central America</t>
  </si>
  <si>
    <t>310 000</t>
  </si>
  <si>
    <t>271 560</t>
  </si>
  <si>
    <t>27 590</t>
  </si>
  <si>
    <t>1 550</t>
  </si>
  <si>
    <t>4 650</t>
  </si>
  <si>
    <t>3 100</t>
  </si>
  <si>
    <t>Costa Rica</t>
  </si>
  <si>
    <t>4 660 000</t>
  </si>
  <si>
    <t>4 235 940</t>
  </si>
  <si>
    <t>368 140</t>
  </si>
  <si>
    <t>37 280</t>
  </si>
  <si>
    <t>13 980</t>
  </si>
  <si>
    <t>El Salvador</t>
  </si>
  <si>
    <t>6 190 000</t>
  </si>
  <si>
    <t>5 459 580</t>
  </si>
  <si>
    <t>680 900</t>
  </si>
  <si>
    <t>30 950</t>
  </si>
  <si>
    <t>18 570</t>
  </si>
  <si>
    <t>Guatemala</t>
  </si>
  <si>
    <t>14 390 000</t>
  </si>
  <si>
    <t>13 699 280</t>
  </si>
  <si>
    <t>589 990</t>
  </si>
  <si>
    <t>86 340</t>
  </si>
  <si>
    <t>Honduras</t>
  </si>
  <si>
    <t>7 600 000</t>
  </si>
  <si>
    <t>6 657 600</t>
  </si>
  <si>
    <t>7 600</t>
  </si>
  <si>
    <t>798 000</t>
  </si>
  <si>
    <t>83 600</t>
  </si>
  <si>
    <t>45 600</t>
  </si>
  <si>
    <t>Mexico</t>
  </si>
  <si>
    <t>113 420 000</t>
  </si>
  <si>
    <t>107 862 420</t>
  </si>
  <si>
    <t>5 330 740</t>
  </si>
  <si>
    <t>Nicaragua</t>
  </si>
  <si>
    <t>5 790 000</t>
  </si>
  <si>
    <t>4 967 820</t>
  </si>
  <si>
    <t>723 750</t>
  </si>
  <si>
    <t>81 060</t>
  </si>
  <si>
    <t>5 790</t>
  </si>
  <si>
    <t>Panama</t>
  </si>
  <si>
    <t>3 520 000</t>
  </si>
  <si>
    <t>3 273 600</t>
  </si>
  <si>
    <t>24 640</t>
  </si>
  <si>
    <t>168 960</t>
  </si>
  <si>
    <t>14 080</t>
  </si>
  <si>
    <t>155 880 000</t>
  </si>
  <si>
    <t>146 427 800</t>
  </si>
  <si>
    <t>32 550</t>
  </si>
  <si>
    <t>8 688 070</t>
  </si>
  <si>
    <t>16 190</t>
  </si>
  <si>
    <t>407 960</t>
  </si>
  <si>
    <t>128 330</t>
  </si>
  <si>
    <t>87 180</t>
  </si>
  <si>
    <t>Argentina</t>
  </si>
  <si>
    <t>South America</t>
  </si>
  <si>
    <t>40 410 000</t>
  </si>
  <si>
    <t>34 429 320</t>
  </si>
  <si>
    <t>404 100</t>
  </si>
  <si>
    <t>4 930 020</t>
  </si>
  <si>
    <t>323 280</t>
  </si>
  <si>
    <t>121 230</t>
  </si>
  <si>
    <t>202 050</t>
  </si>
  <si>
    <t>Bolivia</t>
  </si>
  <si>
    <t>9 324 270</t>
  </si>
  <si>
    <t>407 130</t>
  </si>
  <si>
    <t>99 300</t>
  </si>
  <si>
    <t>Brazil</t>
  </si>
  <si>
    <t>194 950 000</t>
  </si>
  <si>
    <t>173 310 550</t>
  </si>
  <si>
    <t>15 401 050</t>
  </si>
  <si>
    <t>194 950</t>
  </si>
  <si>
    <t>5 458 600</t>
  </si>
  <si>
    <t>389 900</t>
  </si>
  <si>
    <t>Chile</t>
  </si>
  <si>
    <t>17 110 000</t>
  </si>
  <si>
    <t>15 296 340</t>
  </si>
  <si>
    <t>1 471 460</t>
  </si>
  <si>
    <t>256 650</t>
  </si>
  <si>
    <t>34 220</t>
  </si>
  <si>
    <t>17 110</t>
  </si>
  <si>
    <t>Colombia</t>
  </si>
  <si>
    <t>46 290 000</t>
  </si>
  <si>
    <t>42 818 250</t>
  </si>
  <si>
    <t>3 055 140</t>
  </si>
  <si>
    <t>370 320</t>
  </si>
  <si>
    <t>Ecuador</t>
  </si>
  <si>
    <t>14 460 000</t>
  </si>
  <si>
    <t>13 606 860</t>
  </si>
  <si>
    <t>795 300</t>
  </si>
  <si>
    <t>43 380</t>
  </si>
  <si>
    <t>Falkland Islands (Islas Malvinas)</t>
  </si>
  <si>
    <t>3 000</t>
  </si>
  <si>
    <t>2 016</t>
  </si>
  <si>
    <t>French Guiana</t>
  </si>
  <si>
    <t>230 000</t>
  </si>
  <si>
    <t>194 120</t>
  </si>
  <si>
    <t>2 070</t>
  </si>
  <si>
    <t>7 820</t>
  </si>
  <si>
    <t>3 680</t>
  </si>
  <si>
    <t>20 930</t>
  </si>
  <si>
    <t>1 150</t>
  </si>
  <si>
    <t>Guyana</t>
  </si>
  <si>
    <t>750 000</t>
  </si>
  <si>
    <t>495 000</t>
  </si>
  <si>
    <t>48 000</t>
  </si>
  <si>
    <t>15 000</t>
  </si>
  <si>
    <t>186 750</t>
  </si>
  <si>
    <t>Paraguay</t>
  </si>
  <si>
    <t>6 450 000</t>
  </si>
  <si>
    <t>6 250 050</t>
  </si>
  <si>
    <t>70 950</t>
  </si>
  <si>
    <t>109 650</t>
  </si>
  <si>
    <t>12 900</t>
  </si>
  <si>
    <t>Peru</t>
  </si>
  <si>
    <t>29 080 000</t>
  </si>
  <si>
    <t>27 771 400</t>
  </si>
  <si>
    <t>872 400</t>
  </si>
  <si>
    <t>58 160</t>
  </si>
  <si>
    <t>290 800</t>
  </si>
  <si>
    <t>87 240</t>
  </si>
  <si>
    <t>Suriname</t>
  </si>
  <si>
    <t>520 000</t>
  </si>
  <si>
    <t>268 320</t>
  </si>
  <si>
    <t>79 040</t>
  </si>
  <si>
    <t>28 080</t>
  </si>
  <si>
    <t>102 960</t>
  </si>
  <si>
    <t>27 560</t>
  </si>
  <si>
    <t>9 360</t>
  </si>
  <si>
    <t>1 040</t>
  </si>
  <si>
    <t>Uruguay</t>
  </si>
  <si>
    <t>3 370 000</t>
  </si>
  <si>
    <t>1 951 230</t>
  </si>
  <si>
    <t>1 371 590</t>
  </si>
  <si>
    <t>26 960</t>
  </si>
  <si>
    <t>10 110</t>
  </si>
  <si>
    <t>Venezuela</t>
  </si>
  <si>
    <t>28 980 000</t>
  </si>
  <si>
    <t>25 879 140</t>
  </si>
  <si>
    <t>86 940</t>
  </si>
  <si>
    <t>2 898 000</t>
  </si>
  <si>
    <t>57 960</t>
  </si>
  <si>
    <t>392 533 000</t>
  </si>
  <si>
    <t>351 596 866</t>
  </si>
  <si>
    <t>670 159</t>
  </si>
  <si>
    <t>31 324 885</t>
  </si>
  <si>
    <t>293 390</t>
  </si>
  <si>
    <t>286 236</t>
  </si>
  <si>
    <t>7 076 960</t>
  </si>
  <si>
    <t>829 934</t>
  </si>
  <si>
    <t>340 310</t>
  </si>
  <si>
    <t>590 058 000</t>
  </si>
  <si>
    <t>531 221 041</t>
  </si>
  <si>
    <t>791 619</t>
  </si>
  <si>
    <t>45 391 855</t>
  </si>
  <si>
    <t>632 495</t>
  </si>
  <si>
    <t>318 876</t>
  </si>
  <si>
    <t>9 955 970</t>
  </si>
  <si>
    <t>1 067 989</t>
  </si>
  <si>
    <t>429 360</t>
  </si>
  <si>
    <t>Bermuda</t>
  </si>
  <si>
    <t>Northern America</t>
  </si>
  <si>
    <t>45 000</t>
  </si>
  <si>
    <t>11 640</t>
  </si>
  <si>
    <t>1 800</t>
  </si>
  <si>
    <t>Canada</t>
  </si>
  <si>
    <t>34 020 000</t>
  </si>
  <si>
    <t>23 473 800</t>
  </si>
  <si>
    <t>714 420</t>
  </si>
  <si>
    <t>8 062 740</t>
  </si>
  <si>
    <t>476 280</t>
  </si>
  <si>
    <t>272 160</t>
  </si>
  <si>
    <t>408 240</t>
  </si>
  <si>
    <t>306 180</t>
  </si>
  <si>
    <t>340 200</t>
  </si>
  <si>
    <t>Greenland</t>
  </si>
  <si>
    <t>57 660</t>
  </si>
  <si>
    <t>St. Pierre and Miquelon</t>
  </si>
  <si>
    <t>6 000</t>
  </si>
  <si>
    <t>5 682</t>
  </si>
  <si>
    <t>United States</t>
  </si>
  <si>
    <t>310 380 000</t>
  </si>
  <si>
    <t>243 027 540</t>
  </si>
  <si>
    <t>2 793 420</t>
  </si>
  <si>
    <t>50 902 320</t>
  </si>
  <si>
    <t>1 862 280</t>
  </si>
  <si>
    <t>3 724 560</t>
  </si>
  <si>
    <t>620 760</t>
  </si>
  <si>
    <t>5 586 840</t>
  </si>
  <si>
    <t>344 526 000</t>
  </si>
  <si>
    <t>266 609 682</t>
  </si>
  <si>
    <t>3 508 512</t>
  </si>
  <si>
    <t>58 978 428</t>
  </si>
  <si>
    <t>2 338 560</t>
  </si>
  <si>
    <t>3 997 020</t>
  </si>
  <si>
    <t>1 031 280</t>
  </si>
  <si>
    <t>2 169 378</t>
  </si>
  <si>
    <t>5 927 220</t>
  </si>
  <si>
    <t>Bahrain</t>
  </si>
  <si>
    <t>The Middle East and North Africa</t>
  </si>
  <si>
    <t>The Middle East</t>
  </si>
  <si>
    <t>1 260 000</t>
  </si>
  <si>
    <t>182 700</t>
  </si>
  <si>
    <t>885 780</t>
  </si>
  <si>
    <t>23 940</t>
  </si>
  <si>
    <t>123 480</t>
  </si>
  <si>
    <t>31 500</t>
  </si>
  <si>
    <t>2 520</t>
  </si>
  <si>
    <t>7 560</t>
  </si>
  <si>
    <t>Iraq</t>
  </si>
  <si>
    <t>31 670 000</t>
  </si>
  <si>
    <t>253 360</t>
  </si>
  <si>
    <t>31 353 300</t>
  </si>
  <si>
    <t>31 670</t>
  </si>
  <si>
    <t>Israel</t>
  </si>
  <si>
    <t>7 420 000</t>
  </si>
  <si>
    <t>148 400</t>
  </si>
  <si>
    <t>1 380 120</t>
  </si>
  <si>
    <t>230 020</t>
  </si>
  <si>
    <t>22 260</t>
  </si>
  <si>
    <t>14 840</t>
  </si>
  <si>
    <t>7 420</t>
  </si>
  <si>
    <t>5 609 520</t>
  </si>
  <si>
    <t>Jordan</t>
  </si>
  <si>
    <t>136 180</t>
  </si>
  <si>
    <t>6 016 680</t>
  </si>
  <si>
    <t>6 190</t>
  </si>
  <si>
    <t>24 760</t>
  </si>
  <si>
    <t>Kuwait</t>
  </si>
  <si>
    <t>391 820</t>
  </si>
  <si>
    <t>2 030 340</t>
  </si>
  <si>
    <t>232 900</t>
  </si>
  <si>
    <t>76 720</t>
  </si>
  <si>
    <t>8 220</t>
  </si>
  <si>
    <t>Lebanon</t>
  </si>
  <si>
    <t>4 230 000</t>
  </si>
  <si>
    <t>1 620 090</t>
  </si>
  <si>
    <t>2 592 990</t>
  </si>
  <si>
    <t>12 690</t>
  </si>
  <si>
    <t>8 460</t>
  </si>
  <si>
    <t>Oman</t>
  </si>
  <si>
    <t>2 780 000</t>
  </si>
  <si>
    <t>180 700</t>
  </si>
  <si>
    <t>2 388 020</t>
  </si>
  <si>
    <t>5 560</t>
  </si>
  <si>
    <t>152 900</t>
  </si>
  <si>
    <t>22 240</t>
  </si>
  <si>
    <t>27 800</t>
  </si>
  <si>
    <t>Palestinian territories</t>
  </si>
  <si>
    <t>96 960</t>
  </si>
  <si>
    <t>3 943 040</t>
  </si>
  <si>
    <t>Qatar</t>
  </si>
  <si>
    <t>1 760 000</t>
  </si>
  <si>
    <t>242 880</t>
  </si>
  <si>
    <t>1 191 520</t>
  </si>
  <si>
    <t>15 840</t>
  </si>
  <si>
    <t>54 560</t>
  </si>
  <si>
    <t>Saudi Arabia</t>
  </si>
  <si>
    <t>27 450 000</t>
  </si>
  <si>
    <t>1 207 800</t>
  </si>
  <si>
    <t>25 528 500</t>
  </si>
  <si>
    <t>192 150</t>
  </si>
  <si>
    <t>301 950</t>
  </si>
  <si>
    <t>82 350</t>
  </si>
  <si>
    <t>Syria</t>
  </si>
  <si>
    <t>20 410 000</t>
  </si>
  <si>
    <t>1 061 320</t>
  </si>
  <si>
    <t>18 940 480</t>
  </si>
  <si>
    <t>408 200</t>
  </si>
  <si>
    <t>United Arab Emirates</t>
  </si>
  <si>
    <t>7 510 000</t>
  </si>
  <si>
    <t>946 260</t>
  </si>
  <si>
    <t>5 775 190</t>
  </si>
  <si>
    <t>82 610</t>
  </si>
  <si>
    <t>495 660</t>
  </si>
  <si>
    <t>150 200</t>
  </si>
  <si>
    <t>60 080</t>
  </si>
  <si>
    <t>Yemen</t>
  </si>
  <si>
    <t>24 050 000</t>
  </si>
  <si>
    <t>48 100</t>
  </si>
  <si>
    <t>23 833 550</t>
  </si>
  <si>
    <t>24 050</t>
  </si>
  <si>
    <t>144 300</t>
  </si>
  <si>
    <t>141 510 000</t>
  </si>
  <si>
    <t>6 516 570</t>
  </si>
  <si>
    <t>125 859 510</t>
  </si>
  <si>
    <t>1 026 730</t>
  </si>
  <si>
    <t>1 700 260</t>
  </si>
  <si>
    <t>473 050</t>
  </si>
  <si>
    <t>97 190</t>
  </si>
  <si>
    <t>220 710</t>
  </si>
  <si>
    <t>5 617 080</t>
  </si>
  <si>
    <t>Algeria</t>
  </si>
  <si>
    <t>North Africa</t>
  </si>
  <si>
    <t>35 470 000</t>
  </si>
  <si>
    <t>70 940</t>
  </si>
  <si>
    <t>34 725 130</t>
  </si>
  <si>
    <t>638 460</t>
  </si>
  <si>
    <t>Egypt</t>
  </si>
  <si>
    <t>81 120 000</t>
  </si>
  <si>
    <t>4 137 120</t>
  </si>
  <si>
    <t>76 982 880</t>
  </si>
  <si>
    <t>Libya</t>
  </si>
  <si>
    <t>6 360 000</t>
  </si>
  <si>
    <t>171 720</t>
  </si>
  <si>
    <t>6 143 760</t>
  </si>
  <si>
    <t>12 720</t>
  </si>
  <si>
    <t>19 080</t>
  </si>
  <si>
    <t>Morocco</t>
  </si>
  <si>
    <t>31 950 000</t>
  </si>
  <si>
    <t>31 918 050</t>
  </si>
  <si>
    <t>Sudan</t>
  </si>
  <si>
    <t>33 600 000</t>
  </si>
  <si>
    <t>1 814 400</t>
  </si>
  <si>
    <t>30 475 200</t>
  </si>
  <si>
    <t>336 000</t>
  </si>
  <si>
    <t>940 800</t>
  </si>
  <si>
    <t>Tunisia</t>
  </si>
  <si>
    <t>10 480 000</t>
  </si>
  <si>
    <t>20 960</t>
  </si>
  <si>
    <t>10 427 600</t>
  </si>
  <si>
    <t>Western Sahara</t>
  </si>
  <si>
    <t>1 060</t>
  </si>
  <si>
    <t>526 820</t>
  </si>
  <si>
    <t>2 120</t>
  </si>
  <si>
    <t>199 510 000</t>
  </si>
  <si>
    <t>6 236 200</t>
  </si>
  <si>
    <t>191 199 440</t>
  </si>
  <si>
    <t>1 010 260</t>
  </si>
  <si>
    <t>950 800</t>
  </si>
  <si>
    <t>341 020 000</t>
  </si>
  <si>
    <t>12 752 770</t>
  </si>
  <si>
    <t>317 058 950</t>
  </si>
  <si>
    <t>2 036 990</t>
  </si>
  <si>
    <t>492 130</t>
  </si>
  <si>
    <t>1 047 990</t>
  </si>
  <si>
    <t>World</t>
  </si>
  <si>
    <t>6 895 806 200</t>
  </si>
  <si>
    <t>2 172 804 407</t>
  </si>
  <si>
    <t>1 598 145 602</t>
  </si>
  <si>
    <t>1 125 764 242</t>
  </si>
  <si>
    <t>1 032 750 475</t>
  </si>
  <si>
    <t>488 087 716</t>
  </si>
  <si>
    <t>404 663 436</t>
  </si>
  <si>
    <t>58 789 445</t>
  </si>
  <si>
    <t>13 653 580</t>
  </si>
  <si>
    <t>Religious informatio</t>
  </si>
  <si>
    <t>Côte d'Ivoire</t>
  </si>
  <si>
    <t>North Cyprus</t>
  </si>
  <si>
    <t>Sahrawi Arab Democratic Republic</t>
  </si>
  <si>
    <t>Saint Lucia</t>
  </si>
  <si>
    <t>Saint Vincent and the Grenadines</t>
  </si>
  <si>
    <t>Saint. Kitts and Nevis</t>
  </si>
  <si>
    <t>Saint Kitts and Nevis</t>
  </si>
  <si>
    <t>C</t>
  </si>
  <si>
    <t>M</t>
  </si>
  <si>
    <t>A</t>
  </si>
  <si>
    <t>rest</t>
  </si>
  <si>
    <t>#</t>
  </si>
  <si>
    <t>Democratic Republic of the Congo</t>
  </si>
  <si>
    <t>Myanmar</t>
  </si>
  <si>
    <t>Republic of the Congo</t>
  </si>
  <si>
    <t>South Korea</t>
  </si>
  <si>
    <t>Piece</t>
  </si>
  <si>
    <t>A0</t>
  </si>
  <si>
    <t>A1</t>
  </si>
  <si>
    <t>A2</t>
  </si>
  <si>
    <t>E0</t>
  </si>
  <si>
    <t>M0</t>
  </si>
  <si>
    <t>M1</t>
  </si>
  <si>
    <t>C0</t>
  </si>
  <si>
    <t>C1</t>
  </si>
  <si>
    <t>C2</t>
  </si>
  <si>
    <t>C3</t>
  </si>
  <si>
    <t>Antartica</t>
  </si>
  <si>
    <t>AE</t>
  </si>
  <si>
    <t>Caymen Islands</t>
  </si>
  <si>
    <t>E</t>
  </si>
  <si>
    <t>ANZ</t>
  </si>
  <si>
    <t>Gran Terre</t>
  </si>
  <si>
    <t>ZA</t>
  </si>
  <si>
    <t>Horn of Africa</t>
  </si>
  <si>
    <t>Sao Tome</t>
  </si>
  <si>
    <t>The Gulf</t>
  </si>
  <si>
    <t>North Pole</t>
  </si>
  <si>
    <t>Galapagos</t>
  </si>
  <si>
    <t>Fauklands</t>
  </si>
  <si>
    <t>South Atlantic</t>
  </si>
  <si>
    <t>South Pacific</t>
  </si>
  <si>
    <t>Pacific</t>
  </si>
  <si>
    <t>North Atlantic</t>
  </si>
  <si>
    <t>X</t>
  </si>
  <si>
    <t>Rank</t>
  </si>
  <si>
    <t>Country (or dependent territory)</t>
  </si>
  <si>
    <t>Date</t>
  </si>
  <si>
    <t>% of world</t>
  </si>
  <si>
    <t xml:space="preserve"> China</t>
  </si>
  <si>
    <t>December 31, 2012</t>
  </si>
  <si>
    <t>Official estimate</t>
  </si>
  <si>
    <t>March 1, 2011</t>
  </si>
  <si>
    <t>Final 2011 census result</t>
  </si>
  <si>
    <t>June 9, 2013</t>
  </si>
  <si>
    <t>Official population clock</t>
  </si>
  <si>
    <t>May 1, 2010</t>
  </si>
  <si>
    <t>2010 census result</t>
  </si>
  <si>
    <t>July 1, 2012</t>
  </si>
  <si>
    <t>July 1, 2013</t>
  </si>
  <si>
    <t>UN estimate</t>
  </si>
  <si>
    <t>July 16, 2012</t>
  </si>
  <si>
    <t>April 1, 2013</t>
  </si>
  <si>
    <t>May 1, 2013</t>
  </si>
  <si>
    <t>Monthly official estimate</t>
  </si>
  <si>
    <t>June 12, 2010</t>
  </si>
  <si>
    <t>Final 2010 census result</t>
  </si>
  <si>
    <t>January 1, 2013</t>
  </si>
  <si>
    <t>December 31, 2011</t>
  </si>
  <si>
    <t>September 1, 2010</t>
  </si>
  <si>
    <t>March 27, 2011</t>
  </si>
  <si>
    <t>2011 census result</t>
  </si>
  <si>
    <t>November 30, 2012</t>
  </si>
  <si>
    <t>Annual official estimate</t>
  </si>
  <si>
    <t>August 26, 2012</t>
  </si>
  <si>
    <t>2012 census result</t>
  </si>
  <si>
    <t>October 27, 2010</t>
  </si>
  <si>
    <t>August 24, 2009</t>
  </si>
  <si>
    <t>2009 census result</t>
  </si>
  <si>
    <t>June 30, 2012</t>
  </si>
  <si>
    <t>July 1, 2011</t>
  </si>
  <si>
    <t>April 22, 2008</t>
  </si>
  <si>
    <t>2008 census result</t>
  </si>
  <si>
    <t>June 30, 2013</t>
  </si>
  <si>
    <t>January 1, 2012</t>
  </si>
  <si>
    <t>October 30, 2011</t>
  </si>
  <si>
    <t>Preliminary 2011 census result</t>
  </si>
  <si>
    <t>June 22, 2011</t>
  </si>
  <si>
    <t>September 26, 2010</t>
  </si>
  <si>
    <t xml:space="preserve"> North Korea</t>
  </si>
  <si>
    <t>October 1, 2008</t>
  </si>
  <si>
    <t>Final 2008 census result</t>
  </si>
  <si>
    <t>April 30, 2013</t>
  </si>
  <si>
    <t xml:space="preserve"> Syria</t>
  </si>
  <si>
    <t>March 21, 2012</t>
  </si>
  <si>
    <t>Preliminary 2012 census result</t>
  </si>
  <si>
    <t>January 1, 2010</t>
  </si>
  <si>
    <t>October 20, 2011</t>
  </si>
  <si>
    <t>December 10, 2012</t>
  </si>
  <si>
    <t>April 9, 2012</t>
  </si>
  <si>
    <t>Final 2012 census result</t>
  </si>
  <si>
    <t>July 1, 2010</t>
  </si>
  <si>
    <t>April 1, 2009</t>
  </si>
  <si>
    <t>Final 2009 census result</t>
  </si>
  <si>
    <t>March 3, 2008</t>
  </si>
  <si>
    <t>October 16, 2010</t>
  </si>
  <si>
    <t>August 17, 2012</t>
  </si>
  <si>
    <t>May 20, 2009</t>
  </si>
  <si>
    <t>Preliminary 2009 census result</t>
  </si>
  <si>
    <t>September 15, 2012</t>
  </si>
  <si>
    <t>May 24, 2011</t>
  </si>
  <si>
    <t>March 21, 2011</t>
  </si>
  <si>
    <t>August 15, 2012</t>
  </si>
  <si>
    <t>November 21, 2012</t>
  </si>
  <si>
    <t>March 31, 2013</t>
  </si>
  <si>
    <t>December 1, 2010</t>
  </si>
  <si>
    <t>June 18, 2008</t>
  </si>
  <si>
    <t xml:space="preserve"> Papua New Guinea</t>
  </si>
  <si>
    <t>July 10, 2011</t>
  </si>
  <si>
    <t xml:space="preserve"> Libya</t>
  </si>
  <si>
    <t>November 6, 2010</t>
  </si>
  <si>
    <t>June 30, 2010</t>
  </si>
  <si>
    <t xml:space="preserve"> Eritrea</t>
  </si>
  <si>
    <t>Quarterly official estimate</t>
  </si>
  <si>
    <t xml:space="preserve"> Turkmenistan</t>
  </si>
  <si>
    <t>April 1, 2012</t>
  </si>
  <si>
    <t>March 31, 2011</t>
  </si>
  <si>
    <t>June 30, 2011</t>
  </si>
  <si>
    <t>February 28, 2013</t>
  </si>
  <si>
    <t>December 31, 2010</t>
  </si>
  <si>
    <t>March 21, 2008</t>
  </si>
  <si>
    <t>May 16, 2010</t>
  </si>
  <si>
    <t>September 30, 2011</t>
  </si>
  <si>
    <t>October 1, 2011</t>
  </si>
  <si>
    <t xml:space="preserve"> Mongolia</t>
  </si>
  <si>
    <t>July 1, 2009</t>
  </si>
  <si>
    <t xml:space="preserve"> Lesotho</t>
  </si>
  <si>
    <t>August 28, 2011</t>
  </si>
  <si>
    <t>August 22, 2011</t>
  </si>
  <si>
    <t xml:space="preserve"> Gambia</t>
  </si>
  <si>
    <t xml:space="preserve"> Equatorial Guinea</t>
  </si>
  <si>
    <t xml:space="preserve"> Gabon</t>
  </si>
  <si>
    <t xml:space="preserve"> Guinea-Bissau</t>
  </si>
  <si>
    <t>March 1, 2009</t>
  </si>
  <si>
    <t>January 9, 2011</t>
  </si>
  <si>
    <t xml:space="preserve"> Mauritius</t>
  </si>
  <si>
    <t>July 3, 2011</t>
  </si>
  <si>
    <t xml:space="preserve"> Swaziland</t>
  </si>
  <si>
    <t>April 27, 2010</t>
  </si>
  <si>
    <t xml:space="preserve"> Timor-Leste</t>
  </si>
  <si>
    <t>July 11, 2010</t>
  </si>
  <si>
    <t xml:space="preserve"> Fiji</t>
  </si>
  <si>
    <t xml:space="preserve"> Réunion (France)</t>
  </si>
  <si>
    <t xml:space="preserve"> Guyana</t>
  </si>
  <si>
    <t xml:space="preserve"> Bhutan</t>
  </si>
  <si>
    <t>April 1, 2011</t>
  </si>
  <si>
    <t xml:space="preserve"> Luxembourg</t>
  </si>
  <si>
    <t xml:space="preserve"> Suriname</t>
  </si>
  <si>
    <t>August 13, 2012</t>
  </si>
  <si>
    <t xml:space="preserve"> Solomon Islands</t>
  </si>
  <si>
    <t>November 23, 2009</t>
  </si>
  <si>
    <t xml:space="preserve"> Cape Verde</t>
  </si>
  <si>
    <t>June 16, 2010</t>
  </si>
  <si>
    <t xml:space="preserve"> Malta</t>
  </si>
  <si>
    <t>November 20, 2011</t>
  </si>
  <si>
    <t xml:space="preserve"> Guadeloupe (France)</t>
  </si>
  <si>
    <t xml:space="preserve"> Martinique (France)</t>
  </si>
  <si>
    <t xml:space="preserve"> Brunei</t>
  </si>
  <si>
    <t>June 20, 2011</t>
  </si>
  <si>
    <t xml:space="preserve"> Bahamas</t>
  </si>
  <si>
    <t>May 3, 2010</t>
  </si>
  <si>
    <t xml:space="preserve"> Iceland</t>
  </si>
  <si>
    <t xml:space="preserve"> Maldives</t>
  </si>
  <si>
    <t>May 12, 2010</t>
  </si>
  <si>
    <t>Preliminary 2010 census result</t>
  </si>
  <si>
    <t xml:space="preserve"> Barbados</t>
  </si>
  <si>
    <t xml:space="preserve"> French Polynesia (France)</t>
  </si>
  <si>
    <t>August 22, 2012</t>
  </si>
  <si>
    <t xml:space="preserve"> Vanuatu</t>
  </si>
  <si>
    <t xml:space="preserve"> New Caledonia (France)</t>
  </si>
  <si>
    <t xml:space="preserve"> Mayotte (France)</t>
  </si>
  <si>
    <t>August 21, 2012</t>
  </si>
  <si>
    <t xml:space="preserve"> Samoa</t>
  </si>
  <si>
    <t>November 7, 2011</t>
  </si>
  <si>
    <t xml:space="preserve"> São Tomé and Príncipe</t>
  </si>
  <si>
    <t>May 13, 2012</t>
  </si>
  <si>
    <t xml:space="preserve"> Saint Lucia</t>
  </si>
  <si>
    <t>May 10, 2010</t>
  </si>
  <si>
    <t>April 1, 2010</t>
  </si>
  <si>
    <t xml:space="preserve"> Curaçao (Netherlands)</t>
  </si>
  <si>
    <t>March 26, 2011</t>
  </si>
  <si>
    <t xml:space="preserve"> Kiribati</t>
  </si>
  <si>
    <t xml:space="preserve"> Grenada</t>
  </si>
  <si>
    <t>May 12, 2011</t>
  </si>
  <si>
    <t xml:space="preserve"> Tonga</t>
  </si>
  <si>
    <t>November 30, 2011</t>
  </si>
  <si>
    <t xml:space="preserve"> Federated States of Micronesia</t>
  </si>
  <si>
    <t xml:space="preserve"> Aruba (Netherlands)</t>
  </si>
  <si>
    <t>September 29, 2010</t>
  </si>
  <si>
    <t xml:space="preserve"> Saint Vincent and the Grenadines</t>
  </si>
  <si>
    <t xml:space="preserve"> Jersey (UK)</t>
  </si>
  <si>
    <t xml:space="preserve"> Seychelles</t>
  </si>
  <si>
    <t>August 26, 2010</t>
  </si>
  <si>
    <t xml:space="preserve"> Antigua and Barbuda</t>
  </si>
  <si>
    <t>May 27, 2011</t>
  </si>
  <si>
    <t xml:space="preserve"> Isle of Man (UK)</t>
  </si>
  <si>
    <t xml:space="preserve"> Andorra</t>
  </si>
  <si>
    <t xml:space="preserve"> Dominica</t>
  </si>
  <si>
    <t>May 14, 2011</t>
  </si>
  <si>
    <t xml:space="preserve"> Bermuda (UK)</t>
  </si>
  <si>
    <t>May 20, 2010</t>
  </si>
  <si>
    <t xml:space="preserve"> Guernsey (UK)</t>
  </si>
  <si>
    <t>March 31, 2010</t>
  </si>
  <si>
    <t xml:space="preserve"> Greenland (Denmark)</t>
  </si>
  <si>
    <t xml:space="preserve"> Marshall Islands</t>
  </si>
  <si>
    <t xml:space="preserve"> Cayman Islands (UK)</t>
  </si>
  <si>
    <t>October 10, 2010</t>
  </si>
  <si>
    <t xml:space="preserve"> Saint Kitts and Nevis</t>
  </si>
  <si>
    <t xml:space="preserve"> Faroe Islands (Denmark)</t>
  </si>
  <si>
    <t>March 1, 2013</t>
  </si>
  <si>
    <t xml:space="preserve"> Sint Maarten (Netherlands)</t>
  </si>
  <si>
    <t xml:space="preserve"> Saint Martin (France)</t>
  </si>
  <si>
    <t xml:space="preserve"> Liechtenstein</t>
  </si>
  <si>
    <t xml:space="preserve"> Monaco</t>
  </si>
  <si>
    <t xml:space="preserve"> San Marino</t>
  </si>
  <si>
    <t xml:space="preserve"> Turks and Caicos Islands (UK)</t>
  </si>
  <si>
    <t>January 25, 2012</t>
  </si>
  <si>
    <t xml:space="preserve"> Gibraltar (UK)</t>
  </si>
  <si>
    <t xml:space="preserve"> British Virgin Islands (UK)</t>
  </si>
  <si>
    <t xml:space="preserve"> Åland Islands (Finland)</t>
  </si>
  <si>
    <t xml:space="preserve"> Caribbean Netherlands (Netherlands)</t>
  </si>
  <si>
    <t>January 1, 2011</t>
  </si>
  <si>
    <t xml:space="preserve"> Palau</t>
  </si>
  <si>
    <t xml:space="preserve"> Cook Islands (NZ)</t>
  </si>
  <si>
    <t>December 1, 2011</t>
  </si>
  <si>
    <t xml:space="preserve"> Anguilla (UK)</t>
  </si>
  <si>
    <t>May 11, 2011</t>
  </si>
  <si>
    <t xml:space="preserve"> Wallis and Futuna (France)</t>
  </si>
  <si>
    <t xml:space="preserve"> Tuvalu</t>
  </si>
  <si>
    <t xml:space="preserve"> Nauru</t>
  </si>
  <si>
    <t xml:space="preserve"> Saint Barthélemy (France)</t>
  </si>
  <si>
    <t xml:space="preserve"> Saint Pierre and Miquelon (France)</t>
  </si>
  <si>
    <t xml:space="preserve"> Montserrat (UK)</t>
  </si>
  <si>
    <t xml:space="preserve"> Saint Helena, Ascension and Tristan da Cunha (UK)</t>
  </si>
  <si>
    <t>February 10, 2008</t>
  </si>
  <si>
    <t xml:space="preserve"> Svalbard and Jan Mayen (Norway)</t>
  </si>
  <si>
    <t>September 1, 2012</t>
  </si>
  <si>
    <t xml:space="preserve"> Falkland Islands (UK)</t>
  </si>
  <si>
    <t>April 15, 2012</t>
  </si>
  <si>
    <t xml:space="preserve"> Norfolk Island (Australia)</t>
  </si>
  <si>
    <t>August 9, 2011</t>
  </si>
  <si>
    <t xml:space="preserve"> Christmas Island (Australia)</t>
  </si>
  <si>
    <t xml:space="preserve"> Niue (NZ)</t>
  </si>
  <si>
    <t>September 10, 2011</t>
  </si>
  <si>
    <t xml:space="preserve"> Tokelau (NZ)</t>
  </si>
  <si>
    <t>October 18, 2011</t>
  </si>
  <si>
    <t xml:space="preserve"> Vatican City</t>
  </si>
  <si>
    <t xml:space="preserve"> Cocos (Keeling) Islands (Australia)</t>
  </si>
  <si>
    <t xml:space="preserve"> Pitcairn Islands (UK)</t>
  </si>
  <si>
    <t>July 1, 2008</t>
  </si>
  <si>
    <t xml:space="preserve"> </t>
  </si>
  <si>
    <t>Bahamas</t>
  </si>
  <si>
    <t>Federated States of Micronesia</t>
  </si>
  <si>
    <t>Gambia</t>
  </si>
  <si>
    <t>North Korea</t>
  </si>
  <si>
    <t>São Tomé and Príncipe</t>
  </si>
  <si>
    <t>O</t>
  </si>
  <si>
    <t>Palestine</t>
  </si>
  <si>
    <t>[</t>
  </si>
  <si>
    <t>(China)</t>
  </si>
  <si>
    <t>(USA)</t>
  </si>
  <si>
    <t>Åland Islands</t>
  </si>
  <si>
    <t>(Finland)</t>
  </si>
  <si>
    <t>(UK)</t>
  </si>
  <si>
    <t>(Netherlands)</t>
  </si>
  <si>
    <t>British Virgin Islands</t>
  </si>
  <si>
    <t>Caribbean Netherlands</t>
  </si>
  <si>
    <t>Christmas Island</t>
  </si>
  <si>
    <t>(Australia)</t>
  </si>
  <si>
    <t>Cocos</t>
  </si>
  <si>
    <t>(Keeling) Islands (Australia)</t>
  </si>
  <si>
    <t>(NZ)</t>
  </si>
  <si>
    <t>Curaçao</t>
  </si>
  <si>
    <t>Falkland Islands</t>
  </si>
  <si>
    <t>(Denmark)</t>
  </si>
  <si>
    <t>(France)</t>
  </si>
  <si>
    <t>Guernsey</t>
  </si>
  <si>
    <t>Jersey</t>
  </si>
  <si>
    <t>Norfolk Island</t>
  </si>
  <si>
    <t>Pitcairn Islands</t>
  </si>
  <si>
    <t>Saint Barthélemy</t>
  </si>
  <si>
    <t>Saint Helena, Ascension and Tristan da Cunha</t>
  </si>
  <si>
    <t>Saint Martin</t>
  </si>
  <si>
    <t>Saint Pierre and Miquelon</t>
  </si>
  <si>
    <t>Sint Maarten</t>
  </si>
  <si>
    <t>Svalbard and Jan Mayen</t>
  </si>
  <si>
    <t>(Norway)</t>
  </si>
  <si>
    <t>United States Virgin Islands</t>
  </si>
  <si>
    <t>Territory</t>
  </si>
  <si>
    <t>Abkhazia → Abkhazia</t>
  </si>
  <si>
    <t xml:space="preserve"> Afghanistan – Islamic Republic of Afghanistan</t>
  </si>
  <si>
    <t>UN member state</t>
  </si>
  <si>
    <t xml:space="preserve"> None</t>
  </si>
  <si>
    <t xml:space="preserve"> Albania – Republic of Albania</t>
  </si>
  <si>
    <t xml:space="preserve"> Algeria – People's Democratic Republic of Algeria</t>
  </si>
  <si>
    <t xml:space="preserve"> Andorra – Principality of Andorra</t>
  </si>
  <si>
    <t>Andorra is a co-principality in which the office of head of state is jointly held ex officio by the French president and the bishop of the Roman Catholic diocese of Urgell,[2] who himself is appointed by the Holy See.</t>
  </si>
  <si>
    <t xml:space="preserve"> Angola – Republic of Angola</t>
  </si>
  <si>
    <t>Antigua and Barbuda is a Commonwealth realm[Note 5] with 1 autonomous region, Barbuda.[Note 6][3]</t>
  </si>
  <si>
    <t xml:space="preserve"> Argentina – Argentine Republic [Note 7]</t>
  </si>
  <si>
    <t>Argentina is a federation of 23 provinces and 1 autonomous city. Argentina claims sovereignty over the Falkland Islands and South Georgia and the South Sandwich Islands, which are administered by the United Kingdom.[4] Argentina claims Argentine Antarctica as part of its national territory, officially a department of the province of Tierra del Fuego, Antarctica, and South Atlantic Islands, which overlaps with the claims of the UK and Chile.[Note 8][5]</t>
  </si>
  <si>
    <t xml:space="preserve"> Armenia – Republic of Armenia</t>
  </si>
  <si>
    <t>Not recognised by Pakistan[6][7]</t>
  </si>
  <si>
    <t xml:space="preserve"> Australia – Commonwealth of Australia</t>
  </si>
  <si>
    <t>Australia is a Commonwealth realm[Note 5] and a federation of 6 states and 10 territories. The external territories of Australia are:</t>
  </si>
  <si>
    <t xml:space="preserve"> Ashmore and Cartier Islands</t>
  </si>
  <si>
    <t xml:space="preserve"> Australian Antarctic Territory [Note 8]</t>
  </si>
  <si>
    <t xml:space="preserve"> Christmas Island</t>
  </si>
  <si>
    <t xml:space="preserve"> Cocos (Keeling) Islands</t>
  </si>
  <si>
    <t xml:space="preserve"> Coral Sea Islands Territory</t>
  </si>
  <si>
    <t xml:space="preserve"> Heard Island and McDonald Islands</t>
  </si>
  <si>
    <t xml:space="preserve"> Norfolk Island</t>
  </si>
  <si>
    <t xml:space="preserve"> Austria – Republic of Austria</t>
  </si>
  <si>
    <t>Member of the EU.[Note 3] Austria is a federation of 9 states (Bundesländer).</t>
  </si>
  <si>
    <t xml:space="preserve"> Azerbaijan – Republic of Azerbaijan</t>
  </si>
  <si>
    <t>Azerbaijan contains 2 autonomous regions, Nakhchivan and Nagorno-Karabakh (Dağlıq Qarabağ).[Note 6] In Nagorno-Karabakh, a de facto state has been established.</t>
  </si>
  <si>
    <t xml:space="preserve"> Bahamas, The – Commonwealth of The Bahamas</t>
  </si>
  <si>
    <t>The Bahamas is a Commonwealth realm.[Note 5]</t>
  </si>
  <si>
    <t xml:space="preserve"> Bahrain – Kingdom of Bahrain</t>
  </si>
  <si>
    <t xml:space="preserve"> Bangladesh – People's Republic of Bangladesh</t>
  </si>
  <si>
    <t>Barbados is a Commonwealth realm.[Note 5]</t>
  </si>
  <si>
    <t xml:space="preserve"> Belarus – Republic of Belarus</t>
  </si>
  <si>
    <t xml:space="preserve"> Belgium – Kingdom of Belgium</t>
  </si>
  <si>
    <t>Member of the EU.[Note 3] Belgium is a federation divided into linguistic communities and regions.</t>
  </si>
  <si>
    <t>Belize is a Commonwealth realm.[Note 5]</t>
  </si>
  <si>
    <t xml:space="preserve"> Benin – Republic of Benin [Note 9]</t>
  </si>
  <si>
    <t xml:space="preserve"> Bhutan – Kingdom of Bhutan</t>
  </si>
  <si>
    <t xml:space="preserve"> Bolivia – Plurinational State of Bolivia</t>
  </si>
  <si>
    <t>Bosnia and Herzegovina is a federation of 2 constituent units:</t>
  </si>
  <si>
    <t xml:space="preserve"> Federation of Bosnia and Herzegovina</t>
  </si>
  <si>
    <t xml:space="preserve"> Republika Srpska</t>
  </si>
  <si>
    <t>and Brčko District, a self-governing administrative unit.[Note 10]</t>
  </si>
  <si>
    <t xml:space="preserve"> Botswana – Republic of Botswana</t>
  </si>
  <si>
    <t xml:space="preserve"> Brazil – Federative Republic of Brazil</t>
  </si>
  <si>
    <t>Brazil is a federation of 26 states and 1 federal district.</t>
  </si>
  <si>
    <t xml:space="preserve"> Brunei – State of Brunei, Abode of Peace</t>
  </si>
  <si>
    <t>Brunei claims sovereignty over part of the Spratly Islands.[Note 11]</t>
  </si>
  <si>
    <t xml:space="preserve"> Bulgaria – Republic of Bulgaria</t>
  </si>
  <si>
    <t>Member of the EU.[Note 3]</t>
  </si>
  <si>
    <t xml:space="preserve"> Burkina Faso [Note 12]</t>
  </si>
  <si>
    <t xml:space="preserve"> Burma – Republic of the Union of Myanmar [Note 13][9]</t>
  </si>
  <si>
    <t xml:space="preserve"> Burundi – Republic of Burundi</t>
  </si>
  <si>
    <t xml:space="preserve"> Cambodia – Kingdom of Cambodia</t>
  </si>
  <si>
    <t xml:space="preserve"> Cameroon – Republic of Cameroon</t>
  </si>
  <si>
    <t xml:space="preserve"> Canada [Note 14]</t>
  </si>
  <si>
    <t>Canada is a Commonwealth realm[Note 5] and a federation of 10 provinces and 3 territories.</t>
  </si>
  <si>
    <t xml:space="preserve"> Cape Verde – Republic of Cape Verde</t>
  </si>
  <si>
    <t xml:space="preserve"> Chad – Republic of Chad</t>
  </si>
  <si>
    <t xml:space="preserve"> Chile – Republic of Chile</t>
  </si>
  <si>
    <t>Easter Island and the Juan Fernández Islands are "special territories" of Chile in the Valparaíso Region. Chile claims part of Antarctica as a commune in its Magallanes and Antártica Chilena Region. Its claim overlaps with those of the UK and Argentina.[Note 8]</t>
  </si>
  <si>
    <t xml:space="preserve"> China – People's Republic of China[Note 15]</t>
  </si>
  <si>
    <t xml:space="preserve"> Claimed by the Republic of China</t>
  </si>
  <si>
    <t>The People's Republic of China (PRC) contains five autonomous regions, Guangxi, Inner Mongolia, Ningxia, Xinjiang and Tibet.[Note 6] Additionally, it has sovereignty over the Special Administrative Regions of:</t>
  </si>
  <si>
    <t xml:space="preserve"> Macau</t>
  </si>
  <si>
    <t>China is not recognised by 22 UN member states and the Holy See, which instead recognise Taiwan (the Republic of China).[Note 16]</t>
  </si>
  <si>
    <t>China claims, but does not control, the de facto independent Taiwan,[Note 17] and the Indian-controlled South Tibet. India claims the Chinese-controlled Aksai Chin.[Note 18] China has some control over the disputed Paracel[Note 19] and Spratly Islands.[Note 11]</t>
  </si>
  <si>
    <t>China, Republic of → Taiwan</t>
  </si>
  <si>
    <t xml:space="preserve"> Colombia – Republic of Colombia</t>
  </si>
  <si>
    <t>The Bajo Nuevo Bank and Serranilla Bank are under various claims by Honduras, Nicaragua, Jamaica, and the United States.[4]</t>
  </si>
  <si>
    <t xml:space="preserve"> Comoros – Union of the Comoros</t>
  </si>
  <si>
    <t>Comoros is a federation of 3 islands, and claims Mayotte, part of France, as a fourth.[Note 20][10] Comoros also disputes French sovereignty over Banc du Geyser.[4]</t>
  </si>
  <si>
    <t xml:space="preserve"> Congo, Democratic Republic of the [Note 21]</t>
  </si>
  <si>
    <t xml:space="preserve"> Congo, Republic of the [Note 22]</t>
  </si>
  <si>
    <t>Cook Islands → Cook Islands</t>
  </si>
  <si>
    <t xml:space="preserve"> Costa Rica – Republic of Costa Rica</t>
  </si>
  <si>
    <t xml:space="preserve"> Côte d'Ivoire – Republic of Côte d'Ivoire (Ivory Coast)</t>
  </si>
  <si>
    <t xml:space="preserve"> Croatia – Republic of Croatia</t>
  </si>
  <si>
    <t xml:space="preserve"> Cuba – Republic of Cuba</t>
  </si>
  <si>
    <t xml:space="preserve"> Cyprus – Republic of Cyprus</t>
  </si>
  <si>
    <t>Not recognised by Turkey and Northern Cyprus</t>
  </si>
  <si>
    <t>Member of the EU.[Note 3] The northeastern part of the island is the de facto state of Northern Cyprus. See Foreign relations of Cyprus and Cyprus dispute. Turkey refers to the Republic of Cyprus government as "The Greek Cypriot Administration of South Cyprus".[11]</t>
  </si>
  <si>
    <t xml:space="preserve"> Czech Republic [Note 23]</t>
  </si>
  <si>
    <t>Democratic People's Republic of Korea → Korea, North</t>
  </si>
  <si>
    <t>Democratic Republic of the Congo → Congo, Democratic Republic of the</t>
  </si>
  <si>
    <t xml:space="preserve"> Denmark – Kingdom of Denmark</t>
  </si>
  <si>
    <t>The Danish Realm also includes two self-governing territories:</t>
  </si>
  <si>
    <t xml:space="preserve"> Faroe Islands (Føroyar/Færøerne)</t>
  </si>
  <si>
    <t xml:space="preserve"> Greenland (Kalaallit Nunaat/Grønland)</t>
  </si>
  <si>
    <t xml:space="preserve"> Djibouti – Republic of Djibouti</t>
  </si>
  <si>
    <t xml:space="preserve"> Dominica – Commonwealth of Dominica</t>
  </si>
  <si>
    <t xml:space="preserve"> East Timor – Democratic Republic of Timor-Leste [Note 24]</t>
  </si>
  <si>
    <t xml:space="preserve"> Ecuador – Republic of Ecuador</t>
  </si>
  <si>
    <t xml:space="preserve"> Egypt – Arab Republic of Egypt</t>
  </si>
  <si>
    <t xml:space="preserve"> El Salvador – Republic of El Salvador</t>
  </si>
  <si>
    <t xml:space="preserve"> Equatorial Guinea – Republic of Equatorial Guinea</t>
  </si>
  <si>
    <t xml:space="preserve"> Eritrea – State of Eritrea</t>
  </si>
  <si>
    <t xml:space="preserve"> Estonia – Republic of Estonia</t>
  </si>
  <si>
    <t xml:space="preserve"> Ethiopia – Federal Democratic Republic of Ethiopia</t>
  </si>
  <si>
    <t>Ethiopia is a federation of 9 regions and 2 chartered cities.</t>
  </si>
  <si>
    <t xml:space="preserve"> Fiji – Republic of Fiji</t>
  </si>
  <si>
    <t>Fiji contains 1 autonomous region, Rotuma.[Note 6][12][13]</t>
  </si>
  <si>
    <t xml:space="preserve"> Finland – Republic of Finland</t>
  </si>
  <si>
    <t xml:space="preserve"> Åland is a neutral and demilitarised autonomous region of Finland.[Note 6][Note 25]</t>
  </si>
  <si>
    <t xml:space="preserve"> France – French Republic</t>
  </si>
  <si>
    <t>Member of the EU.[Note 3] French overseas regions/departments (French Guiana, Guadeloupe, Martinique, Mayotte and Réunion) are full, integral parts of France.</t>
  </si>
  <si>
    <t>The French Republic also includes the overseas territories of:</t>
  </si>
  <si>
    <t xml:space="preserve"> Clipperton Island</t>
  </si>
  <si>
    <t xml:space="preserve"> French Polynesia</t>
  </si>
  <si>
    <t xml:space="preserve"> New Caledonia</t>
  </si>
  <si>
    <t xml:space="preserve"> Saint-Barthélemy</t>
  </si>
  <si>
    <t xml:space="preserve"> Saint Martin</t>
  </si>
  <si>
    <t xml:space="preserve"> Saint Pierre and Miquelon</t>
  </si>
  <si>
    <t xml:space="preserve"> Wallis and Futuna</t>
  </si>
  <si>
    <t xml:space="preserve"> French Southern and Antarctic Lands (includes the Antarctic claim of Adélie Land).[Note 8]</t>
  </si>
  <si>
    <t>Clipperton Island is a possession of the government. French sovereignty over Banc du Geyser, Bassas da India, Europa Island, Glorioso Islands, Juan de Nova Island, Mayotte, and Tromelin Island is disputed in part by Madagascar, Mauritius, Seychelles and the Comoros.[4]</t>
  </si>
  <si>
    <t xml:space="preserve"> Gabon – Gabonese Republic</t>
  </si>
  <si>
    <t>Georgia contains 2 autonomous regions, Adjara and Abkhazia.[Note 6] In Abkhazia and South Ossetia, de facto states have been formed.</t>
  </si>
  <si>
    <t xml:space="preserve"> Germany – Federal Republic of Germany</t>
  </si>
  <si>
    <t>Member of the EU.[Note 3] Germany is a federation of 16 federated states (Länder).</t>
  </si>
  <si>
    <t xml:space="preserve"> Ghana – Republic of Ghana</t>
  </si>
  <si>
    <t xml:space="preserve"> Greece – Hellenic Republic</t>
  </si>
  <si>
    <t>Member of the EU.[Note 3] Mount Athos is an autonomous part of Greece that is jointly governed by the multinational "Holy Community" on the mountain and a civil governor appointed by the Greek government.[14]</t>
  </si>
  <si>
    <t>Grenada is a Commonwealth realm.[Note 5]</t>
  </si>
  <si>
    <t xml:space="preserve"> Guatemala – Republic of Guatemala</t>
  </si>
  <si>
    <t xml:space="preserve"> Guinea – Republic of Guinea[Note 26]</t>
  </si>
  <si>
    <t xml:space="preserve"> Guinea-Bissau – Republic of Guinea-Bissau</t>
  </si>
  <si>
    <t xml:space="preserve"> Guyana – Co-operative Republic of Guyana</t>
  </si>
  <si>
    <t>All land west of the Essequibo River is claimed by Venezuela.[4]</t>
  </si>
  <si>
    <t xml:space="preserve"> Haiti – Republic of Haiti</t>
  </si>
  <si>
    <t>Holy See → Vatican City</t>
  </si>
  <si>
    <t xml:space="preserve"> Honduras – Republic of Honduras</t>
  </si>
  <si>
    <t xml:space="preserve"> Iceland – Republic of Iceland</t>
  </si>
  <si>
    <t xml:space="preserve"> India – Republic of India</t>
  </si>
  <si>
    <t>India is a federation of 28 states and 7 union territories. Indian sovereignty over Arunachal Pradesh is disputed by the People's Republic of China.[4] India claims sovereignty over the whole of Kashmir, but administers only part of it as the federated state of Jammu and Kashmir.[Note 18]</t>
  </si>
  <si>
    <t xml:space="preserve"> Indonesia – Republic of Indonesia</t>
  </si>
  <si>
    <t>Indonesia has 3 provinces with official special autonomy status: Nanggroe Aceh Darussalam, Papua, and West Papua.[Note 6]</t>
  </si>
  <si>
    <t xml:space="preserve"> Iran – Islamic Republic of Iran</t>
  </si>
  <si>
    <t xml:space="preserve"> Iraq – Republic of Iraq</t>
  </si>
  <si>
    <t>Iraq is a federation[Note 20][15] of 18 governorates, 3 of which make up the autonomous Iraqi Kurdistan.[Note 6]</t>
  </si>
  <si>
    <t xml:space="preserve"> Ireland [Note 27]</t>
  </si>
  <si>
    <t>The Constitution of Ireland asserts the aspiration towards creating a United Ireland by peaceful means.[16]</t>
  </si>
  <si>
    <t xml:space="preserve"> Israel – State of Israel</t>
  </si>
  <si>
    <t>Not recognised by 33 states</t>
  </si>
  <si>
    <t>In 1967, Israel occupied the Gaza Strip and the Sinai Peninsula from Egypt, the West Bank and East Jerusalem from Jordan, and the Golan Heights from Syria.[17] These areas are not internationally-recognised as being part of Israel.[4] Israel no longer has a permanent military presence in the Gaza Strip, following its unilateral disengagement, but is still considered the occupying power under international law.[18][19][20][21][22] Israel is not recognised as a state by 32 UN members (including most Arab states) and by the SADR.</t>
  </si>
  <si>
    <t xml:space="preserve"> Italy – Italian Republic</t>
  </si>
  <si>
    <t>Member of the EU.[Note 3] Italy has 5 autonomous regions, Aosta Valley, Friuli-Venezia Giulia, Sardinia, Sicily and Trentino-Alto Adige/Südtirol.[Note 6]</t>
  </si>
  <si>
    <t>Ivory Coast → Côte d'Ivoire</t>
  </si>
  <si>
    <t>Jamaica is a Commonwealth realm.[Note 5]</t>
  </si>
  <si>
    <t>Japan disputes Russian administration of the South Kuril Islands.</t>
  </si>
  <si>
    <t xml:space="preserve"> Jordan – Hashemite Kingdom of Jordan</t>
  </si>
  <si>
    <t xml:space="preserve"> Kazakhstan – Republic of Kazakhstan</t>
  </si>
  <si>
    <t xml:space="preserve"> Kenya – Republic of Kenya</t>
  </si>
  <si>
    <t xml:space="preserve"> Kiribati – Republic of Kiribati</t>
  </si>
  <si>
    <t xml:space="preserve"> Korea, North – Democratic People's Republic of Korea</t>
  </si>
  <si>
    <t xml:space="preserve"> Claimed by South Korea</t>
  </si>
  <si>
    <t>North Korea is not recognised by two UN members: Japan and South Korea.[Note 28][23]</t>
  </si>
  <si>
    <t xml:space="preserve"> Korea, South – Republic of Korea</t>
  </si>
  <si>
    <t xml:space="preserve"> Claimed by North Korea</t>
  </si>
  <si>
    <t>South Korea contains 1 autonomous region, Jeju-do.[Note 6][24] South Korea is not recognised by one UN member: North Korea.[Note 28]</t>
  </si>
  <si>
    <t>Kosovo → Kosovo</t>
  </si>
  <si>
    <t xml:space="preserve"> Kuwait – State of Kuwait</t>
  </si>
  <si>
    <t xml:space="preserve"> Kyrgyzstan – Kyrgyz Republic</t>
  </si>
  <si>
    <t xml:space="preserve"> Laos – Lao People's Democratic Republic</t>
  </si>
  <si>
    <t xml:space="preserve"> Latvia – Republic of Latvia</t>
  </si>
  <si>
    <t xml:space="preserve"> Lebanon – Lebanese Republic</t>
  </si>
  <si>
    <t xml:space="preserve"> Lesotho – Kingdom of Lesotho</t>
  </si>
  <si>
    <t xml:space="preserve"> Liberia – Republic of Liberia</t>
  </si>
  <si>
    <t xml:space="preserve"> Libya – State of Libya</t>
  </si>
  <si>
    <t xml:space="preserve"> Liechtenstein – Principality of Liechtenstein</t>
  </si>
  <si>
    <t xml:space="preserve"> Lithuania – Republic of Lithuania</t>
  </si>
  <si>
    <t xml:space="preserve"> Luxembourg – Grand Duchy of Luxembourg</t>
  </si>
  <si>
    <t xml:space="preserve"> Macedonia – Republic of Macedonia</t>
  </si>
  <si>
    <t>Because of the Macedonia naming dispute, the country is referred to by the UN and a number of states and international organizations as "the former Yugoslav Republic of Macedonia".</t>
  </si>
  <si>
    <t xml:space="preserve"> Madagascar – Republic of Madagascar</t>
  </si>
  <si>
    <t>Madagascar claims the French territories of Banc du Geyser, Juan de Nova Island, and the Glorioso Islands.[4]</t>
  </si>
  <si>
    <t xml:space="preserve"> Malawi – Republic of Malawi</t>
  </si>
  <si>
    <t>Malaysia is a federation of 13 states and 3 federal territories. Malaysia claims part of the Spratly Islands.[Note 11]</t>
  </si>
  <si>
    <t xml:space="preserve"> Maldives – Republic of Maldives</t>
  </si>
  <si>
    <t xml:space="preserve"> Mali – Republic of Mali</t>
  </si>
  <si>
    <t xml:space="preserve"> Malta – Republic of Malta</t>
  </si>
  <si>
    <t xml:space="preserve"> Marshall Islands – Republic of the Marshall Islands</t>
  </si>
  <si>
    <t>Under Compact of Free Association with the United States.</t>
  </si>
  <si>
    <t xml:space="preserve"> Mauritania – Islamic Republic of Mauritania</t>
  </si>
  <si>
    <t xml:space="preserve"> Mauritius – Republic of Mauritius</t>
  </si>
  <si>
    <t>Mauritius has an autonomous island, Rodrigues.[Note 6] Mauritius claims the British Indian Ocean Territory and the French island of Tromelin.[4]</t>
  </si>
  <si>
    <t xml:space="preserve"> Mexico – United Mexican States</t>
  </si>
  <si>
    <t>Mexico is a federation of 31 states and 1 federal district.</t>
  </si>
  <si>
    <t xml:space="preserve"> Micronesia, Federated States of</t>
  </si>
  <si>
    <t>Under Compact of Free Association with the United States. The Federated States of Micronesia is a federation of 4 states.</t>
  </si>
  <si>
    <t xml:space="preserve"> Moldova – Republic of Moldova</t>
  </si>
  <si>
    <t>Moldova has the autonomous regions of Gagauzia and Transnistria, the latter of which has established a de facto state.</t>
  </si>
  <si>
    <t xml:space="preserve"> Monaco – Principality of Monaco</t>
  </si>
  <si>
    <t xml:space="preserve"> Morocco – Kingdom of Morocco</t>
  </si>
  <si>
    <t>Morocco claims sovereignty over Western Sahara and controls most of it, which is disputed by the Sahrawi Arab Democratic Republic. Morocco disputes Spanish sovereignty over Ceuta, Melilla and the "Plazas de soberanía".[4]</t>
  </si>
  <si>
    <t xml:space="preserve"> Mozambique – Republic of Mozambique</t>
  </si>
  <si>
    <t>Myanmar → Burma</t>
  </si>
  <si>
    <t>Nagorno-Karabakh → Nagorno-Karabakh</t>
  </si>
  <si>
    <t xml:space="preserve"> Namibia – Republic of Namibia</t>
  </si>
  <si>
    <t xml:space="preserve"> Nauru – Republic of Nauru</t>
  </si>
  <si>
    <t xml:space="preserve"> Nepal – Federal Democratic Republic of Nepal</t>
  </si>
  <si>
    <t>Nepal is a federation composed of 14 zones.</t>
  </si>
  <si>
    <t xml:space="preserve"> Netherlands – Kingdom of the Netherlands</t>
  </si>
  <si>
    <t>Member of the EU.[Note 3] The Kingdom of the Netherlands consists of four constituent countries:</t>
  </si>
  <si>
    <t xml:space="preserve"> Aruba</t>
  </si>
  <si>
    <t xml:space="preserve"> Curaçao</t>
  </si>
  <si>
    <t xml:space="preserve"> Sint Maarten</t>
  </si>
  <si>
    <t>The monarch and his ministers form the government of the kingdom as well as the government of its contituent country, the Netherlands. Following the dissolution of the Netherlands Antilles in 2010, Curaçao and Sint Maarten have become constituent countries, which, alongside Aruba, enjoy considerable autonomy. The other three islands (Bonaire, Saba, Sint Eustatius) became special municipalities of the Netherlands.</t>
  </si>
  <si>
    <t>The designation "Netherlands" can refer either to one of the Kingdom's constituent countries or to the short name for the Kingdom (e.g. in international organizations). The Kingdom of the Netherlands as a whole is a member of the EU, but EU law applies only to parts within Europe.</t>
  </si>
  <si>
    <t>New Zealand is a Commonwealth realm[Note 5] and has responsibilities for (but has no sovereignty over) two freely associated states:</t>
  </si>
  <si>
    <t xml:space="preserve"> Cook Islands</t>
  </si>
  <si>
    <t xml:space="preserve"> Niue</t>
  </si>
  <si>
    <t>The Cook Islands and Niue have diplomatic relations with 31 and 6 UN members respectively.[25][26][27] They have full treaty-making capacity in the UN,[28] and are members of some UN specialized agencies.</t>
  </si>
  <si>
    <t>New Zealand has the dependent territories of:</t>
  </si>
  <si>
    <t xml:space="preserve"> Ross Dependency [Note 8]</t>
  </si>
  <si>
    <t xml:space="preserve"> Tokelau</t>
  </si>
  <si>
    <t>The Tokelauan government claims sovereignty over Swains Island, part of American Samoa, a territory of the United States.[29] New Zealand does not recognize the Tokelauan claim.[30]</t>
  </si>
  <si>
    <t xml:space="preserve"> Nicaragua – Republic of Nicaragua</t>
  </si>
  <si>
    <t>Claims the San Andrés archipelago, part of Colombian territorial waters</t>
  </si>
  <si>
    <t>Nicaragua contains 2 autonomous regions, Atlántico Sur and Atlántico Norte.[Note 6]</t>
  </si>
  <si>
    <t xml:space="preserve"> Niger – Republic of Niger</t>
  </si>
  <si>
    <t xml:space="preserve"> Nigeria – Federal Republic of Nigeria</t>
  </si>
  <si>
    <t>Nigeria is a federation of 36 states and 1 federal territory.</t>
  </si>
  <si>
    <t>Niue → Niue</t>
  </si>
  <si>
    <t>Northern Cyprus → Northern Cyprus</t>
  </si>
  <si>
    <t>North Korea → Korea, North</t>
  </si>
  <si>
    <t xml:space="preserve"> Norway – Kingdom of Norway</t>
  </si>
  <si>
    <t>Svalbard is an integral part of Norway, but has a special status due to the Svalbard Treaty.</t>
  </si>
  <si>
    <t>Norway has the dependent territories of:</t>
  </si>
  <si>
    <t>Bouvet Island</t>
  </si>
  <si>
    <t>Peter I Island[Note 8]</t>
  </si>
  <si>
    <t>Queen Maud Land[Note 8]</t>
  </si>
  <si>
    <t xml:space="preserve"> Oman – Sultanate of Oman</t>
  </si>
  <si>
    <t xml:space="preserve"> Pakistan – Islamic Republic of Pakistan</t>
  </si>
  <si>
    <t>Pakistan is a federation of 4 provinces, 1 capital territory, and tribal regions. Pakistan disputes Indian sovereignty over Kashmir. It exercises control over some areas, but does not explicitly claim any part of it,[31][32] instead regarding it as a disputed territory.[33][34] The portions that it controls are divided into two polities, administered separately from Pakistan proper:[Note 18]</t>
  </si>
  <si>
    <t xml:space="preserve"> Azad Kashmir</t>
  </si>
  <si>
    <t xml:space="preserve"> Gilgit–Baltistan</t>
  </si>
  <si>
    <t xml:space="preserve"> Palau – Republic of Palau</t>
  </si>
  <si>
    <t xml:space="preserve"> Palestine – State of Palestine</t>
  </si>
  <si>
    <t>UN observer state; member of UNESCO</t>
  </si>
  <si>
    <t xml:space="preserve"> Disputed by Israel</t>
  </si>
  <si>
    <t>The declared State of Palestine has received diplomatic recognition from 132 states.[35] The proclaimed state has no agreed territorial borders, or effective control on the territory that it proclaimed.[36] The Palestinian National Authority is an interim administrative body formed as a result of the Oslo Accords that exercises limited autonomous jurisdiction within the Palestinian territories. In foreign relations, Palestine is represented by the Palestine Liberation Organization.[37] The State of Palestine is a member state of UNESCO,[38] and an observer state in the UN.</t>
  </si>
  <si>
    <t xml:space="preserve"> Panama – Republic of Panama</t>
  </si>
  <si>
    <t xml:space="preserve"> Papua New Guinea – Independent State of Papua New Guinea</t>
  </si>
  <si>
    <t>Papua New Guinea is a Commonwealth realm[Note 5] with 1 autonomous region, Bougainville.[Note 6]</t>
  </si>
  <si>
    <t xml:space="preserve"> Paraguay – Republic of Paraguay</t>
  </si>
  <si>
    <t xml:space="preserve"> Peru – Republic of Peru</t>
  </si>
  <si>
    <t xml:space="preserve"> Philippines – Republic of the Philippines</t>
  </si>
  <si>
    <t>The Philippines contains one autonomous region, the Autonomous Region in Muslim Mindanao.[Note 6] There has been efforts to establish the Cordillera Administrative Region as an autonomous region as well, however in the last referendum of 1998, the people of the Cordillera region voted against the proposition. The Philippines administers Scarborough Shoal and some of the Spratly Islands,[Note 11] and claims sovereignty over Sabah, which is part of Malaysia.[4]</t>
  </si>
  <si>
    <t xml:space="preserve"> Poland – Republic of Poland</t>
  </si>
  <si>
    <t xml:space="preserve"> Portugal – Portuguese Republic</t>
  </si>
  <si>
    <t>Member of the EU.[Note 3] Portugal contains 2 autonomous regions, Azores and Madeira.[Note 6] Portugal does not recognize Spanish sovereignty over Olivenza and Táliga.[4]</t>
  </si>
  <si>
    <t>Pridnestrovie → Transnistria</t>
  </si>
  <si>
    <t xml:space="preserve"> Qatar – State of Qatar</t>
  </si>
  <si>
    <t>Republic of Korea → Korea, South</t>
  </si>
  <si>
    <t>Republic of the Congo → Congo, Republic of the</t>
  </si>
  <si>
    <t xml:space="preserve"> Russia – Russian Federation</t>
  </si>
  <si>
    <t>Russia is officially a federation of 83 federal subjects (republics, oblasts, krais, autonomous okrugs, federal cities, and an autonomous oblast). Several of the federal subjects are ethnic republics.[Note 6] Sovereignty over the South Kuril Islands is disputed by Japan.</t>
  </si>
  <si>
    <t xml:space="preserve"> Rwanda – Republic of Rwanda</t>
  </si>
  <si>
    <t>Sahrawi Arab Democratic Republic → Sahrawi Arab Democratic Republic</t>
  </si>
  <si>
    <t xml:space="preserve"> Saint Kitts and Nevis – Federation of Saint Kitts and Nevis</t>
  </si>
  <si>
    <t>Saint Kitts and Nevis is a Commonwealth realm[Note 5] and is a federation [Note 20] of 14 parishes.</t>
  </si>
  <si>
    <t>Saint Lucia is a Commonwealth realm.[Note 5]</t>
  </si>
  <si>
    <t>Saint Vincent and the Grenadines is a Commonwealth realm.[Note 5]</t>
  </si>
  <si>
    <t xml:space="preserve"> Samoa – Independent State of Samoa</t>
  </si>
  <si>
    <t xml:space="preserve"> San Marino – Republic of San Marino</t>
  </si>
  <si>
    <t xml:space="preserve"> São Tomé and Príncipe – Democratic Republic of São Tomé and Príncipe</t>
  </si>
  <si>
    <t>São Tomé and Príncipe contains 1 autonomous province, Príncipe.[Note 6]</t>
  </si>
  <si>
    <t xml:space="preserve"> Saudi Arabia – Kingdom of Saudi Arabia</t>
  </si>
  <si>
    <t xml:space="preserve"> Senegal – Republic of Senegal</t>
  </si>
  <si>
    <t xml:space="preserve"> Serbia – Republic of Serbia</t>
  </si>
  <si>
    <t>Serbia contains 2 autonomous regions, Vojvodina and Kosovo and Metohija.[Note 6] Most of the latter is under the de facto control of the Republic of Kosovo.</t>
  </si>
  <si>
    <t xml:space="preserve"> Seychelles – Republic of Seychelles</t>
  </si>
  <si>
    <t>Seychelles claims the British Indian Ocean Territory.[4]</t>
  </si>
  <si>
    <t xml:space="preserve"> Sierra Leone – Republic of Sierra Leone</t>
  </si>
  <si>
    <t xml:space="preserve"> Singapore – Republic of Singapore</t>
  </si>
  <si>
    <t xml:space="preserve"> Slovakia – Slovak Republic</t>
  </si>
  <si>
    <t xml:space="preserve"> Slovenia – Republic of Slovenia</t>
  </si>
  <si>
    <t>The Solomon Islands is a Commonwealth realm.[Note 5]</t>
  </si>
  <si>
    <t xml:space="preserve"> Somalia – Federal Republic of Somalia</t>
  </si>
  <si>
    <t>Somalia is presently divided with its official government (TFG) controlling only part of the country. Puntland and Galmudug have declared themselves as autonomous regions of Somalia (a claim that the TFG does not recognise),[39][need quotation to verify] while Somaliland has formed an unrecognised de facto state.</t>
  </si>
  <si>
    <t>Somaliland → Somaliland</t>
  </si>
  <si>
    <t xml:space="preserve"> South Africa – Republic of South Africa</t>
  </si>
  <si>
    <t>South Korea → Korea, South</t>
  </si>
  <si>
    <t>South Ossetia → South Ossetia</t>
  </si>
  <si>
    <t xml:space="preserve"> South Sudan – Republic of South Sudan</t>
  </si>
  <si>
    <t>South Sudan is a federation of 10 states. Disputes Abyei with the Republic of the Sudan.[4]</t>
  </si>
  <si>
    <t xml:space="preserve"> Spain – Kingdom of Spain</t>
  </si>
  <si>
    <t>Member of the EU.[Note 3] Spain is divided into autonomous communities and cities.[Note 6] Sovereignty over Ceuta, Isla de Alborán, Isla Perejil, Islas Chafarinas, Melilla and Peñón de Alhucemas is disputed by Morocco. Sovereignty over Olivenza and Táliga is disputed by Portugal. Spain calls for sovereignty over Gibraltar.[4]</t>
  </si>
  <si>
    <t xml:space="preserve"> Sri Lanka – Democratic Socialist Republic of Sri Lanka</t>
  </si>
  <si>
    <t>Formerly known as Ceylon.</t>
  </si>
  <si>
    <t xml:space="preserve"> Sudan – Republic of the Sudan</t>
  </si>
  <si>
    <t>Sudan is a federation of 17 states. Disputes Abyei and Kafia Kingi with South Sudan.</t>
  </si>
  <si>
    <t>Sudan, South → South Sudan</t>
  </si>
  <si>
    <t xml:space="preserve"> Suriname – Republic of Suriname</t>
  </si>
  <si>
    <t xml:space="preserve"> Swaziland – Kingdom of Swaziland</t>
  </si>
  <si>
    <t xml:space="preserve"> Sweden – Kingdom of Sweden</t>
  </si>
  <si>
    <t xml:space="preserve"> Switzerland – Swiss Confederation</t>
  </si>
  <si>
    <t>Switzerland is a federation of 26 cantons.</t>
  </si>
  <si>
    <t xml:space="preserve"> Syria – Syrian Arab Republic</t>
  </si>
  <si>
    <t>Israel occupies the Golan Heights.[17]</t>
  </si>
  <si>
    <t>Taiwan (Republic of China) → Taiwan</t>
  </si>
  <si>
    <t xml:space="preserve"> Tajikistan – Republic of Tajikistan</t>
  </si>
  <si>
    <t>Tajikistan contains 1 autonomous region, Gorno-Badakhshan Autonomous Province.[Note 6]</t>
  </si>
  <si>
    <t xml:space="preserve"> Tanzania – United Republic of Tanzania</t>
  </si>
  <si>
    <t>Tanzania contains 1 autonomous region, Zanzibar.[Note 6]</t>
  </si>
  <si>
    <t xml:space="preserve"> Thailand – Kingdom of Thailand</t>
  </si>
  <si>
    <t>Timor-Leste → East Timor</t>
  </si>
  <si>
    <t xml:space="preserve"> Togo – Togolese Republic</t>
  </si>
  <si>
    <t xml:space="preserve"> Tonga – Kingdom of Tonga</t>
  </si>
  <si>
    <t>Transnistria → Transnistria</t>
  </si>
  <si>
    <t xml:space="preserve"> Trinidad and Tobago – Republic of Trinidad and Tobago</t>
  </si>
  <si>
    <t>Trinidad and Tobago contains 1 autonomous region, Tobago.[Note 6]</t>
  </si>
  <si>
    <t xml:space="preserve"> Tunisia – Republic of Tunisia</t>
  </si>
  <si>
    <t xml:space="preserve"> Turkey – Republic of Turkey</t>
  </si>
  <si>
    <t>Tuvalu is a Commonwealth realm.[Note 5]</t>
  </si>
  <si>
    <t xml:space="preserve"> Uganda – Republic of Uganda</t>
  </si>
  <si>
    <t>Ukraine contains 1 autonomous region, Crimea.[Note 6]</t>
  </si>
  <si>
    <t>The United Arab Emirates is a federation of 7 emirates.</t>
  </si>
  <si>
    <t xml:space="preserve"> United Kingdom – United Kingdom of Great Britain and Northern Ireland</t>
  </si>
  <si>
    <t>Member of the EU.[Note 3] The United Kingdom is a Commonwealth realm[Note 5] consisting of four countries: England, Northern Ireland, Scotland, and Wales. The United Kingdom has the following overseas territories:</t>
  </si>
  <si>
    <t xml:space="preserve"> Akrotiri and Dhekelia</t>
  </si>
  <si>
    <t xml:space="preserve"> Anguilla</t>
  </si>
  <si>
    <t xml:space="preserve"> Bermuda</t>
  </si>
  <si>
    <t xml:space="preserve"> British Indian Ocean Territory (disputed by Mauritius and Seychelles)[4]</t>
  </si>
  <si>
    <t xml:space="preserve"> British Virgin Islands</t>
  </si>
  <si>
    <t xml:space="preserve"> Cayman Islands</t>
  </si>
  <si>
    <t xml:space="preserve"> Falkland Islands (claimed by Argentina)[4]</t>
  </si>
  <si>
    <t xml:space="preserve"> Gibraltar (status disputed by Spain)</t>
  </si>
  <si>
    <t xml:space="preserve"> Montserrat</t>
  </si>
  <si>
    <t xml:space="preserve"> Pitcairn Islands</t>
  </si>
  <si>
    <t xml:space="preserve"> Saint Helena, Ascension and Tristan da Cunha</t>
  </si>
  <si>
    <t xml:space="preserve"> South Georgia and the South Sandwich Islands</t>
  </si>
  <si>
    <t xml:space="preserve"> Turks and Caicos Islands</t>
  </si>
  <si>
    <t xml:space="preserve"> British Antarctic Territory [Note 8] (disputed by Argentina and Chile)</t>
  </si>
  <si>
    <t>The British monarch has direct sovereignty over three self-governing Crown dependencies:</t>
  </si>
  <si>
    <t xml:space="preserve"> Guernsey, with three dependencies:</t>
  </si>
  <si>
    <t xml:space="preserve"> Alderney</t>
  </si>
  <si>
    <t xml:space="preserve"> Herm</t>
  </si>
  <si>
    <t xml:space="preserve"> Sark</t>
  </si>
  <si>
    <t xml:space="preserve"> Isle of Man</t>
  </si>
  <si>
    <t xml:space="preserve"> Jersey</t>
  </si>
  <si>
    <t xml:space="preserve"> United States – United States of America</t>
  </si>
  <si>
    <t>The United States is a federation of 50 states, 1 federal district, and the incorporated territory of Palmyra Atoll. The United States has sovereignty over the following inhabited possessions and commonwealths:</t>
  </si>
  <si>
    <t xml:space="preserve"> American Samoa (including Swains Island, disputed by Tokelau)</t>
  </si>
  <si>
    <t xml:space="preserve"> Guam</t>
  </si>
  <si>
    <t xml:space="preserve"> Northern Mariana Islands</t>
  </si>
  <si>
    <t xml:space="preserve"> U.S. Virgin Islands</t>
  </si>
  <si>
    <t>It also has sovereignty over several uninhabited territories:</t>
  </si>
  <si>
    <t>Baker Island</t>
  </si>
  <si>
    <t>Howland Island</t>
  </si>
  <si>
    <t>Jarvis Island</t>
  </si>
  <si>
    <t>Johnston Atoll</t>
  </si>
  <si>
    <t>Kingman Reef</t>
  </si>
  <si>
    <t>Midway Atoll</t>
  </si>
  <si>
    <t>Navassa Island (claimed by Haiti)</t>
  </si>
  <si>
    <t>Wake Island (claimed by the Marshall Islands)</t>
  </si>
  <si>
    <t>The United States asserts claims to Colombian-controlled Bajo Nuevo Bank and Serranilla Bank.[4]</t>
  </si>
  <si>
    <t xml:space="preserve"> Uruguay – Oriental Republic of Uruguay</t>
  </si>
  <si>
    <t xml:space="preserve"> Uzbekistan – Republic of Uzbekistan</t>
  </si>
  <si>
    <t>Uzbekistan contains 1 autonomous region, Karakalpakstan.[Note 6]</t>
  </si>
  <si>
    <t xml:space="preserve"> Vanuatu – Republic of Vanuatu</t>
  </si>
  <si>
    <t xml:space="preserve"> Vatican City – Vatican City State</t>
  </si>
  <si>
    <t>UN observer state; member of multiple UN specialized agencies and the IAEA</t>
  </si>
  <si>
    <t>Administered by the Holy See, a sovereign entity with diplomatic ties to 179 states.[40] The Holy See is a member of the IAEA, ITU, UPU, and WIPO and a permanent observer of the UN (in the category of "Non-member State")[37] and multiple other UN System organizations. The Vatican City is governed by officials appointed by the Pope, who is the Bishop of the Archdiocese of Rome and ex officio sovereign of Vatican City. The Holy See also administers a number of extraterritorial properties in Italy.</t>
  </si>
  <si>
    <t xml:space="preserve"> Venezuela – Bolivarian Republic of Venezuela</t>
  </si>
  <si>
    <t>Venezuela is a federation of 23 states, 1 capital district, and federal dependencies.</t>
  </si>
  <si>
    <t xml:space="preserve"> Vietnam – Socialist Republic of Vietnam</t>
  </si>
  <si>
    <t>Vietnam claims sovereignty over the Paracel[Note 19] and Spratly Islands.[Note 11][4]</t>
  </si>
  <si>
    <t xml:space="preserve"> Yemen – Republic of Yemen</t>
  </si>
  <si>
    <t xml:space="preserve"> Zambia – Republic of Zambia</t>
  </si>
  <si>
    <t xml:space="preserve"> Zimbabwe – Republic of Zimbabwe</t>
  </si>
  <si>
    <t xml:space="preserve"> Abkhazia – Republic of Abkhazia</t>
  </si>
  <si>
    <t xml:space="preserve"> No membership</t>
  </si>
  <si>
    <t xml:space="preserve"> Claimed by Georgia</t>
  </si>
  <si>
    <t>Recognised by Russia, Nauru, Nicaragua, Tuvalu,[41] Venezuela,[42] South Ossetia and Transnistria.[43] Claimed in whole by Georgia as the Autonomous Republic of Abkhazia.</t>
  </si>
  <si>
    <t xml:space="preserve"> Member of multiple UN specialized agencies</t>
  </si>
  <si>
    <t>A state in free association with New Zealand, the Cook Islands has diplomatic relations with 33 other states. The Cook Islands is a member of multiple UN agencies with full treaty making capacity.[28] It shares a head of state with New Zealand as well as having shared citizenship.</t>
  </si>
  <si>
    <t xml:space="preserve"> Kosovo – Republic of Kosovo</t>
  </si>
  <si>
    <t xml:space="preserve"> Member of the IMF and WBG</t>
  </si>
  <si>
    <t xml:space="preserve"> Claimed by Serbia</t>
  </si>
  <si>
    <t>Kosovo unilaterally declared independence in 2008 and it has received diplomatic recognition from 100 UN member states and Taiwan. Pursuant to United Nations Security Council Resolution 1244, Kosovo is formally under the administration of the United Nations Interim Administration Mission in Kosovo. Serbia continues to maintain its sovereignty claim over Kosovo. Other UN member states and non UN member states continue to recognise Serbian sovereignty or have taken no position on the question. Kosovo is a member of the International Monetary Fund and the World Bank Group. The Republic of Kosovo has de facto control over most of the territory, with limited control in North Kosovo.</t>
  </si>
  <si>
    <t xml:space="preserve"> Nagorno-Karabakh – Nagorno-Karabakh Republic</t>
  </si>
  <si>
    <t xml:space="preserve"> Claimed by Azerbaijan</t>
  </si>
  <si>
    <t>A de facto independent state,[44][45] recognised only by Abkhazia,[46] South Ossetia[46] and Transnistria.[46][47] Claimed in whole by Azerbaijan.[48]</t>
  </si>
  <si>
    <t>A state in free association with New Zealand, Niue has relations with eight other states. Niue is a member of multiple UN agencies with full treaty making capacity.[28] It shares a head of state with New Zealand as well as having shared citizenship.</t>
  </si>
  <si>
    <t xml:space="preserve"> Northern Cyprus – Turkish Republic of Northern Cyprus</t>
  </si>
  <si>
    <t>Claimed by Cyprus</t>
  </si>
  <si>
    <t>Recognised only by Turkey. Under the name "Turkish Cypriot State", it is an observer state of the Organisation of Islamic Cooperation and the Economic Cooperation Organization. In addition, the Nakhchivan Autonomous Republic regards TRNC as sovereign but Azerbaijan has not followed suit.[citation needed] Northern Cyprus is claimed in whole by the Republic of Cyprus.[49]</t>
  </si>
  <si>
    <t xml:space="preserve"> Sahrawi Arab Democratic Republic</t>
  </si>
  <si>
    <t xml:space="preserve"> Claimed by Morocco</t>
  </si>
  <si>
    <t>Recognised by 84 UN member states, 33 of which have since withdrawn or frozen their recognition. It is a founding member of the African Union and the Asian-African Strategic Partnership formed at the 2005 Asian-African Conference. The territories under its control, the so-called Free Zone, are claimed in whole by Morocco as part of its Southern Provinces. In turn, the Sahrawi Arab Democratic Republic claims the part of Western Sahara to the west of the Moroccan Wall controlled by Morocco. Its government resides in exile in Tindouf, Algeria.</t>
  </si>
  <si>
    <t xml:space="preserve"> Somaliland – Republic of Somaliland</t>
  </si>
  <si>
    <t xml:space="preserve"> Claimed by Somalia</t>
  </si>
  <si>
    <t>A de facto independent state,[50][51][52] not diplomatically recognised by any other state, claimed in whole by the Federal Republic of Somalia.[53]</t>
  </si>
  <si>
    <t xml:space="preserve"> South Ossetia – Republic of South Ossetia</t>
  </si>
  <si>
    <t>A de facto independent state,[54] recognised by Russia, Nicaragua, Nauru, Venezuela,[42] Abkhazia and Transnistria.[43] Claimed in whole by Georgia as the Provisional Administrative Entity of South Ossetia.[55]</t>
  </si>
  <si>
    <t xml:space="preserve"> Claimed by the People's Republic of China</t>
  </si>
  <si>
    <t>A state competing for recognition with the People's Republic of China as the government of China since 1949. The Republic of China controls the island of Taiwan and associated islands, Quemoy, Matsu, the Pratas and parts of the Spratly Islands,[Note 11] and has not renounced claims over its annexed territories on the mainland.[56] The Republic of China is recognised by 22 UN member states and the Holy See as of 2011. The territory of the Republic of China is claimed in whole by the People's Republic of China.[Note 17] The Republic of China participates in international organizations under a variety of pseudonyms, most commonly "Chinese Taipei" and in the WTO it has full membership. The Republic of China was a founding member of the UN and enjoyed membership from 1945 to 1971, with veto power in the security council. See China and the United Nations.</t>
  </si>
  <si>
    <t xml:space="preserve"> Transnistria – Transnistrian Moldovan Republic (Pridnestrovie, Trans-Dniester)</t>
  </si>
  <si>
    <t xml:space="preserve"> Claimed by Moldova</t>
  </si>
  <si>
    <t>A de facto independent state, recognised only by Abkhazia and South Ossetia.[43] Claimed in whole by Moldova as the Territorial Unit of Transnistria.[57]</t>
  </si>
  <si>
    <t xml:space="preserve"> Taiwan – Republic of China</t>
  </si>
  <si>
    <t xml:space="preserve"> Gambia, The – Republic of the Gambia</t>
  </si>
  <si>
    <t>Pos.</t>
  </si>
  <si>
    <t>Area (km²)</t>
  </si>
  <si>
    <t xml:space="preserve"> World (land only, excluding Antarctica)</t>
  </si>
  <si>
    <t xml:space="preserve"> World (land only)</t>
  </si>
  <si>
    <t xml:space="preserve"> World (with water)</t>
  </si>
  <si>
    <t xml:space="preserve"> United States Virgin Islands (US)</t>
  </si>
  <si>
    <t xml:space="preserve"> Guam (US)</t>
  </si>
  <si>
    <t xml:space="preserve"> American Samoa (US)</t>
  </si>
  <si>
    <t xml:space="preserve"> Northern Mariana Islands (US)</t>
  </si>
  <si>
    <t xml:space="preserve"> French Guiana</t>
  </si>
  <si>
    <t xml:space="preserve"> Western Sahara</t>
  </si>
  <si>
    <t xml:space="preserve"> Hong Kong (China)</t>
  </si>
  <si>
    <t xml:space="preserve"> Macau (China)</t>
  </si>
  <si>
    <t xml:space="preserve"> Puerto Rico (US)</t>
  </si>
  <si>
    <t>territory</t>
  </si>
  <si>
    <t>common</t>
  </si>
  <si>
    <t>U</t>
  </si>
  <si>
    <t>East Timor (Timor-Leste)</t>
  </si>
  <si>
    <t xml:space="preserve"> Congo, Democratic Republic of the</t>
  </si>
  <si>
    <t xml:space="preserve"> Congo, Republic of the</t>
  </si>
  <si>
    <t xml:space="preserve"> East Timor (Timor-Leste)</t>
  </si>
  <si>
    <t xml:space="preserve"> Côte d'Ivoire</t>
  </si>
  <si>
    <t xml:space="preserve"> Burma (Myanmar)</t>
  </si>
  <si>
    <t xml:space="preserve"> Korea North Korea</t>
  </si>
  <si>
    <t xml:space="preserve"> Korea South Korea</t>
  </si>
  <si>
    <t>Eastern</t>
  </si>
  <si>
    <t>Folk/Other Religion</t>
  </si>
  <si>
    <t>Non</t>
  </si>
  <si>
    <t>Muslim</t>
  </si>
  <si>
    <t>Christain</t>
  </si>
  <si>
    <t>D</t>
  </si>
  <si>
    <t>#P</t>
  </si>
  <si>
    <t>P</t>
  </si>
  <si>
    <t>A30</t>
  </si>
  <si>
    <t>A25</t>
  </si>
  <si>
    <t>A28</t>
  </si>
  <si>
    <t>A22</t>
  </si>
  <si>
    <t>E33</t>
  </si>
  <si>
    <t>A24</t>
  </si>
  <si>
    <t>A26</t>
  </si>
  <si>
    <t>A27</t>
  </si>
  <si>
    <t>E77</t>
  </si>
  <si>
    <t>A93</t>
  </si>
  <si>
    <t>C42</t>
  </si>
  <si>
    <t>A94</t>
  </si>
  <si>
    <t>A34</t>
  </si>
  <si>
    <t>A23</t>
  </si>
  <si>
    <t>C96</t>
  </si>
  <si>
    <t>C39</t>
  </si>
  <si>
    <t>A4</t>
  </si>
  <si>
    <t>A19</t>
  </si>
  <si>
    <t>A44</t>
  </si>
  <si>
    <t>A98</t>
  </si>
  <si>
    <t>A70</t>
  </si>
  <si>
    <t>X51</t>
  </si>
  <si>
    <t>A29</t>
  </si>
  <si>
    <t>M55</t>
  </si>
  <si>
    <t>C20</t>
  </si>
  <si>
    <t>C15</t>
  </si>
  <si>
    <t>C16</t>
  </si>
  <si>
    <t>C84</t>
  </si>
  <si>
    <t>A3</t>
  </si>
  <si>
    <t>C36</t>
  </si>
  <si>
    <t>C87</t>
  </si>
  <si>
    <t>M83</t>
  </si>
  <si>
    <t>X56</t>
  </si>
  <si>
    <t>X53</t>
  </si>
  <si>
    <t>X49</t>
  </si>
  <si>
    <t>X46</t>
  </si>
  <si>
    <t>X72</t>
  </si>
  <si>
    <t>X54</t>
  </si>
  <si>
    <t>X57</t>
  </si>
  <si>
    <t>X79</t>
  </si>
  <si>
    <t>C12</t>
  </si>
  <si>
    <t>M38</t>
  </si>
  <si>
    <t>M65</t>
  </si>
  <si>
    <t>M35</t>
  </si>
  <si>
    <t>C75</t>
  </si>
  <si>
    <t>C14</t>
  </si>
  <si>
    <t>M63</t>
  </si>
  <si>
    <t>M95</t>
  </si>
  <si>
    <t>C7</t>
  </si>
  <si>
    <t>C5</t>
  </si>
  <si>
    <t>E74</t>
  </si>
  <si>
    <t>C64</t>
  </si>
  <si>
    <t>O110</t>
  </si>
  <si>
    <t>C66</t>
  </si>
  <si>
    <t>E41</t>
  </si>
  <si>
    <t>C10</t>
  </si>
  <si>
    <t>M88</t>
  </si>
  <si>
    <t>C71</t>
  </si>
  <si>
    <t>O119</t>
  </si>
  <si>
    <t>C13</t>
  </si>
  <si>
    <t>M200</t>
  </si>
  <si>
    <t>C17</t>
  </si>
  <si>
    <t>M85</t>
  </si>
  <si>
    <t>C9</t>
  </si>
  <si>
    <t>M52</t>
  </si>
  <si>
    <t>C201</t>
  </si>
  <si>
    <t>M37</t>
  </si>
  <si>
    <t>C21</t>
  </si>
  <si>
    <t>E69</t>
  </si>
  <si>
    <t>M59</t>
  </si>
  <si>
    <t>M60</t>
  </si>
  <si>
    <t>C99</t>
  </si>
  <si>
    <t>O115</t>
  </si>
  <si>
    <t>E45</t>
  </si>
  <si>
    <t>M58</t>
  </si>
  <si>
    <t>C91</t>
  </si>
  <si>
    <t>M43</t>
  </si>
  <si>
    <t>C92</t>
  </si>
  <si>
    <t>O103</t>
  </si>
  <si>
    <t>M40</t>
  </si>
  <si>
    <t>C90</t>
  </si>
  <si>
    <t>M31</t>
  </si>
  <si>
    <t>X202</t>
  </si>
  <si>
    <t>C18</t>
  </si>
  <si>
    <t>O109</t>
  </si>
  <si>
    <t>A48</t>
  </si>
  <si>
    <t>M32</t>
  </si>
  <si>
    <t>C80</t>
  </si>
  <si>
    <t>O111</t>
  </si>
  <si>
    <t>M50</t>
  </si>
  <si>
    <t>M47</t>
  </si>
  <si>
    <t>M73</t>
  </si>
  <si>
    <t>M67</t>
  </si>
  <si>
    <t>O106</t>
  </si>
  <si>
    <t>C86</t>
  </si>
  <si>
    <t>C8</t>
  </si>
  <si>
    <t>C6</t>
  </si>
  <si>
    <t>C78</t>
  </si>
  <si>
    <t>O107</t>
  </si>
  <si>
    <t>O102</t>
  </si>
  <si>
    <t>C68</t>
  </si>
  <si>
    <t>M82</t>
  </si>
  <si>
    <t>M62</t>
  </si>
  <si>
    <t>M61</t>
  </si>
  <si>
    <t>C11</t>
  </si>
  <si>
    <t>C97</t>
  </si>
  <si>
    <t>M76</t>
  </si>
  <si>
    <t>C81</t>
  </si>
  <si>
    <t>C89</t>
  </si>
  <si>
    <t>T1</t>
  </si>
  <si>
    <t>T2</t>
  </si>
  <si>
    <t>T10</t>
  </si>
  <si>
    <t>T11</t>
  </si>
  <si>
    <t>T12</t>
  </si>
  <si>
    <t>T13</t>
  </si>
  <si>
    <t>T14</t>
  </si>
  <si>
    <t>T15</t>
  </si>
  <si>
    <t>T01</t>
  </si>
  <si>
    <t>T02</t>
  </si>
  <si>
    <t>T03</t>
  </si>
  <si>
    <t>T04</t>
  </si>
  <si>
    <t>T05</t>
  </si>
  <si>
    <t>T06</t>
  </si>
  <si>
    <t>T07</t>
  </si>
  <si>
    <t>T08</t>
  </si>
  <si>
    <t>T09</t>
  </si>
  <si>
    <t xml:space="preserve">Piece </t>
  </si>
  <si>
    <t>Religion</t>
  </si>
  <si>
    <t>AP</t>
  </si>
  <si>
    <t>Significance</t>
  </si>
  <si>
    <t>area-bia</t>
  </si>
  <si>
    <t>straight</t>
  </si>
</sst>
</file>

<file path=xl/styles.xml><?xml version="1.0" encoding="utf-8"?>
<styleSheet xmlns="http://schemas.openxmlformats.org/spreadsheetml/2006/main">
  <numFmts count="4">
    <numFmt numFmtId="43" formatCode="_-* #,##0.00_-;\-* #,##0.00_-;_-* &quot;-&quot;??_-;_-@_-"/>
    <numFmt numFmtId="164" formatCode="_-* #,##0_-;\-* #,##0_-;_-* &quot;-&quot;??_-;_-@_-"/>
    <numFmt numFmtId="165" formatCode="_-* #,##0.00000_-;\-* #,##0.00000_-;_-* &quot;-&quot;??_-;_-@_-"/>
    <numFmt numFmtId="166" formatCode="_-* #,##0.000000_-;\-* #,##0.000000_-;_-* &quot;-&quot;??_-;_-@_-"/>
  </numFmts>
  <fonts count="7">
    <font>
      <sz val="11"/>
      <color theme="1"/>
      <name val="Calibri"/>
      <family val="2"/>
      <scheme val="minor"/>
    </font>
    <font>
      <sz val="11"/>
      <color theme="1"/>
      <name val="Calibri"/>
      <family val="2"/>
      <scheme val="minor"/>
    </font>
    <font>
      <b/>
      <sz val="11"/>
      <color theme="1"/>
      <name val="Calibri"/>
      <family val="2"/>
      <scheme val="minor"/>
    </font>
    <font>
      <sz val="8"/>
      <color indexed="81"/>
      <name val="Tahoma"/>
      <charset val="1"/>
    </font>
    <font>
      <b/>
      <sz val="8"/>
      <color indexed="81"/>
      <name val="Tahoma"/>
      <charset val="1"/>
    </font>
    <font>
      <b/>
      <sz val="10"/>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3" tint="0.59999389629810485"/>
        <bgColor indexed="64"/>
      </patternFill>
    </fill>
    <fill>
      <patternFill patternType="solid">
        <fgColor theme="3" tint="0.39997558519241921"/>
        <bgColor indexed="64"/>
      </patternFill>
    </fill>
  </fills>
  <borders count="2">
    <border>
      <left/>
      <right/>
      <top/>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7">
    <xf numFmtId="0" fontId="0" fillId="0" borderId="0" xfId="0"/>
    <xf numFmtId="9" fontId="0" fillId="0" borderId="0" xfId="0" applyNumberFormat="1"/>
    <xf numFmtId="10" fontId="0" fillId="0" borderId="0" xfId="0" applyNumberFormat="1"/>
    <xf numFmtId="9" fontId="0" fillId="0" borderId="0" xfId="1" applyFont="1"/>
    <xf numFmtId="0" fontId="2" fillId="0" borderId="0" xfId="0" applyFont="1"/>
    <xf numFmtId="9" fontId="2" fillId="0" borderId="0" xfId="1" applyFont="1"/>
    <xf numFmtId="0" fontId="2" fillId="0" borderId="0" xfId="0" applyFont="1" applyAlignment="1">
      <alignment horizontal="center"/>
    </xf>
    <xf numFmtId="0" fontId="0" fillId="0" borderId="0" xfId="0" applyAlignment="1">
      <alignment horizontal="center"/>
    </xf>
    <xf numFmtId="3" fontId="0" fillId="0" borderId="0" xfId="0" applyNumberFormat="1"/>
    <xf numFmtId="43" fontId="0" fillId="0" borderId="0" xfId="2" applyFont="1"/>
    <xf numFmtId="0" fontId="0" fillId="0" borderId="0" xfId="0" applyNumberFormat="1"/>
    <xf numFmtId="9" fontId="2" fillId="0" borderId="0" xfId="0" applyNumberFormat="1" applyFont="1"/>
    <xf numFmtId="164" fontId="2" fillId="0" borderId="0" xfId="2" applyNumberFormat="1" applyFont="1"/>
    <xf numFmtId="165" fontId="0" fillId="0" borderId="0" xfId="0" applyNumberFormat="1"/>
    <xf numFmtId="166" fontId="0" fillId="0" borderId="0" xfId="0" applyNumberFormat="1"/>
    <xf numFmtId="165" fontId="0" fillId="0" borderId="0" xfId="2" applyNumberFormat="1" applyFont="1"/>
    <xf numFmtId="0" fontId="0" fillId="2" borderId="0" xfId="0" applyFill="1"/>
    <xf numFmtId="0" fontId="2" fillId="2" borderId="0" xfId="0" applyFont="1" applyFill="1"/>
    <xf numFmtId="10" fontId="0" fillId="2" borderId="0" xfId="0" applyNumberFormat="1" applyFill="1"/>
    <xf numFmtId="0" fontId="0" fillId="0" borderId="1" xfId="0" applyBorder="1"/>
    <xf numFmtId="0" fontId="2" fillId="0" borderId="1" xfId="0" applyFont="1" applyBorder="1"/>
    <xf numFmtId="10" fontId="0" fillId="0" borderId="1" xfId="0" applyNumberFormat="1" applyBorder="1"/>
    <xf numFmtId="166" fontId="0" fillId="3" borderId="0" xfId="0" applyNumberFormat="1" applyFill="1"/>
    <xf numFmtId="166" fontId="0" fillId="4" borderId="0" xfId="0" applyNumberFormat="1" applyFill="1"/>
    <xf numFmtId="164" fontId="5" fillId="0" borderId="0" xfId="2" applyNumberFormat="1" applyFont="1" applyAlignment="1"/>
    <xf numFmtId="3" fontId="0" fillId="2" borderId="0" xfId="0" applyNumberFormat="1" applyFill="1"/>
    <xf numFmtId="9" fontId="0" fillId="0" borderId="0" xfId="0" applyNumberFormat="1" applyFill="1"/>
    <xf numFmtId="9" fontId="2" fillId="0" borderId="0" xfId="0" applyNumberFormat="1" applyFont="1" applyFill="1"/>
    <xf numFmtId="0" fontId="0" fillId="3" borderId="0" xfId="0" applyFill="1"/>
    <xf numFmtId="0" fontId="0" fillId="3" borderId="0" xfId="0" applyFill="1" applyAlignment="1">
      <alignment horizontal="center"/>
    </xf>
    <xf numFmtId="9" fontId="0" fillId="3" borderId="0" xfId="1" applyFont="1" applyFill="1"/>
    <xf numFmtId="10" fontId="0" fillId="3" borderId="1" xfId="0" applyNumberFormat="1" applyFill="1" applyBorder="1"/>
    <xf numFmtId="10" fontId="0" fillId="3" borderId="0" xfId="0" applyNumberFormat="1" applyFill="1"/>
    <xf numFmtId="9" fontId="0" fillId="3" borderId="0" xfId="0" applyNumberFormat="1" applyFill="1"/>
    <xf numFmtId="165" fontId="0" fillId="3" borderId="0" xfId="0" applyNumberFormat="1" applyFill="1"/>
    <xf numFmtId="3" fontId="0" fillId="3" borderId="0" xfId="0" applyNumberFormat="1" applyFill="1"/>
    <xf numFmtId="165" fontId="0" fillId="3" borderId="0" xfId="2" applyNumberFormat="1" applyFont="1" applyFill="1"/>
    <xf numFmtId="0" fontId="0" fillId="3" borderId="1" xfId="0" applyFill="1" applyBorder="1"/>
    <xf numFmtId="0" fontId="0" fillId="0" borderId="1" xfId="2" applyNumberFormat="1" applyFont="1" applyBorder="1" applyAlignment="1">
      <alignment horizontal="center"/>
    </xf>
    <xf numFmtId="0" fontId="2" fillId="0" borderId="1" xfId="2" applyNumberFormat="1" applyFont="1" applyBorder="1" applyAlignment="1">
      <alignment horizontal="center"/>
    </xf>
    <xf numFmtId="0" fontId="0" fillId="3" borderId="1" xfId="2" applyNumberFormat="1" applyFont="1" applyFill="1" applyBorder="1" applyAlignment="1">
      <alignment horizontal="center"/>
    </xf>
    <xf numFmtId="0" fontId="0" fillId="0" borderId="0" xfId="2" applyNumberFormat="1" applyFont="1" applyBorder="1" applyAlignment="1">
      <alignment horizontal="center"/>
    </xf>
    <xf numFmtId="0" fontId="2" fillId="0" borderId="0" xfId="2" applyNumberFormat="1" applyFont="1" applyBorder="1" applyAlignment="1">
      <alignment horizontal="center"/>
    </xf>
    <xf numFmtId="0" fontId="0" fillId="3" borderId="0" xfId="2" applyNumberFormat="1" applyFont="1" applyFill="1" applyBorder="1" applyAlignment="1">
      <alignment horizontal="center"/>
    </xf>
    <xf numFmtId="165" fontId="2" fillId="0" borderId="0" xfId="0" applyNumberFormat="1" applyFont="1"/>
    <xf numFmtId="165" fontId="1" fillId="0" borderId="0" xfId="2" applyNumberFormat="1" applyFont="1"/>
    <xf numFmtId="0" fontId="6" fillId="0" borderId="0" xfId="0" applyFont="1"/>
  </cellXfs>
  <cellStyles count="3">
    <cellStyle name="Comma" xfId="2" builtinId="3"/>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F134"/>
  <sheetViews>
    <sheetView zoomScale="83" zoomScaleNormal="83" workbookViewId="0"/>
  </sheetViews>
  <sheetFormatPr defaultRowHeight="12.75" customHeight="1"/>
  <cols>
    <col min="5" max="5" width="25.5703125" customWidth="1"/>
  </cols>
  <sheetData>
    <row r="2" spans="1:6" ht="12.75" customHeight="1">
      <c r="A2">
        <v>88</v>
      </c>
      <c r="B2">
        <f>VLOOKUP(A2,'text-sizes'!$R:$R,1,0)</f>
        <v>88</v>
      </c>
      <c r="C2" t="str">
        <f>VLOOKUP(A2,'text-sizes'!$R:$S,2,0)</f>
        <v>M</v>
      </c>
      <c r="D2">
        <f>SUMIF('text-sizes'!$R:$R,A2,'text-sizes'!M:M)</f>
        <v>1861</v>
      </c>
      <c r="E2" t="s">
        <v>170</v>
      </c>
    </row>
    <row r="3" spans="1:6" ht="12.75" customHeight="1">
      <c r="A3">
        <v>202</v>
      </c>
      <c r="B3">
        <f>VLOOKUP(A3,'text-sizes'!$R:$R,1,0)</f>
        <v>202</v>
      </c>
      <c r="C3" t="str">
        <f>VLOOKUP(A3,'text-sizes'!$R:$S,2,0)</f>
        <v>X</v>
      </c>
      <c r="D3">
        <f>SUMIF('text-sizes'!$R:$R,A3,'text-sizes'!M:M)</f>
        <v>4552</v>
      </c>
      <c r="E3" t="s">
        <v>215</v>
      </c>
      <c r="F3">
        <f t="shared" ref="F3:F68" si="0">+D3-D2</f>
        <v>2691</v>
      </c>
    </row>
    <row r="4" spans="1:6" ht="12.75" customHeight="1">
      <c r="A4">
        <v>14</v>
      </c>
      <c r="B4">
        <f>VLOOKUP(A4,'text-sizes'!$R:$R,1,0)</f>
        <v>14</v>
      </c>
      <c r="C4" t="str">
        <f>VLOOKUP(A4,'text-sizes'!$R:$S,2,0)</f>
        <v>C</v>
      </c>
      <c r="D4">
        <f>SUMIF('text-sizes'!$R:$R,A4,'text-sizes'!M:M)</f>
        <v>8386</v>
      </c>
      <c r="E4" t="s">
        <v>1352</v>
      </c>
      <c r="F4">
        <f t="shared" si="0"/>
        <v>3834</v>
      </c>
    </row>
    <row r="5" spans="1:6" ht="12.75" customHeight="1">
      <c r="A5">
        <v>201</v>
      </c>
      <c r="B5">
        <f>VLOOKUP(A5,'text-sizes'!$R:$R,1,0)</f>
        <v>201</v>
      </c>
      <c r="C5" t="str">
        <f>VLOOKUP(A5,'text-sizes'!$R:$S,2,0)</f>
        <v>C</v>
      </c>
      <c r="D5">
        <f>SUMIF('text-sizes'!$R:$R,A5,'text-sizes'!M:M)</f>
        <v>22171</v>
      </c>
      <c r="E5" t="s">
        <v>660</v>
      </c>
      <c r="F5">
        <f t="shared" si="0"/>
        <v>13785</v>
      </c>
    </row>
    <row r="6" spans="1:6" ht="12.75" customHeight="1">
      <c r="A6">
        <v>70</v>
      </c>
      <c r="B6">
        <f>VLOOKUP(A6,'text-sizes'!$R:$R,1,0)</f>
        <v>70</v>
      </c>
      <c r="C6" t="str">
        <f>VLOOKUP(A6,'text-sizes'!$R:$S,2,0)</f>
        <v>A</v>
      </c>
      <c r="D6">
        <f>SUMIF('text-sizes'!$R:$R,A6,'text-sizes'!M:M)</f>
        <v>36191</v>
      </c>
      <c r="E6" t="s">
        <v>645</v>
      </c>
      <c r="F6">
        <f t="shared" si="0"/>
        <v>14020</v>
      </c>
    </row>
    <row r="7" spans="1:6" ht="12.75" customHeight="1">
      <c r="A7">
        <v>90</v>
      </c>
      <c r="B7">
        <f>VLOOKUP(A7,'text-sizes'!$R:$R,1,0)</f>
        <v>90</v>
      </c>
      <c r="C7" t="str">
        <f>VLOOKUP(A7,'text-sizes'!$R:$S,2,0)</f>
        <v>C</v>
      </c>
      <c r="D7">
        <f>SUMIF('text-sizes'!$R:$R,A7,'text-sizes'!M:M)</f>
        <v>40741</v>
      </c>
      <c r="E7" t="s">
        <v>680</v>
      </c>
      <c r="F7">
        <f t="shared" si="0"/>
        <v>4550</v>
      </c>
    </row>
    <row r="8" spans="1:6" ht="12.75" customHeight="1">
      <c r="A8">
        <v>17</v>
      </c>
      <c r="B8">
        <f>VLOOKUP(A8,'text-sizes'!$R:$R,1,0)</f>
        <v>17</v>
      </c>
      <c r="C8" t="str">
        <f>VLOOKUP(A8,'text-sizes'!$R:$S,2,0)</f>
        <v>C</v>
      </c>
      <c r="D8">
        <f>SUMIF('text-sizes'!$R:$R,A8,'text-sizes'!M:M)</f>
        <v>47875</v>
      </c>
      <c r="E8" t="s">
        <v>1299</v>
      </c>
      <c r="F8">
        <f t="shared" si="0"/>
        <v>7134</v>
      </c>
    </row>
    <row r="9" spans="1:6" ht="12.75" customHeight="1">
      <c r="A9">
        <v>15</v>
      </c>
      <c r="B9">
        <f>VLOOKUP(A9,'text-sizes'!$R:$R,1,0)</f>
        <v>15</v>
      </c>
      <c r="C9" t="str">
        <f>VLOOKUP(A9,'text-sizes'!$R:$S,2,0)</f>
        <v>C</v>
      </c>
      <c r="D9">
        <f>SUMIF('text-sizes'!$R:$R,A9,'text-sizes'!M:M)</f>
        <v>51996</v>
      </c>
      <c r="E9" t="s">
        <v>1313</v>
      </c>
      <c r="F9">
        <f t="shared" si="0"/>
        <v>4121</v>
      </c>
    </row>
    <row r="10" spans="1:6" ht="12.75" customHeight="1">
      <c r="A10">
        <v>82</v>
      </c>
      <c r="B10">
        <f>VLOOKUP(A10,'text-sizes'!$R:$R,1,0)</f>
        <v>82</v>
      </c>
      <c r="C10" t="str">
        <f>VLOOKUP(A10,'text-sizes'!$R:$S,2,0)</f>
        <v>M</v>
      </c>
      <c r="D10">
        <f>SUMIF('text-sizes'!$R:$R,A10,'text-sizes'!M:M)</f>
        <v>65610</v>
      </c>
      <c r="E10" t="s">
        <v>893</v>
      </c>
      <c r="F10">
        <f t="shared" si="0"/>
        <v>13614</v>
      </c>
    </row>
    <row r="11" spans="1:6" ht="12.75" customHeight="1">
      <c r="A11">
        <v>44</v>
      </c>
      <c r="B11">
        <f>VLOOKUP(A11,'text-sizes'!$R:$R,1,0)</f>
        <v>44</v>
      </c>
      <c r="C11" t="str">
        <f>VLOOKUP(A11,'text-sizes'!$R:$S,2,0)</f>
        <v>A</v>
      </c>
      <c r="D11">
        <f>SUMIF('text-sizes'!$R:$R,A11,'text-sizes'!M:M)</f>
        <v>99461</v>
      </c>
      <c r="E11" t="s">
        <v>623</v>
      </c>
      <c r="F11">
        <f t="shared" si="0"/>
        <v>33851</v>
      </c>
    </row>
    <row r="12" spans="1:6" ht="12.75" customHeight="1">
      <c r="A12">
        <v>21</v>
      </c>
      <c r="B12">
        <f>VLOOKUP(A12,'text-sizes'!$R:$R,1,0)</f>
        <v>21</v>
      </c>
      <c r="C12" t="str">
        <f>VLOOKUP(A12,'text-sizes'!$R:$S,2,0)</f>
        <v>C</v>
      </c>
      <c r="D12">
        <f>SUMIF('text-sizes'!$R:$R,A12,'text-sizes'!M:M)</f>
        <v>102800</v>
      </c>
      <c r="E12" t="s">
        <v>1073</v>
      </c>
      <c r="F12">
        <f t="shared" si="0"/>
        <v>3339</v>
      </c>
    </row>
    <row r="13" spans="1:6" ht="12.75" customHeight="1">
      <c r="A13">
        <v>96</v>
      </c>
      <c r="B13">
        <f>VLOOKUP(A13,'text-sizes'!$R:$R,1,0)</f>
        <v>96</v>
      </c>
      <c r="C13" t="str">
        <f>VLOOKUP(A13,'text-sizes'!$R:$S,2,0)</f>
        <v>C</v>
      </c>
      <c r="D13">
        <f>SUMIF('text-sizes'!$R:$R,A13,'text-sizes'!M:M)</f>
        <v>109886</v>
      </c>
      <c r="E13" t="s">
        <v>1290</v>
      </c>
      <c r="F13">
        <f t="shared" si="0"/>
        <v>7086</v>
      </c>
    </row>
    <row r="14" spans="1:6" ht="12.75" customHeight="1">
      <c r="A14">
        <v>45</v>
      </c>
      <c r="B14">
        <f>VLOOKUP(A14,'text-sizes'!$R:$R,1,0)</f>
        <v>45</v>
      </c>
      <c r="C14" t="str">
        <f>VLOOKUP(A14,'text-sizes'!$R:$S,2,0)</f>
        <v>E</v>
      </c>
      <c r="D14">
        <f>SUMIF('text-sizes'!$R:$R,A14,'text-sizes'!M:M)</f>
        <v>122762</v>
      </c>
      <c r="E14" t="s">
        <v>616</v>
      </c>
      <c r="F14">
        <f t="shared" si="0"/>
        <v>12876</v>
      </c>
    </row>
    <row r="15" spans="1:6" ht="12.75" customHeight="1">
      <c r="A15">
        <v>13</v>
      </c>
      <c r="B15">
        <f>VLOOKUP(A15,'text-sizes'!$R:$R,1,0)</f>
        <v>13</v>
      </c>
      <c r="C15" t="str">
        <f>VLOOKUP(A15,'text-sizes'!$R:$S,2,0)</f>
        <v>C</v>
      </c>
      <c r="D15">
        <f>SUMIF('text-sizes'!$R:$R,A15,'text-sizes'!M:M)</f>
        <v>125277</v>
      </c>
      <c r="E15" t="s">
        <v>1416</v>
      </c>
      <c r="F15">
        <f t="shared" si="0"/>
        <v>2515</v>
      </c>
    </row>
    <row r="16" spans="1:6" ht="12.75" customHeight="1">
      <c r="A16">
        <v>61</v>
      </c>
      <c r="B16">
        <f>VLOOKUP(A16,'text-sizes'!$R:$R,1,0)</f>
        <v>61</v>
      </c>
      <c r="C16" t="str">
        <f>VLOOKUP(A16,'text-sizes'!$R:$S,2,0)</f>
        <v>M</v>
      </c>
      <c r="D16">
        <f>SUMIF('text-sizes'!$R:$R,A16,'text-sizes'!M:M)</f>
        <v>143100</v>
      </c>
      <c r="E16" t="s">
        <v>569</v>
      </c>
      <c r="F16">
        <f t="shared" si="0"/>
        <v>17823</v>
      </c>
    </row>
    <row r="17" spans="1:6" ht="12.75" customHeight="1">
      <c r="A17">
        <v>30</v>
      </c>
      <c r="B17">
        <f>VLOOKUP(A17,'text-sizes'!$R:$R,1,0)</f>
        <v>30</v>
      </c>
      <c r="C17" t="str">
        <f>VLOOKUP(A17,'text-sizes'!$R:$S,2,0)</f>
        <v>A</v>
      </c>
      <c r="D17">
        <f>SUMIF('text-sizes'!$R:$R,A17,'text-sizes'!M:M)</f>
        <v>173294</v>
      </c>
      <c r="E17" t="s">
        <v>995</v>
      </c>
      <c r="F17">
        <f t="shared" si="0"/>
        <v>30194</v>
      </c>
    </row>
    <row r="18" spans="1:6" ht="12.75" customHeight="1">
      <c r="A18">
        <v>4</v>
      </c>
      <c r="B18">
        <f>VLOOKUP(A18,'text-sizes'!$R:$R,1,0)</f>
        <v>4</v>
      </c>
      <c r="C18" t="str">
        <f>VLOOKUP(A18,'text-sizes'!$R:$S,2,0)</f>
        <v>A</v>
      </c>
      <c r="D18">
        <f>SUMIF('text-sizes'!$R:$R,A18,'text-sizes'!M:M)</f>
        <v>175016</v>
      </c>
      <c r="E18" t="s">
        <v>1506</v>
      </c>
      <c r="F18">
        <f t="shared" si="0"/>
        <v>1722</v>
      </c>
    </row>
    <row r="19" spans="1:6" ht="12.75" customHeight="1">
      <c r="A19">
        <v>95</v>
      </c>
      <c r="B19">
        <f>VLOOKUP(A19,'text-sizes'!$R:$R,1,0)</f>
        <v>95</v>
      </c>
      <c r="C19" t="str">
        <f>VLOOKUP(A19,'text-sizes'!$R:$S,2,0)</f>
        <v>M</v>
      </c>
      <c r="D19">
        <f>SUMIF('text-sizes'!$R:$R,A19,'text-sizes'!M:M)</f>
        <v>185964</v>
      </c>
      <c r="E19" t="s">
        <v>853</v>
      </c>
      <c r="F19">
        <f t="shared" si="0"/>
        <v>10948</v>
      </c>
    </row>
    <row r="20" spans="1:6" ht="12.75" customHeight="1">
      <c r="A20">
        <v>51</v>
      </c>
      <c r="B20">
        <f>VLOOKUP(A20,'text-sizes'!$R:$R,1,0)</f>
        <v>51</v>
      </c>
      <c r="C20" t="str">
        <f>VLOOKUP(A20,'text-sizes'!$R:$S,2,0)</f>
        <v>X</v>
      </c>
      <c r="D20">
        <f>SUMIF('text-sizes'!$R:$R,A20,'text-sizes'!M:M)</f>
        <v>186043</v>
      </c>
      <c r="E20" t="s">
        <v>917</v>
      </c>
      <c r="F20">
        <f t="shared" si="0"/>
        <v>79</v>
      </c>
    </row>
    <row r="21" spans="1:6" ht="12.75" customHeight="1">
      <c r="A21">
        <v>42</v>
      </c>
      <c r="B21">
        <f>VLOOKUP(A21,'text-sizes'!$R:$R,1,0)</f>
        <v>42</v>
      </c>
      <c r="C21" t="str">
        <f>VLOOKUP(A21,'text-sizes'!$R:$S,2,0)</f>
        <v>C</v>
      </c>
      <c r="D21">
        <f>SUMIF('text-sizes'!$R:$R,A21,'text-sizes'!M:M)</f>
        <v>186373</v>
      </c>
      <c r="E21" t="s">
        <v>1116</v>
      </c>
      <c r="F21">
        <f t="shared" si="0"/>
        <v>330</v>
      </c>
    </row>
    <row r="22" spans="1:6" ht="12.75" customHeight="1">
      <c r="A22">
        <v>37</v>
      </c>
      <c r="B22">
        <f>VLOOKUP(A22,'text-sizes'!$R:$R,1,0)</f>
        <v>37</v>
      </c>
      <c r="C22" t="str">
        <f>VLOOKUP(A22,'text-sizes'!$R:$S,2,0)</f>
        <v>M</v>
      </c>
      <c r="D22">
        <f>SUMIF('text-sizes'!$R:$R,A22,'text-sizes'!M:M)</f>
        <v>207412</v>
      </c>
      <c r="E22" t="s">
        <v>488</v>
      </c>
      <c r="F22">
        <f t="shared" si="0"/>
        <v>21039</v>
      </c>
    </row>
    <row r="24" spans="1:6" ht="12.75" customHeight="1">
      <c r="A24">
        <v>97</v>
      </c>
      <c r="B24">
        <f>VLOOKUP(A24,'text-sizes'!$R:$R,1,0)</f>
        <v>97</v>
      </c>
      <c r="C24" t="str">
        <f>VLOOKUP(A24,'text-sizes'!$R:$S,2,0)</f>
        <v>C</v>
      </c>
      <c r="D24">
        <f>SUMIF('text-sizes'!$R:$R,A24,'text-sizes'!M:M)</f>
        <v>252120</v>
      </c>
      <c r="E24" t="s">
        <v>1697</v>
      </c>
      <c r="F24">
        <f>+D24-D22</f>
        <v>44708</v>
      </c>
    </row>
    <row r="25" spans="1:6" ht="12.75" customHeight="1">
      <c r="A25">
        <v>9</v>
      </c>
      <c r="B25">
        <f>VLOOKUP(A25,'text-sizes'!$R:$R,1,0)</f>
        <v>9</v>
      </c>
      <c r="C25" t="str">
        <f>VLOOKUP(A25,'text-sizes'!$R:$S,2,0)</f>
        <v>C</v>
      </c>
      <c r="D25">
        <f>SUMIF('text-sizes'!$R:$R,A25,'text-sizes'!M:M)</f>
        <v>255595</v>
      </c>
      <c r="E25" t="s">
        <v>1462</v>
      </c>
      <c r="F25">
        <f t="shared" si="0"/>
        <v>3475</v>
      </c>
    </row>
    <row r="26" spans="1:6" ht="12.75" customHeight="1">
      <c r="A26">
        <v>94</v>
      </c>
      <c r="B26">
        <f>VLOOKUP(A26,'text-sizes'!$R:$R,1,0)</f>
        <v>94</v>
      </c>
      <c r="C26" t="str">
        <f>VLOOKUP(A26,'text-sizes'!$R:$S,2,0)</f>
        <v>A</v>
      </c>
      <c r="D26">
        <f>SUMIF('text-sizes'!$R:$R,A26,'text-sizes'!M:M)</f>
        <v>270534</v>
      </c>
      <c r="E26" t="s">
        <v>535</v>
      </c>
      <c r="F26">
        <f t="shared" si="0"/>
        <v>14939</v>
      </c>
    </row>
    <row r="27" spans="1:6" ht="12.75" customHeight="1">
      <c r="A27">
        <v>49</v>
      </c>
      <c r="B27">
        <f>VLOOKUP(A27,'text-sizes'!$R:$R,1,0)</f>
        <v>49</v>
      </c>
      <c r="C27" t="str">
        <f>VLOOKUP(A27,'text-sizes'!$R:$S,2,0)</f>
        <v>X</v>
      </c>
      <c r="D27">
        <f>SUMIF('text-sizes'!$R:$R,A27,'text-sizes'!M:M)</f>
        <v>270764</v>
      </c>
      <c r="E27" t="s">
        <v>416</v>
      </c>
      <c r="F27">
        <f t="shared" si="0"/>
        <v>230</v>
      </c>
    </row>
    <row r="28" spans="1:6" ht="12.75" customHeight="1">
      <c r="A28">
        <v>78</v>
      </c>
      <c r="B28">
        <f>VLOOKUP(A28,'text-sizes'!$R:$R,1,0)</f>
        <v>78</v>
      </c>
      <c r="C28" t="str">
        <f>VLOOKUP(A28,'text-sizes'!$R:$S,2,0)</f>
        <v>C</v>
      </c>
      <c r="D28">
        <f>SUMIF('text-sizes'!$R:$R,A28,'text-sizes'!M:M)</f>
        <v>300076</v>
      </c>
      <c r="E28" t="s">
        <v>810</v>
      </c>
      <c r="F28">
        <f t="shared" si="0"/>
        <v>29312</v>
      </c>
    </row>
    <row r="29" spans="1:6" ht="12.75" customHeight="1">
      <c r="A29">
        <v>36</v>
      </c>
      <c r="B29">
        <f>VLOOKUP(A29,'text-sizes'!$R:$R,1,0)</f>
        <v>36</v>
      </c>
      <c r="C29" t="str">
        <f>VLOOKUP(A29,'text-sizes'!$R:$S,2,0)</f>
        <v>C</v>
      </c>
      <c r="D29">
        <f>SUMIF('text-sizes'!$R:$R,A29,'text-sizes'!M:M)</f>
        <v>301684.44</v>
      </c>
      <c r="E29" t="s">
        <v>1160</v>
      </c>
      <c r="F29">
        <f t="shared" si="0"/>
        <v>1608.4400000000023</v>
      </c>
    </row>
    <row r="30" spans="1:6" ht="12.75" customHeight="1">
      <c r="A30">
        <v>26</v>
      </c>
      <c r="B30">
        <f>VLOOKUP(A30,'text-sizes'!$R:$R,1,0)</f>
        <v>26</v>
      </c>
      <c r="C30" t="str">
        <f>VLOOKUP(A30,'text-sizes'!$R:$S,2,0)</f>
        <v>A</v>
      </c>
      <c r="D30">
        <f>SUMIF('text-sizes'!$R:$R,A30,'text-sizes'!M:M)</f>
        <v>303893</v>
      </c>
      <c r="E30" t="s">
        <v>1068</v>
      </c>
      <c r="F30">
        <f t="shared" si="0"/>
        <v>2208.5599999999977</v>
      </c>
    </row>
    <row r="31" spans="1:6" ht="12.75" customHeight="1">
      <c r="A31">
        <v>24</v>
      </c>
      <c r="B31">
        <f>VLOOKUP(A31,'text-sizes'!$R:$R,1,0)</f>
        <v>24</v>
      </c>
      <c r="C31" t="str">
        <f>VLOOKUP(A31,'text-sizes'!$R:$S,2,0)</f>
        <v>A</v>
      </c>
      <c r="D31">
        <f>SUMIF('text-sizes'!$R:$R,A31,'text-sizes'!M:M)</f>
        <v>313183</v>
      </c>
      <c r="E31" t="s">
        <v>1240</v>
      </c>
      <c r="F31">
        <f t="shared" si="0"/>
        <v>9290</v>
      </c>
    </row>
    <row r="32" spans="1:6" ht="12.75" customHeight="1">
      <c r="A32">
        <v>56</v>
      </c>
      <c r="B32">
        <f>VLOOKUP(A32,'text-sizes'!$R:$R,1,0)</f>
        <v>56</v>
      </c>
      <c r="C32" t="str">
        <f>VLOOKUP(A32,'text-sizes'!$R:$S,2,0)</f>
        <v>X</v>
      </c>
      <c r="D32">
        <f>SUMIF('text-sizes'!$R:$R,A32,'text-sizes'!M:M)</f>
        <v>318220</v>
      </c>
      <c r="E32" t="s">
        <v>1640</v>
      </c>
      <c r="F32">
        <f t="shared" si="0"/>
        <v>5037</v>
      </c>
    </row>
    <row r="33" spans="1:6" ht="12.75" customHeight="1">
      <c r="A33">
        <v>46</v>
      </c>
      <c r="B33">
        <f>VLOOKUP(A33,'text-sizes'!$R:$R,1,0)</f>
        <v>46</v>
      </c>
      <c r="C33" t="str">
        <f>VLOOKUP(A33,'text-sizes'!$R:$S,2,0)</f>
        <v>X</v>
      </c>
      <c r="D33">
        <f>SUMIF('text-sizes'!$R:$R,A33,'text-sizes'!M:M)</f>
        <v>322921</v>
      </c>
      <c r="E33" t="s">
        <v>1723</v>
      </c>
      <c r="F33">
        <f t="shared" si="0"/>
        <v>4701</v>
      </c>
    </row>
    <row r="34" spans="1:6" ht="12.75" customHeight="1">
      <c r="A34">
        <v>22</v>
      </c>
      <c r="B34">
        <f>VLOOKUP(A34,'text-sizes'!$R:$R,1,0)</f>
        <v>22</v>
      </c>
      <c r="C34" t="str">
        <f>VLOOKUP(A34,'text-sizes'!$R:$S,2,0)</f>
        <v>A</v>
      </c>
      <c r="D34">
        <f>SUMIF('text-sizes'!$R:$R,A34,'text-sizes'!M:M)</f>
        <v>323782</v>
      </c>
      <c r="E34" t="s">
        <v>1076</v>
      </c>
      <c r="F34">
        <f t="shared" si="0"/>
        <v>861</v>
      </c>
    </row>
    <row r="35" spans="1:6" ht="12.75" customHeight="1">
      <c r="A35">
        <v>83</v>
      </c>
      <c r="B35">
        <f>VLOOKUP(A35,'text-sizes'!$R:$R,1,0)</f>
        <v>83</v>
      </c>
      <c r="C35" t="str">
        <f>VLOOKUP(A35,'text-sizes'!$R:$S,2,0)</f>
        <v>M</v>
      </c>
      <c r="D35">
        <f>SUMIF('text-sizes'!$R:$R,A35,'text-sizes'!M:M)</f>
        <v>337272</v>
      </c>
      <c r="E35" t="s">
        <v>801</v>
      </c>
      <c r="F35">
        <f t="shared" si="0"/>
        <v>13490</v>
      </c>
    </row>
    <row r="36" spans="1:6" ht="12.75" customHeight="1">
      <c r="A36">
        <v>33</v>
      </c>
      <c r="B36">
        <f>VLOOKUP(A36,'text-sizes'!$R:$R,1,0)</f>
        <v>33</v>
      </c>
      <c r="C36" t="str">
        <f>VLOOKUP(A36,'text-sizes'!$R:$S,2,0)</f>
        <v>E</v>
      </c>
      <c r="D36">
        <f>SUMIF('text-sizes'!$R:$R,A36,'text-sizes'!M:M)</f>
        <v>377915</v>
      </c>
      <c r="E36" t="s">
        <v>608</v>
      </c>
      <c r="F36">
        <f t="shared" si="0"/>
        <v>40643</v>
      </c>
    </row>
    <row r="37" spans="1:6" ht="12.75" customHeight="1">
      <c r="A37">
        <v>12</v>
      </c>
      <c r="B37">
        <f>VLOOKUP(A37,'text-sizes'!$R:$R,1,0)</f>
        <v>12</v>
      </c>
      <c r="C37" t="str">
        <f>VLOOKUP(A37,'text-sizes'!$R:$S,2,0)</f>
        <v>C</v>
      </c>
      <c r="D37">
        <f>SUMIF('text-sizes'!$R:$R,A37,'text-sizes'!M:M)</f>
        <v>378819</v>
      </c>
      <c r="E37" t="s">
        <v>1478</v>
      </c>
      <c r="F37">
        <f t="shared" si="0"/>
        <v>904</v>
      </c>
    </row>
    <row r="38" spans="1:6" ht="12.75" customHeight="1">
      <c r="A38">
        <v>16</v>
      </c>
      <c r="B38">
        <f>VLOOKUP(A38,'text-sizes'!$R:$R,1,0)</f>
        <v>16</v>
      </c>
      <c r="C38" t="str">
        <f>VLOOKUP(A38,'text-sizes'!$R:$S,2,0)</f>
        <v>C</v>
      </c>
      <c r="D38">
        <f>SUMIF('text-sizes'!$R:$R,A38,'text-sizes'!M:M)</f>
        <v>386410</v>
      </c>
      <c r="E38" t="s">
        <v>1394</v>
      </c>
      <c r="F38">
        <f t="shared" si="0"/>
        <v>7591</v>
      </c>
    </row>
    <row r="39" spans="1:6" ht="12.75" customHeight="1">
      <c r="A39">
        <v>89</v>
      </c>
      <c r="B39">
        <f>VLOOKUP(A39,'text-sizes'!$R:$R,1,0)</f>
        <v>89</v>
      </c>
      <c r="C39" t="str">
        <f>VLOOKUP(A39,'text-sizes'!$R:$S,2,0)</f>
        <v>C</v>
      </c>
      <c r="D39">
        <f>SUMIF('text-sizes'!$R:$R,A39,'text-sizes'!M:M)</f>
        <v>390757</v>
      </c>
      <c r="E39" t="s">
        <v>286</v>
      </c>
      <c r="F39">
        <f t="shared" si="0"/>
        <v>4347</v>
      </c>
    </row>
    <row r="40" spans="1:6" ht="12.75" customHeight="1">
      <c r="A40">
        <v>73</v>
      </c>
      <c r="B40">
        <f>VLOOKUP(A40,'text-sizes'!$R:$R,1,0)</f>
        <v>73</v>
      </c>
      <c r="C40" t="str">
        <f>VLOOKUP(A40,'text-sizes'!$R:$S,2,0)</f>
        <v>M</v>
      </c>
      <c r="D40">
        <f>SUMIF('text-sizes'!$R:$R,A40,'text-sizes'!M:M)</f>
        <v>393100</v>
      </c>
      <c r="E40" t="s">
        <v>1616</v>
      </c>
      <c r="F40">
        <f t="shared" si="0"/>
        <v>2343</v>
      </c>
    </row>
    <row r="41" spans="1:6" ht="12.75" customHeight="1">
      <c r="A41">
        <v>8</v>
      </c>
      <c r="B41">
        <f>VLOOKUP(A41,'text-sizes'!$R:$R,1,0)</f>
        <v>8</v>
      </c>
      <c r="C41" t="str">
        <f>VLOOKUP(A41,'text-sizes'!$R:$S,2,0)</f>
        <v>C</v>
      </c>
      <c r="D41">
        <f>SUMIF('text-sizes'!$R:$R,A41,'text-sizes'!M:M)</f>
        <v>406752</v>
      </c>
      <c r="E41" t="s">
        <v>1484</v>
      </c>
      <c r="F41">
        <f t="shared" si="0"/>
        <v>13652</v>
      </c>
    </row>
    <row r="42" spans="1:6" ht="12.75" customHeight="1">
      <c r="A42">
        <v>53</v>
      </c>
      <c r="B42">
        <f>VLOOKUP(A42,'text-sizes'!$R:$R,1,0)</f>
        <v>53</v>
      </c>
      <c r="C42" t="str">
        <f>VLOOKUP(A42,'text-sizes'!$R:$S,2,0)</f>
        <v>X</v>
      </c>
      <c r="D42">
        <f>SUMIF('text-sizes'!$R:$R,A42,'text-sizes'!M:M)</f>
        <v>407755</v>
      </c>
      <c r="E42" t="s">
        <v>432</v>
      </c>
      <c r="F42">
        <f t="shared" si="0"/>
        <v>1003</v>
      </c>
    </row>
    <row r="43" spans="1:6" ht="12.75" customHeight="1">
      <c r="A43">
        <v>32</v>
      </c>
      <c r="B43">
        <f>VLOOKUP(A43,'text-sizes'!$R:$R,1,0)</f>
        <v>32</v>
      </c>
      <c r="C43" t="str">
        <f>VLOOKUP(A43,'text-sizes'!$R:$S,2,0)</f>
        <v>M</v>
      </c>
      <c r="D43">
        <f>SUMIF('text-sizes'!$R:$R,A43,'text-sizes'!M:M)</f>
        <v>442300</v>
      </c>
      <c r="E43" t="s">
        <v>1684</v>
      </c>
      <c r="F43">
        <f t="shared" si="0"/>
        <v>34545</v>
      </c>
    </row>
    <row r="44" spans="1:6" ht="12.75" customHeight="1">
      <c r="A44">
        <v>55</v>
      </c>
      <c r="B44">
        <f>VLOOKUP(A44,'text-sizes'!$R:$R,1,0)</f>
        <v>55</v>
      </c>
      <c r="C44" t="str">
        <f>VLOOKUP(A44,'text-sizes'!$R:$S,2,0)</f>
        <v>M</v>
      </c>
      <c r="D44">
        <f>SUMIF('text-sizes'!$R:$R,A44,'text-sizes'!M:M)</f>
        <v>444103</v>
      </c>
      <c r="E44" t="s">
        <v>579</v>
      </c>
      <c r="F44">
        <f t="shared" si="0"/>
        <v>1803</v>
      </c>
    </row>
    <row r="45" spans="1:6" ht="12.75" customHeight="1">
      <c r="A45">
        <v>38</v>
      </c>
      <c r="B45">
        <f>VLOOKUP(A45,'text-sizes'!$R:$R,1,0)</f>
        <v>38</v>
      </c>
      <c r="C45" t="str">
        <f>VLOOKUP(A45,'text-sizes'!$R:$S,2,0)</f>
        <v>M</v>
      </c>
      <c r="D45">
        <f>SUMIF('text-sizes'!$R:$R,A45,'text-sizes'!M:M)</f>
        <v>450758</v>
      </c>
      <c r="E45" t="s">
        <v>439</v>
      </c>
      <c r="F45">
        <f t="shared" si="0"/>
        <v>6655</v>
      </c>
    </row>
    <row r="46" spans="1:6" ht="12.75" customHeight="1">
      <c r="A46">
        <v>60</v>
      </c>
      <c r="B46">
        <f>VLOOKUP(A46,'text-sizes'!$R:$R,1,0)</f>
        <v>60</v>
      </c>
      <c r="C46" t="str">
        <f>VLOOKUP(A46,'text-sizes'!$R:$S,2,0)</f>
        <v>M</v>
      </c>
      <c r="D46">
        <f>SUMIF('text-sizes'!$R:$R,A46,'text-sizes'!M:M)</f>
        <v>451946</v>
      </c>
      <c r="E46" t="s">
        <v>1585</v>
      </c>
      <c r="F46">
        <f t="shared" si="0"/>
        <v>1188</v>
      </c>
    </row>
    <row r="47" spans="1:6" ht="12.75" customHeight="1">
      <c r="A47">
        <v>25</v>
      </c>
      <c r="B47">
        <f>VLOOKUP(A47,'text-sizes'!$R:$R,1,0)</f>
        <v>25</v>
      </c>
      <c r="C47" t="str">
        <f>VLOOKUP(A47,'text-sizes'!$R:$S,2,0)</f>
        <v>A</v>
      </c>
      <c r="D47">
        <f>SUMIF('text-sizes'!$R:$R,A47,'text-sizes'!M:M)</f>
        <v>453412</v>
      </c>
      <c r="E47" t="s">
        <v>1084</v>
      </c>
      <c r="F47">
        <f t="shared" si="0"/>
        <v>1466</v>
      </c>
    </row>
    <row r="48" spans="1:6" ht="12.75" customHeight="1">
      <c r="A48">
        <v>76</v>
      </c>
      <c r="B48">
        <f>VLOOKUP(A48,'text-sizes'!$R:$R,1,0)</f>
        <v>76</v>
      </c>
      <c r="C48" t="str">
        <f>VLOOKUP(A48,'text-sizes'!$R:$S,2,0)</f>
        <v>M</v>
      </c>
      <c r="D48">
        <f>SUMIF('text-sizes'!$R:$R,A48,'text-sizes'!M:M)</f>
        <v>455000</v>
      </c>
      <c r="E48" t="s">
        <v>1653</v>
      </c>
      <c r="F48">
        <f t="shared" si="0"/>
        <v>1588</v>
      </c>
    </row>
    <row r="49" spans="1:6" ht="12.75" customHeight="1">
      <c r="A49">
        <v>86</v>
      </c>
      <c r="B49">
        <f>VLOOKUP(A49,'text-sizes'!$R:$R,1,0)</f>
        <v>86</v>
      </c>
      <c r="C49" t="str">
        <f>VLOOKUP(A49,'text-sizes'!$R:$S,2,0)</f>
        <v>C</v>
      </c>
      <c r="D49">
        <f>SUMIF('text-sizes'!$R:$R,A49,'text-sizes'!M:M)</f>
        <v>462840</v>
      </c>
      <c r="E49" t="s">
        <v>675</v>
      </c>
      <c r="F49">
        <f t="shared" si="0"/>
        <v>7840</v>
      </c>
    </row>
    <row r="51" spans="1:6" ht="12.75" customHeight="1">
      <c r="A51">
        <v>84</v>
      </c>
      <c r="B51">
        <f>VLOOKUP(A51,'text-sizes'!$R:$R,1,0)</f>
        <v>84</v>
      </c>
      <c r="C51" t="str">
        <f>VLOOKUP(A51,'text-sizes'!$R:$S,2,0)</f>
        <v>C</v>
      </c>
      <c r="D51">
        <f>SUMIF('text-sizes'!$R:$R,A51,'text-sizes'!M:M)</f>
        <v>581730</v>
      </c>
      <c r="E51" t="s">
        <v>366</v>
      </c>
      <c r="F51">
        <f>+D51-D49</f>
        <v>118890</v>
      </c>
    </row>
    <row r="52" spans="1:6" ht="12.75" customHeight="1">
      <c r="A52">
        <v>92</v>
      </c>
      <c r="B52">
        <f>VLOOKUP(A52,'text-sizes'!$R:$R,1,0)</f>
        <v>92</v>
      </c>
      <c r="C52" t="str">
        <f>VLOOKUP(A52,'text-sizes'!$R:$S,2,0)</f>
        <v>C</v>
      </c>
      <c r="D52">
        <f>SUMIF('text-sizes'!$R:$R,A52,'text-sizes'!M:M)</f>
        <v>587041</v>
      </c>
      <c r="E52" t="s">
        <v>201</v>
      </c>
      <c r="F52">
        <f t="shared" si="0"/>
        <v>5311</v>
      </c>
    </row>
    <row r="53" spans="1:6" ht="12.75" customHeight="1">
      <c r="A53">
        <v>39</v>
      </c>
      <c r="B53">
        <f>VLOOKUP(A53,'text-sizes'!$R:$R,1,0)</f>
        <v>39</v>
      </c>
      <c r="C53" t="str">
        <f>VLOOKUP(A53,'text-sizes'!$R:$S,2,0)</f>
        <v>C</v>
      </c>
      <c r="D53">
        <f>SUMIF('text-sizes'!$R:$R,A53,'text-sizes'!M:M)</f>
        <v>593183</v>
      </c>
      <c r="E53" t="s">
        <v>1140</v>
      </c>
      <c r="F53">
        <f t="shared" si="0"/>
        <v>6142</v>
      </c>
    </row>
    <row r="54" spans="1:6" ht="12.75" customHeight="1">
      <c r="A54">
        <v>29</v>
      </c>
      <c r="B54">
        <f>VLOOKUP(A54,'text-sizes'!$R:$R,1,0)</f>
        <v>29</v>
      </c>
      <c r="C54" t="str">
        <f>VLOOKUP(A54,'text-sizes'!$R:$S,2,0)</f>
        <v>A</v>
      </c>
      <c r="D54">
        <f>SUMIF('text-sizes'!$R:$R,A54,'text-sizes'!M:M)</f>
        <v>596337</v>
      </c>
      <c r="E54" t="s">
        <v>1181</v>
      </c>
      <c r="F54">
        <f t="shared" si="0"/>
        <v>3154</v>
      </c>
    </row>
    <row r="55" spans="1:6" ht="12.75" customHeight="1">
      <c r="A55">
        <v>27</v>
      </c>
      <c r="B55">
        <f>VLOOKUP(A55,'text-sizes'!$R:$R,1,0)</f>
        <v>27</v>
      </c>
      <c r="C55" t="str">
        <f>VLOOKUP(A55,'text-sizes'!$R:$S,2,0)</f>
        <v>A</v>
      </c>
      <c r="D55">
        <f>SUMIF('text-sizes'!$R:$R,A55,'text-sizes'!M:M)</f>
        <v>610864</v>
      </c>
      <c r="E55" t="s">
        <v>1208</v>
      </c>
      <c r="F55">
        <f t="shared" si="0"/>
        <v>14527</v>
      </c>
    </row>
    <row r="56" spans="1:6" ht="12.75" customHeight="1">
      <c r="A56">
        <v>68</v>
      </c>
      <c r="B56">
        <f>VLOOKUP(A56,'text-sizes'!$R:$R,1,0)</f>
        <v>68</v>
      </c>
      <c r="C56" t="str">
        <f>VLOOKUP(A56,'text-sizes'!$R:$S,2,0)</f>
        <v>C</v>
      </c>
      <c r="D56">
        <f>SUMIF('text-sizes'!$R:$R,A56,'text-sizes'!M:M)</f>
        <v>619745</v>
      </c>
      <c r="E56" t="s">
        <v>257</v>
      </c>
      <c r="F56">
        <f t="shared" si="0"/>
        <v>8881</v>
      </c>
    </row>
    <row r="57" spans="1:6" ht="12.75" customHeight="1">
      <c r="A57">
        <v>66</v>
      </c>
      <c r="B57">
        <f>VLOOKUP(A57,'text-sizes'!$R:$R,1,0)</f>
        <v>66</v>
      </c>
      <c r="C57" t="str">
        <f>VLOOKUP(A57,'text-sizes'!$R:$S,2,0)</f>
        <v>C</v>
      </c>
      <c r="D57">
        <f>SUMIF('text-sizes'!$R:$R,A57,'text-sizes'!M:M)</f>
        <v>622436</v>
      </c>
      <c r="E57" t="s">
        <v>314</v>
      </c>
      <c r="F57">
        <f t="shared" si="0"/>
        <v>2691</v>
      </c>
    </row>
    <row r="58" spans="1:6" ht="12.75" customHeight="1">
      <c r="A58">
        <v>65</v>
      </c>
      <c r="B58">
        <f>VLOOKUP(A58,'text-sizes'!$R:$R,1,0)</f>
        <v>65</v>
      </c>
      <c r="C58" t="str">
        <f>VLOOKUP(A58,'text-sizes'!$R:$S,2,0)</f>
        <v>M</v>
      </c>
      <c r="D58">
        <f>SUMIF('text-sizes'!$R:$R,A58,'text-sizes'!M:M)</f>
        <v>645807</v>
      </c>
      <c r="E58" t="s">
        <v>907</v>
      </c>
      <c r="F58">
        <f t="shared" si="0"/>
        <v>23371</v>
      </c>
    </row>
    <row r="59" spans="1:6" ht="12.75" customHeight="1">
      <c r="A59">
        <v>200</v>
      </c>
      <c r="B59">
        <f>VLOOKUP(A59,'text-sizes'!$R:$R,1,0)</f>
        <v>200</v>
      </c>
      <c r="C59" t="str">
        <f>VLOOKUP(A59,'text-sizes'!$R:$S,2,0)</f>
        <v>M</v>
      </c>
      <c r="D59">
        <f>SUMIF('text-sizes'!$R:$R,A59,'text-sizes'!M:M)</f>
        <v>660657</v>
      </c>
      <c r="E59" t="s">
        <v>254</v>
      </c>
      <c r="F59">
        <f t="shared" si="0"/>
        <v>14850</v>
      </c>
    </row>
    <row r="60" spans="1:6" ht="12.75" customHeight="1">
      <c r="A60">
        <v>74</v>
      </c>
      <c r="B60">
        <f>VLOOKUP(A60,'text-sizes'!$R:$R,1,0)</f>
        <v>74</v>
      </c>
      <c r="C60" t="str">
        <f>VLOOKUP(A60,'text-sizes'!$R:$S,2,0)</f>
        <v>E</v>
      </c>
      <c r="D60">
        <f>SUMIF('text-sizes'!$R:$R,A60,'text-sizes'!M:M)</f>
        <v>676577</v>
      </c>
      <c r="E60" t="s">
        <v>770</v>
      </c>
      <c r="F60">
        <f t="shared" si="0"/>
        <v>15920</v>
      </c>
    </row>
    <row r="61" spans="1:6" ht="12.75" customHeight="1">
      <c r="A61">
        <v>58</v>
      </c>
      <c r="B61">
        <f>VLOOKUP(A61,'text-sizes'!$R:$R,1,0)</f>
        <v>58</v>
      </c>
      <c r="C61" t="str">
        <f>VLOOKUP(A61,'text-sizes'!$R:$S,2,0)</f>
        <v>M</v>
      </c>
      <c r="D61">
        <f>SUMIF('text-sizes'!$R:$R,A61,'text-sizes'!M:M)</f>
        <v>691155</v>
      </c>
      <c r="E61" t="s">
        <v>574</v>
      </c>
      <c r="F61">
        <f t="shared" si="0"/>
        <v>14578</v>
      </c>
    </row>
    <row r="62" spans="1:6" ht="12.75" customHeight="1">
      <c r="A62">
        <v>81</v>
      </c>
      <c r="B62">
        <f>VLOOKUP(A62,'text-sizes'!$R:$R,1,0)</f>
        <v>81</v>
      </c>
      <c r="C62" t="str">
        <f>VLOOKUP(A62,'text-sizes'!$R:$S,2,0)</f>
        <v>C</v>
      </c>
      <c r="D62">
        <f>SUMIF('text-sizes'!$R:$R,A62,'text-sizes'!M:M)</f>
        <v>752612</v>
      </c>
      <c r="E62" t="s">
        <v>279</v>
      </c>
      <c r="F62">
        <f t="shared" si="0"/>
        <v>61457</v>
      </c>
    </row>
    <row r="63" spans="1:6" ht="12.75" customHeight="1">
      <c r="A63">
        <v>2</v>
      </c>
      <c r="B63">
        <f>VLOOKUP(A63,'text-sizes'!$R:$R,1,0)</f>
        <v>2</v>
      </c>
      <c r="C63" t="str">
        <f>VLOOKUP(A63,'text-sizes'!$R:$S,2,0)</f>
        <v>C</v>
      </c>
      <c r="D63">
        <f>SUMIF('text-sizes'!$R:$R,A63,'text-sizes'!M:M)</f>
        <v>756096</v>
      </c>
      <c r="E63" t="s">
        <v>1450</v>
      </c>
      <c r="F63">
        <f t="shared" si="0"/>
        <v>3484</v>
      </c>
    </row>
    <row r="64" spans="1:6" ht="12.75" customHeight="1">
      <c r="A64">
        <v>47</v>
      </c>
      <c r="B64">
        <f>VLOOKUP(A64,'text-sizes'!$R:$R,1,0)</f>
        <v>47</v>
      </c>
      <c r="C64" t="str">
        <f>VLOOKUP(A64,'text-sizes'!$R:$S,2,0)</f>
        <v>M</v>
      </c>
      <c r="D64">
        <f>SUMIF('text-sizes'!$R:$R,A64,'text-sizes'!M:M)</f>
        <v>772959</v>
      </c>
      <c r="E64" t="s">
        <v>931</v>
      </c>
      <c r="F64">
        <f t="shared" si="0"/>
        <v>16863</v>
      </c>
    </row>
    <row r="65" spans="1:6" ht="12.75" customHeight="1">
      <c r="A65">
        <v>67</v>
      </c>
      <c r="B65">
        <f>VLOOKUP(A65,'text-sizes'!$R:$R,1,0)</f>
        <v>67</v>
      </c>
      <c r="C65" t="str">
        <f>VLOOKUP(A65,'text-sizes'!$R:$S,2,0)</f>
        <v>M</v>
      </c>
      <c r="D65">
        <f>SUMIF('text-sizes'!$R:$R,A65,'text-sizes'!M:M)</f>
        <v>796095</v>
      </c>
      <c r="E65" t="s">
        <v>888</v>
      </c>
      <c r="F65">
        <f t="shared" si="0"/>
        <v>23136</v>
      </c>
    </row>
    <row r="66" spans="1:6" ht="12.75" customHeight="1">
      <c r="A66">
        <v>34</v>
      </c>
      <c r="B66">
        <f>VLOOKUP(A66,'text-sizes'!$R:$R,1,0)</f>
        <v>34</v>
      </c>
      <c r="C66" t="str">
        <f>VLOOKUP(A66,'text-sizes'!$R:$S,2,0)</f>
        <v>A</v>
      </c>
      <c r="D66">
        <f>SUMIF('text-sizes'!$R:$R,A66,'text-sizes'!M:M)</f>
        <v>811228</v>
      </c>
      <c r="E66" t="s">
        <v>1046</v>
      </c>
      <c r="F66">
        <f t="shared" si="0"/>
        <v>15133</v>
      </c>
    </row>
    <row r="67" spans="1:6" ht="12.75" customHeight="1">
      <c r="A67">
        <v>99</v>
      </c>
      <c r="B67">
        <f>VLOOKUP(A67,'text-sizes'!$R:$R,1,0)</f>
        <v>99</v>
      </c>
      <c r="C67" t="str">
        <f>VLOOKUP(A67,'text-sizes'!$R:$S,2,0)</f>
        <v>C</v>
      </c>
      <c r="D67">
        <f>SUMIF('text-sizes'!$R:$R,A67,'text-sizes'!M:M)</f>
        <v>823385</v>
      </c>
      <c r="E67" t="s">
        <v>193</v>
      </c>
      <c r="F67">
        <f t="shared" si="0"/>
        <v>12157</v>
      </c>
    </row>
    <row r="68" spans="1:6" ht="12.75" customHeight="1">
      <c r="A68">
        <v>80</v>
      </c>
      <c r="B68">
        <f>VLOOKUP(A68,'text-sizes'!$R:$R,1,0)</f>
        <v>80</v>
      </c>
      <c r="C68" t="str">
        <f>VLOOKUP(A68,'text-sizes'!$R:$S,2,0)</f>
        <v>C</v>
      </c>
      <c r="D68">
        <f>SUMIF('text-sizes'!$R:$R,A68,'text-sizes'!M:M)</f>
        <v>825118</v>
      </c>
      <c r="E68" t="s">
        <v>380</v>
      </c>
      <c r="F68">
        <f t="shared" si="0"/>
        <v>1733</v>
      </c>
    </row>
    <row r="70" spans="1:6" ht="12.75" customHeight="1">
      <c r="A70">
        <v>11</v>
      </c>
      <c r="B70">
        <f>VLOOKUP(A70,'text-sizes'!$R:$R,1,0)</f>
        <v>11</v>
      </c>
      <c r="C70" t="str">
        <f>VLOOKUP(A70,'text-sizes'!$R:$S,2,0)</f>
        <v>C</v>
      </c>
      <c r="D70">
        <f>SUMIF('text-sizes'!$R:$R,A70,'text-sizes'!M:M)</f>
        <v>916445</v>
      </c>
      <c r="E70" t="s">
        <v>1512</v>
      </c>
      <c r="F70">
        <f>+D70-D68</f>
        <v>91327</v>
      </c>
    </row>
    <row r="71" spans="1:6" ht="12.75" customHeight="1">
      <c r="A71">
        <v>87</v>
      </c>
      <c r="B71">
        <f>VLOOKUP(A71,'text-sizes'!$R:$R,1,0)</f>
        <v>87</v>
      </c>
      <c r="C71" t="str">
        <f>VLOOKUP(A71,'text-sizes'!$R:$S,2,0)</f>
        <v>C</v>
      </c>
      <c r="D71">
        <f>SUMIF('text-sizes'!$R:$R,A71,'text-sizes'!M:M)</f>
        <v>917864</v>
      </c>
      <c r="E71" t="s">
        <v>228</v>
      </c>
      <c r="F71">
        <f t="shared" ref="F71:F86" si="1">+D71-D70</f>
        <v>1419</v>
      </c>
    </row>
    <row r="72" spans="1:6" ht="12.75" customHeight="1">
      <c r="A72">
        <v>57</v>
      </c>
      <c r="B72">
        <f>VLOOKUP(A72,'text-sizes'!$R:$R,1,0)</f>
        <v>57</v>
      </c>
      <c r="C72" t="str">
        <f>VLOOKUP(A72,'text-sizes'!$R:$S,2,0)</f>
        <v>X</v>
      </c>
      <c r="D72">
        <f>SUMIF('text-sizes'!$R:$R,A72,'text-sizes'!M:M)</f>
        <v>923768</v>
      </c>
      <c r="E72" t="s">
        <v>482</v>
      </c>
      <c r="F72">
        <f t="shared" si="1"/>
        <v>5904</v>
      </c>
    </row>
    <row r="73" spans="1:6" ht="12.75" customHeight="1">
      <c r="A73">
        <v>79</v>
      </c>
      <c r="B73">
        <f>VLOOKUP(A73,'text-sizes'!$R:$R,1,0)</f>
        <v>79</v>
      </c>
      <c r="C73" t="str">
        <f>VLOOKUP(A73,'text-sizes'!$R:$S,2,0)</f>
        <v>X</v>
      </c>
      <c r="D73">
        <f>SUMIF('text-sizes'!$R:$R,A73,'text-sizes'!M:M)</f>
        <v>936879</v>
      </c>
      <c r="E73" t="s">
        <v>263</v>
      </c>
      <c r="F73">
        <f t="shared" si="1"/>
        <v>13111</v>
      </c>
    </row>
    <row r="74" spans="1:6" ht="12.75" customHeight="1">
      <c r="A74">
        <v>52</v>
      </c>
      <c r="B74">
        <f>VLOOKUP(A74,'text-sizes'!$R:$R,1,0)</f>
        <v>52</v>
      </c>
      <c r="C74" t="str">
        <f>VLOOKUP(A74,'text-sizes'!$R:$S,2,0)</f>
        <v>M</v>
      </c>
      <c r="D74">
        <f>SUMIF('text-sizes'!$R:$R,A74,'text-sizes'!M:M)</f>
        <v>995868</v>
      </c>
      <c r="E74" t="s">
        <v>1674</v>
      </c>
      <c r="F74">
        <f t="shared" si="1"/>
        <v>58989</v>
      </c>
    </row>
    <row r="75" spans="1:6" ht="12.75" customHeight="1">
      <c r="A75">
        <v>31</v>
      </c>
      <c r="B75">
        <f>VLOOKUP(A75,'text-sizes'!$R:$R,1,0)</f>
        <v>31</v>
      </c>
      <c r="C75" t="str">
        <f>VLOOKUP(A75,'text-sizes'!$R:$S,2,0)</f>
        <v>M</v>
      </c>
      <c r="D75">
        <f>SUMIF('text-sizes'!$R:$R,A75,'text-sizes'!M:M)</f>
        <v>1030700</v>
      </c>
      <c r="E75" t="s">
        <v>471</v>
      </c>
      <c r="F75">
        <f t="shared" si="1"/>
        <v>34832</v>
      </c>
    </row>
    <row r="76" spans="1:6" ht="12.75" customHeight="1">
      <c r="A76">
        <v>28</v>
      </c>
      <c r="B76">
        <f>VLOOKUP(A76,'text-sizes'!$R:$R,1,0)</f>
        <v>28</v>
      </c>
      <c r="C76" t="str">
        <f>VLOOKUP(A76,'text-sizes'!$R:$S,2,0)</f>
        <v>A</v>
      </c>
      <c r="D76">
        <f>SUMIF('text-sizes'!$R:$R,A76,'text-sizes'!M:M)</f>
        <v>1036337</v>
      </c>
      <c r="E76" t="s">
        <v>976</v>
      </c>
      <c r="F76">
        <f t="shared" si="1"/>
        <v>5637</v>
      </c>
    </row>
    <row r="77" spans="1:6" ht="12.75" customHeight="1">
      <c r="A77">
        <v>7</v>
      </c>
      <c r="B77">
        <f>VLOOKUP(A77,'text-sizes'!$R:$R,1,0)</f>
        <v>7</v>
      </c>
      <c r="C77" t="str">
        <f>VLOOKUP(A77,'text-sizes'!$R:$S,2,0)</f>
        <v>C</v>
      </c>
      <c r="D77">
        <f>SUMIF('text-sizes'!$R:$R,A77,'text-sizes'!M:M)</f>
        <v>1098581</v>
      </c>
      <c r="E77" t="s">
        <v>1439</v>
      </c>
      <c r="F77">
        <f t="shared" si="1"/>
        <v>62244</v>
      </c>
    </row>
    <row r="78" spans="1:6" ht="12.75" customHeight="1">
      <c r="A78">
        <v>64</v>
      </c>
      <c r="B78">
        <f>VLOOKUP(A78,'text-sizes'!$R:$R,1,0)</f>
        <v>64</v>
      </c>
      <c r="C78" t="str">
        <f>VLOOKUP(A78,'text-sizes'!$R:$S,2,0)</f>
        <v>C</v>
      </c>
      <c r="D78">
        <f>SUMIF('text-sizes'!$R:$R,A78,'text-sizes'!M:M)</f>
        <v>1103768</v>
      </c>
      <c r="E78" t="s">
        <v>307</v>
      </c>
      <c r="F78">
        <f t="shared" si="1"/>
        <v>5187</v>
      </c>
    </row>
    <row r="79" spans="1:6" ht="12.75" customHeight="1">
      <c r="A79">
        <v>10</v>
      </c>
      <c r="B79">
        <f>VLOOKUP(A79,'text-sizes'!$R:$R,1,0)</f>
        <v>10</v>
      </c>
      <c r="C79" t="str">
        <f>VLOOKUP(A79,'text-sizes'!$R:$S,2,0)</f>
        <v>C</v>
      </c>
      <c r="D79">
        <f>SUMIF('text-sizes'!$R:$R,A79,'text-sizes'!M:M)</f>
        <v>1141748</v>
      </c>
      <c r="E79" t="s">
        <v>1457</v>
      </c>
      <c r="F79">
        <f t="shared" si="1"/>
        <v>37980</v>
      </c>
    </row>
    <row r="80" spans="1:6" ht="12.75" customHeight="1">
      <c r="A80">
        <v>72</v>
      </c>
      <c r="B80">
        <f>VLOOKUP(A80,'text-sizes'!$R:$R,1,0)</f>
        <v>72</v>
      </c>
      <c r="C80" t="str">
        <f>VLOOKUP(A80,'text-sizes'!$R:$S,2,0)</f>
        <v>X</v>
      </c>
      <c r="D80">
        <f>SUMIF('text-sizes'!$R:$R,A80,'text-sizes'!M:M)</f>
        <v>1184752</v>
      </c>
      <c r="E80" t="s">
        <v>187</v>
      </c>
      <c r="F80">
        <f t="shared" si="1"/>
        <v>43004</v>
      </c>
    </row>
    <row r="81" spans="1:6" ht="12.75" customHeight="1">
      <c r="A81">
        <v>50</v>
      </c>
      <c r="B81">
        <f>VLOOKUP(A81,'text-sizes'!$R:$R,1,0)</f>
        <v>50</v>
      </c>
      <c r="C81" t="str">
        <f>VLOOKUP(A81,'text-sizes'!$R:$S,2,0)</f>
        <v>M</v>
      </c>
      <c r="D81">
        <f>SUMIF('text-sizes'!$R:$R,A81,'text-sizes'!M:M)</f>
        <v>1186408</v>
      </c>
      <c r="E81" t="s">
        <v>477</v>
      </c>
      <c r="F81">
        <f t="shared" si="1"/>
        <v>1656</v>
      </c>
    </row>
    <row r="82" spans="1:6" ht="12.75" customHeight="1">
      <c r="A82">
        <v>75</v>
      </c>
      <c r="B82">
        <f>VLOOKUP(A82,'text-sizes'!$R:$R,1,0)</f>
        <v>75</v>
      </c>
      <c r="C82" t="str">
        <f>VLOOKUP(A82,'text-sizes'!$R:$S,2,0)</f>
        <v>C</v>
      </c>
      <c r="D82">
        <f>SUMIF('text-sizes'!$R:$R,A82,'text-sizes'!M:M)</f>
        <v>1246700</v>
      </c>
      <c r="E82" t="s">
        <v>300</v>
      </c>
      <c r="F82">
        <f t="shared" si="1"/>
        <v>60292</v>
      </c>
    </row>
    <row r="83" spans="1:6" ht="12.75" customHeight="1">
      <c r="A83">
        <v>40</v>
      </c>
      <c r="B83">
        <f>VLOOKUP(A83,'text-sizes'!$R:$R,1,0)</f>
        <v>40</v>
      </c>
      <c r="C83" t="str">
        <f>VLOOKUP(A83,'text-sizes'!$R:$S,2,0)</f>
        <v>M</v>
      </c>
      <c r="D83">
        <f>SUMIF('text-sizes'!$R:$R,A83,'text-sizes'!M:M)</f>
        <v>1248574</v>
      </c>
      <c r="E83" t="s">
        <v>465</v>
      </c>
      <c r="F83">
        <f t="shared" si="1"/>
        <v>1874</v>
      </c>
    </row>
    <row r="84" spans="1:6" ht="12.75" customHeight="1">
      <c r="A84">
        <v>77</v>
      </c>
      <c r="B84">
        <f>VLOOKUP(A84,'text-sizes'!$R:$R,1,0)</f>
        <v>77</v>
      </c>
      <c r="C84" t="str">
        <f>VLOOKUP(A84,'text-sizes'!$R:$S,2,0)</f>
        <v>E</v>
      </c>
      <c r="D84">
        <f>SUMIF('text-sizes'!$R:$R,A84,'text-sizes'!M:M)</f>
        <v>1262167</v>
      </c>
      <c r="E84" t="s">
        <v>837</v>
      </c>
      <c r="F84">
        <f t="shared" si="1"/>
        <v>13593</v>
      </c>
    </row>
    <row r="85" spans="1:6" ht="12.75" customHeight="1">
      <c r="A85">
        <v>91</v>
      </c>
      <c r="B85">
        <f>VLOOKUP(A85,'text-sizes'!$R:$R,1,0)</f>
        <v>91</v>
      </c>
      <c r="C85" t="str">
        <f>VLOOKUP(A85,'text-sizes'!$R:$S,2,0)</f>
        <v>C</v>
      </c>
      <c r="D85">
        <f>SUMIF('text-sizes'!$R:$R,A85,'text-sizes'!M:M)</f>
        <v>1268532</v>
      </c>
      <c r="E85" t="s">
        <v>386</v>
      </c>
      <c r="F85">
        <f t="shared" si="1"/>
        <v>6365</v>
      </c>
    </row>
    <row r="86" spans="1:6" ht="12.75" customHeight="1">
      <c r="A86">
        <v>54</v>
      </c>
      <c r="B86">
        <f>VLOOKUP(A86,'text-sizes'!$R:$R,1,0)</f>
        <v>54</v>
      </c>
      <c r="C86" t="str">
        <f>VLOOKUP(A86,'text-sizes'!$R:$S,2,0)</f>
        <v>X</v>
      </c>
      <c r="D86">
        <f>SUMIF('text-sizes'!$R:$R,A86,'text-sizes'!M:M)</f>
        <v>1284000</v>
      </c>
      <c r="E86" t="s">
        <v>319</v>
      </c>
      <c r="F86">
        <f t="shared" si="1"/>
        <v>15468</v>
      </c>
    </row>
    <row r="87" spans="1:6" ht="12.75" customHeight="1">
      <c r="A87">
        <v>6</v>
      </c>
      <c r="B87">
        <f>VLOOKUP(A87,'text-sizes'!$R:$R,1,0)</f>
        <v>6</v>
      </c>
      <c r="C87" t="str">
        <f>VLOOKUP(A87,'text-sizes'!$R:$S,2,0)</f>
        <v>C</v>
      </c>
      <c r="D87">
        <f>SUMIF('text-sizes'!$R:$R,A87,'text-sizes'!M:M)</f>
        <v>1285216</v>
      </c>
      <c r="E87" t="s">
        <v>1490</v>
      </c>
      <c r="F87">
        <f>+D87-D86</f>
        <v>1216</v>
      </c>
    </row>
    <row r="89" spans="1:6" ht="12.75" customHeight="1">
      <c r="A89">
        <v>48</v>
      </c>
      <c r="B89">
        <f>VLOOKUP(A89,'text-sizes'!$R:$R,1,0)</f>
        <v>48</v>
      </c>
      <c r="C89" t="str">
        <f>VLOOKUP(A89,'text-sizes'!$R:$S,2,0)</f>
        <v>A</v>
      </c>
      <c r="D89">
        <f>SUMIF('text-sizes'!$R:$R,A89,'text-sizes'!M:M)</f>
        <v>1564100</v>
      </c>
      <c r="E89" t="s">
        <v>638</v>
      </c>
    </row>
    <row r="90" spans="1:6" ht="12.75" customHeight="1">
      <c r="A90">
        <v>59</v>
      </c>
      <c r="B90">
        <f>VLOOKUP(A90,'text-sizes'!$R:$R,1,0)</f>
        <v>59</v>
      </c>
      <c r="C90" t="str">
        <f>VLOOKUP(A90,'text-sizes'!$R:$S,2,0)</f>
        <v>M</v>
      </c>
      <c r="D90">
        <f>SUMIF('text-sizes'!$R:$R,A90,'text-sizes'!M:M)</f>
        <v>1628750</v>
      </c>
      <c r="E90" t="s">
        <v>926</v>
      </c>
    </row>
    <row r="91" spans="1:6" ht="12.75" customHeight="1">
      <c r="A91">
        <v>43</v>
      </c>
      <c r="B91">
        <f>VLOOKUP(A91,'text-sizes'!$R:$R,1,0)</f>
        <v>43</v>
      </c>
      <c r="C91" t="str">
        <f>VLOOKUP(A91,'text-sizes'!$R:$S,2,0)</f>
        <v>M</v>
      </c>
      <c r="D91">
        <f>SUMIF('text-sizes'!$R:$R,A91,'text-sizes'!M:M)</f>
        <v>1770060</v>
      </c>
      <c r="E91" t="s">
        <v>1678</v>
      </c>
    </row>
    <row r="92" spans="1:6" ht="12.75" customHeight="1">
      <c r="A92">
        <v>62</v>
      </c>
      <c r="B92">
        <f>VLOOKUP(A92,'text-sizes'!$R:$R,1,0)</f>
        <v>62</v>
      </c>
      <c r="C92" t="str">
        <f>VLOOKUP(A92,'text-sizes'!$R:$S,2,0)</f>
        <v>M</v>
      </c>
      <c r="D92">
        <f>SUMIF('text-sizes'!$R:$R,A92,'text-sizes'!M:M)</f>
        <v>1839542</v>
      </c>
      <c r="E92" t="s">
        <v>1687</v>
      </c>
    </row>
    <row r="93" spans="1:6" ht="12.75" customHeight="1">
      <c r="A93">
        <v>85</v>
      </c>
      <c r="B93">
        <f>VLOOKUP(A93,'text-sizes'!$R:$R,1,0)</f>
        <v>85</v>
      </c>
      <c r="C93" t="str">
        <f>VLOOKUP(A93,'text-sizes'!$R:$S,2,0)</f>
        <v>M</v>
      </c>
      <c r="D93">
        <f>SUMIF('text-sizes'!$R:$R,A93,'text-sizes'!M:M)</f>
        <v>1925850</v>
      </c>
      <c r="E93" t="s">
        <v>786</v>
      </c>
    </row>
    <row r="94" spans="1:6" ht="12.75" customHeight="1">
      <c r="A94">
        <v>18</v>
      </c>
      <c r="B94">
        <f>VLOOKUP(A94,'text-sizes'!$R:$R,1,0)</f>
        <v>18</v>
      </c>
      <c r="C94" t="str">
        <f>VLOOKUP(A94,'text-sizes'!$R:$S,2,0)</f>
        <v>C</v>
      </c>
      <c r="D94">
        <f>SUMIF('text-sizes'!$R:$R,A94,'text-sizes'!M:M)</f>
        <v>1967138</v>
      </c>
      <c r="E94" t="s">
        <v>1406</v>
      </c>
    </row>
    <row r="95" spans="1:6" ht="12.75" customHeight="1">
      <c r="A95">
        <v>63</v>
      </c>
      <c r="B95">
        <f>VLOOKUP(A95,'text-sizes'!$R:$R,1,0)</f>
        <v>63</v>
      </c>
      <c r="C95" t="str">
        <f>VLOOKUP(A95,'text-sizes'!$R:$S,2,0)</f>
        <v>M</v>
      </c>
      <c r="D95">
        <f>SUMIF('text-sizes'!$R:$R,A95,'text-sizes'!M:M)</f>
        <v>2162018</v>
      </c>
      <c r="E95" t="s">
        <v>1633</v>
      </c>
    </row>
    <row r="96" spans="1:6" ht="12.75" customHeight="1">
      <c r="A96">
        <v>71</v>
      </c>
      <c r="B96">
        <f>VLOOKUP(A96,'text-sizes'!$R:$R,1,0)</f>
        <v>71</v>
      </c>
      <c r="C96" t="str">
        <f>VLOOKUP(A96,'text-sizes'!$R:$S,2,0)</f>
        <v>C</v>
      </c>
      <c r="D96">
        <f>SUMIF('text-sizes'!$R:$R,A96,'text-sizes'!M:M)</f>
        <v>2345095</v>
      </c>
      <c r="E96" t="s">
        <v>326</v>
      </c>
    </row>
    <row r="97" spans="1:5" ht="12.75" customHeight="1">
      <c r="A97">
        <v>35</v>
      </c>
      <c r="B97">
        <f>VLOOKUP(A97,'text-sizes'!$R:$R,1,0)</f>
        <v>35</v>
      </c>
      <c r="C97" t="str">
        <f>VLOOKUP(A97,'text-sizes'!$R:$S,2,0)</f>
        <v>M</v>
      </c>
      <c r="D97">
        <f>SUMIF('text-sizes'!$R:$R,A97,'text-sizes'!M:M)</f>
        <v>2545351</v>
      </c>
      <c r="E97" t="s">
        <v>1668</v>
      </c>
    </row>
    <row r="98" spans="1:5" ht="12.75" customHeight="1">
      <c r="A98">
        <v>98</v>
      </c>
      <c r="B98">
        <f>VLOOKUP(A98,'text-sizes'!$R:$R,1,0)</f>
        <v>98</v>
      </c>
      <c r="C98" t="str">
        <f>VLOOKUP(A98,'text-sizes'!$R:$S,2,0)</f>
        <v>A</v>
      </c>
      <c r="D98">
        <f>SUMIF('text-sizes'!$R:$R,A98,'text-sizes'!M:M)</f>
        <v>2724900</v>
      </c>
      <c r="E98" t="s">
        <v>554</v>
      </c>
    </row>
    <row r="99" spans="1:5" ht="12.75" customHeight="1">
      <c r="A99">
        <v>3</v>
      </c>
      <c r="B99">
        <f>VLOOKUP(A99,'text-sizes'!$R:$R,1,0)</f>
        <v>3</v>
      </c>
      <c r="C99" t="str">
        <f>VLOOKUP(A99,'text-sizes'!$R:$S,2,0)</f>
        <v>A</v>
      </c>
      <c r="D99">
        <f>SUMIF('text-sizes'!$R:$R,A99,'text-sizes'!M:M)</f>
        <v>2780400</v>
      </c>
      <c r="E99" t="s">
        <v>1430</v>
      </c>
    </row>
    <row r="100" spans="1:5" ht="12.75" customHeight="1">
      <c r="A100">
        <v>69</v>
      </c>
      <c r="B100">
        <f>VLOOKUP(A100,'text-sizes'!$R:$R,1,0)</f>
        <v>69</v>
      </c>
      <c r="C100" t="str">
        <f>VLOOKUP(A100,'text-sizes'!$R:$S,2,0)</f>
        <v>E</v>
      </c>
      <c r="D100">
        <f>SUMIF('text-sizes'!$R:$R,A100,'text-sizes'!M:M)</f>
        <v>3313466</v>
      </c>
      <c r="E100" t="s">
        <v>866</v>
      </c>
    </row>
    <row r="102" spans="1:5" ht="12.75" customHeight="1">
      <c r="A102">
        <v>93</v>
      </c>
      <c r="B102">
        <f>VLOOKUP(A102,'text-sizes'!$R:$R,1,0)</f>
        <v>93</v>
      </c>
      <c r="C102" t="str">
        <f>VLOOKUP(A102,'text-sizes'!$R:$S,2,0)</f>
        <v>A</v>
      </c>
      <c r="D102">
        <f>SUMIF('text-sizes'!$R:$R,A102,'text-sizes'!M:M)</f>
        <v>7702466</v>
      </c>
      <c r="E102" t="s">
        <v>523</v>
      </c>
    </row>
    <row r="103" spans="1:5" ht="12.75" customHeight="1">
      <c r="A103">
        <v>5</v>
      </c>
      <c r="B103">
        <f>VLOOKUP(A103,'text-sizes'!$R:$R,1,0)</f>
        <v>5</v>
      </c>
      <c r="C103" t="str">
        <f>VLOOKUP(A103,'text-sizes'!$R:$S,2,0)</f>
        <v>C</v>
      </c>
      <c r="D103">
        <f>SUMIF('text-sizes'!$R:$R,A103,'text-sizes'!M:M)</f>
        <v>8514877</v>
      </c>
      <c r="E103" t="s">
        <v>1443</v>
      </c>
    </row>
    <row r="104" spans="1:5" ht="12.75" customHeight="1">
      <c r="A104">
        <v>20</v>
      </c>
      <c r="B104">
        <f>VLOOKUP(A104,'text-sizes'!$R:$R,1,0)</f>
        <v>20</v>
      </c>
      <c r="C104" t="str">
        <f>VLOOKUP(A104,'text-sizes'!$R:$S,2,0)</f>
        <v>C</v>
      </c>
      <c r="D104">
        <f>SUMIF('text-sizes'!$R:$R,A104,'text-sizes'!M:M)</f>
        <v>9161074</v>
      </c>
      <c r="E104" t="s">
        <v>1556</v>
      </c>
    </row>
    <row r="105" spans="1:5" ht="12.75" customHeight="1">
      <c r="A105">
        <v>41</v>
      </c>
      <c r="B105">
        <f>VLOOKUP(A105,'text-sizes'!$R:$R,1,0)</f>
        <v>41</v>
      </c>
      <c r="C105" t="str">
        <f>VLOOKUP(A105,'text-sizes'!$R:$S,2,0)</f>
        <v>E</v>
      </c>
      <c r="D105">
        <f>SUMIF('text-sizes'!$R:$R,A105,'text-sizes'!M:M)</f>
        <v>9572900</v>
      </c>
      <c r="E105" t="s">
        <v>590</v>
      </c>
    </row>
    <row r="106" spans="1:5" ht="12.75" customHeight="1">
      <c r="A106">
        <v>19</v>
      </c>
      <c r="B106">
        <f>VLOOKUP(A106,'text-sizes'!$R:$R,1,0)</f>
        <v>19</v>
      </c>
      <c r="C106" t="str">
        <f>VLOOKUP(A106,'text-sizes'!$R:$S,2,0)</f>
        <v>A</v>
      </c>
      <c r="D106">
        <f>SUMIF('text-sizes'!$R:$R,A106,'text-sizes'!M:M)</f>
        <v>9970610</v>
      </c>
      <c r="E106" t="s">
        <v>1541</v>
      </c>
    </row>
    <row r="107" spans="1:5" ht="12.75" customHeight="1">
      <c r="A107">
        <v>1</v>
      </c>
      <c r="B107">
        <f>VLOOKUP(A107,'text-sizes'!$R:$R,1,0)</f>
        <v>1</v>
      </c>
      <c r="C107" t="str">
        <f>VLOOKUP(A107,'text-sizes'!$R:$S,2,0)</f>
        <v>A</v>
      </c>
      <c r="D107">
        <f>SUMIF('text-sizes'!$R:$R,A107,'text-sizes'!M:M)</f>
        <v>14000000</v>
      </c>
      <c r="E107" t="s">
        <v>1750</v>
      </c>
    </row>
    <row r="108" spans="1:5" ht="12.75" customHeight="1">
      <c r="A108">
        <v>23</v>
      </c>
      <c r="B108">
        <f>VLOOKUP(A108,'text-sizes'!$R:$R,1,0)</f>
        <v>23</v>
      </c>
      <c r="C108" t="str">
        <f>VLOOKUP(A108,'text-sizes'!$R:$S,2,0)</f>
        <v>A</v>
      </c>
      <c r="D108">
        <f>SUMIF('text-sizes'!$R:$R,A108,'text-sizes'!M:M)</f>
        <v>17075400</v>
      </c>
      <c r="E108" t="s">
        <v>1039</v>
      </c>
    </row>
    <row r="110" spans="1:5" ht="12.75" customHeight="1">
      <c r="A110">
        <v>102</v>
      </c>
      <c r="B110">
        <f>VLOOKUP(A110,'text-sizes'!$R:$R,1,0)</f>
        <v>102</v>
      </c>
      <c r="C110" t="str">
        <f>VLOOKUP(A110,'text-sizes'!$R:$S,2,0)</f>
        <v>O</v>
      </c>
      <c r="D110">
        <f>SUMIF('text-sizes'!$R:$R,A110,'text-sizes'!M:M)</f>
        <v>455</v>
      </c>
      <c r="E110" t="s">
        <v>250</v>
      </c>
    </row>
    <row r="111" spans="1:5" ht="12.75" customHeight="1">
      <c r="A111">
        <v>103</v>
      </c>
      <c r="B111">
        <f>VLOOKUP(A111,'text-sizes'!$R:$R,1,0)</f>
        <v>103</v>
      </c>
      <c r="C111" t="str">
        <f>VLOOKUP(A111,'text-sizes'!$R:$S,2,0)</f>
        <v>O</v>
      </c>
      <c r="D111">
        <f>SUMIF('text-sizes'!$R:$R,A111,'text-sizes'!M:M)</f>
        <v>298</v>
      </c>
      <c r="E111" t="s">
        <v>875</v>
      </c>
    </row>
    <row r="112" spans="1:5" ht="12.75" customHeight="1">
      <c r="A112">
        <v>106</v>
      </c>
      <c r="B112">
        <f>VLOOKUP(A112,'text-sizes'!$R:$R,1,0)</f>
        <v>106</v>
      </c>
      <c r="C112" t="str">
        <f>VLOOKUP(A112,'text-sizes'!$R:$S,2,0)</f>
        <v>O</v>
      </c>
      <c r="D112">
        <f>SUMIF('text-sizes'!$R:$R,A112,'text-sizes'!M:M)</f>
        <v>488</v>
      </c>
      <c r="E112" t="s">
        <v>721</v>
      </c>
    </row>
    <row r="113" spans="1:5" ht="12.75" customHeight="1">
      <c r="A113">
        <v>107</v>
      </c>
      <c r="B113">
        <f>VLOOKUP(A113,'text-sizes'!$R:$R,1,0)</f>
        <v>107</v>
      </c>
      <c r="C113" t="str">
        <f>VLOOKUP(A113,'text-sizes'!$R:$S,2,0)</f>
        <v>O</v>
      </c>
      <c r="D113">
        <f>SUMIF('text-sizes'!$R:$R,A113,'text-sizes'!M:M)</f>
        <v>1001</v>
      </c>
      <c r="E113" t="s">
        <v>1758</v>
      </c>
    </row>
    <row r="114" spans="1:5" ht="12.75" customHeight="1">
      <c r="A114">
        <v>109</v>
      </c>
      <c r="B114">
        <f>VLOOKUP(A114,'text-sizes'!$R:$R,1,0)</f>
        <v>109</v>
      </c>
      <c r="C114" t="str">
        <f>VLOOKUP(A114,'text-sizes'!$R:$S,2,0)</f>
        <v>O</v>
      </c>
      <c r="D114">
        <f>SUMIF('text-sizes'!$R:$R,A114,'text-sizes'!M:M)</f>
        <v>701</v>
      </c>
      <c r="E114" t="s">
        <v>699</v>
      </c>
    </row>
    <row r="115" spans="1:5" ht="12.75" customHeight="1">
      <c r="A115">
        <v>110</v>
      </c>
      <c r="B115">
        <f>VLOOKUP(A115,'text-sizes'!$R:$R,1,0)</f>
        <v>110</v>
      </c>
      <c r="C115" t="str">
        <f>VLOOKUP(A115,'text-sizes'!$R:$S,2,0)</f>
        <v>O</v>
      </c>
      <c r="D115">
        <f>SUMIF('text-sizes'!$R:$R,A115,'text-sizes'!M:M)</f>
        <v>4033</v>
      </c>
      <c r="E115" t="s">
        <v>422</v>
      </c>
    </row>
    <row r="116" spans="1:5" ht="12.75" customHeight="1">
      <c r="A116">
        <v>111</v>
      </c>
      <c r="B116">
        <f>VLOOKUP(A116,'text-sizes'!$R:$R,1,0)</f>
        <v>111</v>
      </c>
      <c r="C116" t="str">
        <f>VLOOKUP(A116,'text-sizes'!$R:$S,2,0)</f>
        <v>O</v>
      </c>
      <c r="D116">
        <f>SUMIF('text-sizes'!$R:$R,A116,'text-sizes'!M:M)</f>
        <v>21</v>
      </c>
      <c r="E116" t="s">
        <v>715</v>
      </c>
    </row>
    <row r="117" spans="1:5" ht="12.75" customHeight="1">
      <c r="A117">
        <v>115</v>
      </c>
      <c r="B117">
        <f>VLOOKUP(A117,'text-sizes'!$R:$R,1,0)</f>
        <v>115</v>
      </c>
      <c r="C117" t="str">
        <f>VLOOKUP(A117,'text-sizes'!$R:$S,2,0)</f>
        <v>O</v>
      </c>
      <c r="D117">
        <f>SUMIF('text-sizes'!$R:$R,A117,'text-sizes'!M:M)</f>
        <v>726</v>
      </c>
      <c r="E117" t="s">
        <v>705</v>
      </c>
    </row>
    <row r="118" spans="1:5" ht="12.75" customHeight="1">
      <c r="A118">
        <v>119</v>
      </c>
      <c r="B118">
        <f>VLOOKUP(A118,'text-sizes'!$R:$R,1,0)</f>
        <v>119</v>
      </c>
      <c r="C118" t="str">
        <f>VLOOKUP(A118,'text-sizes'!$R:$S,2,0)</f>
        <v>O</v>
      </c>
      <c r="D118">
        <f>SUMIF('text-sizes'!$R:$R,A118,'text-sizes'!M:M)</f>
        <v>237</v>
      </c>
      <c r="E118" t="s">
        <v>734</v>
      </c>
    </row>
    <row r="120" spans="1:5" ht="12.75" customHeight="1">
      <c r="A120">
        <v>100</v>
      </c>
      <c r="B120" t="e">
        <f>VLOOKUP(A120,'text-sizes'!$R:$R,1,0)</f>
        <v>#N/A</v>
      </c>
      <c r="C120" t="e">
        <f>VLOOKUP(A120,'text-sizes'!$R:$S,2,0)</f>
        <v>#N/A</v>
      </c>
      <c r="D120">
        <f>SUMIF('text-sizes'!$R:$R,A120,'text-sizes'!M:M)</f>
        <v>0</v>
      </c>
      <c r="E120" t="s">
        <v>1755</v>
      </c>
    </row>
    <row r="121" spans="1:5" ht="12.75" customHeight="1">
      <c r="A121">
        <v>101</v>
      </c>
      <c r="B121" t="e">
        <f>VLOOKUP(A121,'text-sizes'!$R:$R,1,0)</f>
        <v>#N/A</v>
      </c>
      <c r="C121" t="e">
        <f>VLOOKUP(A121,'text-sizes'!$R:$S,2,0)</f>
        <v>#N/A</v>
      </c>
      <c r="D121">
        <f>SUMIF('text-sizes'!$R:$R,A121,'text-sizes'!M:M)</f>
        <v>0</v>
      </c>
      <c r="E121" t="s">
        <v>1754</v>
      </c>
    </row>
    <row r="122" spans="1:5" ht="12.75" customHeight="1">
      <c r="A122">
        <v>104</v>
      </c>
      <c r="B122" t="e">
        <f>VLOOKUP(A122,'text-sizes'!$R:$R,1,0)</f>
        <v>#N/A</v>
      </c>
      <c r="C122" t="e">
        <f>VLOOKUP(A122,'text-sizes'!$R:$S,2,0)</f>
        <v>#N/A</v>
      </c>
      <c r="D122">
        <f>SUMIF('text-sizes'!$R:$R,A122,'text-sizes'!M:M)</f>
        <v>0</v>
      </c>
      <c r="E122" t="s">
        <v>1756</v>
      </c>
    </row>
    <row r="123" spans="1:5" ht="12.75" customHeight="1">
      <c r="A123">
        <v>105</v>
      </c>
      <c r="B123" t="e">
        <f>VLOOKUP(A123,'text-sizes'!$R:$R,1,0)</f>
        <v>#N/A</v>
      </c>
      <c r="C123" t="e">
        <f>VLOOKUP(A123,'text-sizes'!$R:$S,2,0)</f>
        <v>#N/A</v>
      </c>
      <c r="D123">
        <f>SUMIF('text-sizes'!$R:$R,A123,'text-sizes'!M:M)</f>
        <v>0</v>
      </c>
      <c r="E123" t="s">
        <v>1757</v>
      </c>
    </row>
    <row r="124" spans="1:5" ht="12.75" customHeight="1">
      <c r="A124">
        <v>108</v>
      </c>
      <c r="B124" t="e">
        <f>VLOOKUP(A124,'text-sizes'!$R:$R,1,0)</f>
        <v>#N/A</v>
      </c>
      <c r="C124" t="e">
        <f>VLOOKUP(A124,'text-sizes'!$R:$S,2,0)</f>
        <v>#N/A</v>
      </c>
      <c r="D124">
        <f>SUMIF('text-sizes'!$R:$R,A124,'text-sizes'!M:M)</f>
        <v>0</v>
      </c>
      <c r="E124" t="s">
        <v>1759</v>
      </c>
    </row>
    <row r="125" spans="1:5" ht="12.75" customHeight="1">
      <c r="A125">
        <v>112</v>
      </c>
      <c r="B125" t="e">
        <f>VLOOKUP(A125,'text-sizes'!$R:$R,1,0)</f>
        <v>#N/A</v>
      </c>
      <c r="C125" t="e">
        <f>VLOOKUP(A125,'text-sizes'!$R:$S,2,0)</f>
        <v>#N/A</v>
      </c>
      <c r="D125">
        <f>SUMIF('text-sizes'!$R:$R,A125,'text-sizes'!M:M)</f>
        <v>0</v>
      </c>
      <c r="E125" t="s">
        <v>1760</v>
      </c>
    </row>
    <row r="126" spans="1:5" ht="12.75" customHeight="1">
      <c r="A126">
        <v>113</v>
      </c>
      <c r="B126" t="e">
        <f>VLOOKUP(A126,'text-sizes'!$R:$R,1,0)</f>
        <v>#N/A</v>
      </c>
      <c r="C126" t="e">
        <f>VLOOKUP(A126,'text-sizes'!$R:$S,2,0)</f>
        <v>#N/A</v>
      </c>
      <c r="D126">
        <f>SUMIF('text-sizes'!$R:$R,A126,'text-sizes'!M:M)</f>
        <v>0</v>
      </c>
      <c r="E126" t="s">
        <v>1551</v>
      </c>
    </row>
    <row r="127" spans="1:5" ht="12.75" customHeight="1">
      <c r="A127">
        <v>114</v>
      </c>
      <c r="B127" t="e">
        <f>VLOOKUP(A127,'text-sizes'!$R:$R,1,0)</f>
        <v>#N/A</v>
      </c>
      <c r="C127" t="e">
        <f>VLOOKUP(A127,'text-sizes'!$R:$S,2,0)</f>
        <v>#N/A</v>
      </c>
      <c r="D127">
        <f>SUMIF('text-sizes'!$R:$R,A127,'text-sizes'!M:M)</f>
        <v>0</v>
      </c>
      <c r="E127" t="s">
        <v>1541</v>
      </c>
    </row>
    <row r="128" spans="1:5" ht="12.75" customHeight="1">
      <c r="A128">
        <v>116</v>
      </c>
      <c r="B128" t="e">
        <f>VLOOKUP(A128,'text-sizes'!$R:$R,1,0)</f>
        <v>#N/A</v>
      </c>
      <c r="C128" t="e">
        <f>VLOOKUP(A128,'text-sizes'!$R:$S,2,0)</f>
        <v>#N/A</v>
      </c>
      <c r="D128">
        <f>SUMIF('text-sizes'!$R:$R,A128,'text-sizes'!M:M)</f>
        <v>0</v>
      </c>
      <c r="E128" t="s">
        <v>1765</v>
      </c>
    </row>
    <row r="129" spans="1:5" ht="12.75" customHeight="1">
      <c r="A129">
        <v>117</v>
      </c>
      <c r="B129" t="e">
        <f>VLOOKUP(A129,'text-sizes'!$R:$R,1,0)</f>
        <v>#N/A</v>
      </c>
      <c r="C129" t="e">
        <f>VLOOKUP(A129,'text-sizes'!$R:$S,2,0)</f>
        <v>#N/A</v>
      </c>
      <c r="D129">
        <f>SUMIF('text-sizes'!$R:$R,A129,'text-sizes'!M:M)</f>
        <v>0</v>
      </c>
      <c r="E129" t="s">
        <v>1766</v>
      </c>
    </row>
    <row r="130" spans="1:5" ht="12.75" customHeight="1">
      <c r="A130">
        <v>118</v>
      </c>
      <c r="B130" t="e">
        <f>VLOOKUP(A130,'text-sizes'!$R:$R,1,0)</f>
        <v>#N/A</v>
      </c>
      <c r="C130" t="e">
        <f>VLOOKUP(A130,'text-sizes'!$R:$S,2,0)</f>
        <v>#N/A</v>
      </c>
      <c r="D130">
        <f>SUMIF('text-sizes'!$R:$R,A130,'text-sizes'!M:M)</f>
        <v>0</v>
      </c>
      <c r="E130" t="s">
        <v>1761</v>
      </c>
    </row>
    <row r="131" spans="1:5" ht="12.75" customHeight="1">
      <c r="A131">
        <v>120</v>
      </c>
      <c r="B131" t="e">
        <f>VLOOKUP(A131,'text-sizes'!$R:$R,1,0)</f>
        <v>#N/A</v>
      </c>
      <c r="C131" t="e">
        <f>VLOOKUP(A131,'text-sizes'!$R:$S,2,0)</f>
        <v>#N/A</v>
      </c>
      <c r="D131">
        <f>SUMIF('text-sizes'!$R:$R,A131,'text-sizes'!M:M)</f>
        <v>0</v>
      </c>
      <c r="E131" t="s">
        <v>1764</v>
      </c>
    </row>
    <row r="132" spans="1:5" ht="12.75" customHeight="1">
      <c r="A132">
        <v>121</v>
      </c>
      <c r="B132" t="e">
        <f>VLOOKUP(A132,'text-sizes'!$R:$R,1,0)</f>
        <v>#N/A</v>
      </c>
      <c r="C132" t="e">
        <f>VLOOKUP(A132,'text-sizes'!$R:$S,2,0)</f>
        <v>#N/A</v>
      </c>
      <c r="D132">
        <f>SUMIF('text-sizes'!$R:$R,A132,'text-sizes'!M:M)</f>
        <v>0</v>
      </c>
      <c r="E132" t="s">
        <v>1762</v>
      </c>
    </row>
    <row r="133" spans="1:5" ht="12.75" customHeight="1">
      <c r="A133">
        <v>122</v>
      </c>
      <c r="B133" t="e">
        <f>VLOOKUP(A133,'text-sizes'!$R:$R,1,0)</f>
        <v>#N/A</v>
      </c>
      <c r="C133" t="e">
        <f>VLOOKUP(A133,'text-sizes'!$R:$S,2,0)</f>
        <v>#N/A</v>
      </c>
      <c r="D133">
        <f>SUMIF('text-sizes'!$R:$R,A133,'text-sizes'!M:M)</f>
        <v>0</v>
      </c>
      <c r="E133" t="s">
        <v>1763</v>
      </c>
    </row>
    <row r="134" spans="1:5" ht="12.75" customHeight="1">
      <c r="A134">
        <v>123</v>
      </c>
      <c r="B134" t="e">
        <f>VLOOKUP(A134,'text-sizes'!$R:$R,1,0)</f>
        <v>#N/A</v>
      </c>
      <c r="C134" t="e">
        <f>VLOOKUP(A134,'text-sizes'!$R:$S,2,0)</f>
        <v>#N/A</v>
      </c>
      <c r="D134">
        <f>SUMIF('text-sizes'!$R:$R,A134,'text-sizes'!M:M)</f>
        <v>0</v>
      </c>
      <c r="E134" t="s">
        <v>1750</v>
      </c>
    </row>
  </sheetData>
  <sortState ref="A1:E102">
    <sortCondition ref="D102"/>
  </sortState>
  <conditionalFormatting sqref="F2:F87">
    <cfRule type="colorScale" priority="2">
      <colorScale>
        <cfvo type="min" val="0"/>
        <cfvo type="percentile" val="50"/>
        <cfvo type="max" val="0"/>
        <color rgb="FFF8696B"/>
        <color rgb="FFFFEB84"/>
        <color rgb="FF5A8AC6"/>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S202"/>
  <sheetViews>
    <sheetView workbookViewId="0">
      <selection activeCell="K2" sqref="K2"/>
    </sheetView>
  </sheetViews>
  <sheetFormatPr defaultRowHeight="15"/>
  <cols>
    <col min="17" max="17" width="31.5703125" bestFit="1" customWidth="1"/>
  </cols>
  <sheetData>
    <row r="1" spans="1:19">
      <c r="B1" t="s">
        <v>1730</v>
      </c>
      <c r="C1" t="s">
        <v>1731</v>
      </c>
      <c r="D1" t="s">
        <v>1732</v>
      </c>
      <c r="E1" t="s">
        <v>1733</v>
      </c>
      <c r="G1" t="s">
        <v>1730</v>
      </c>
      <c r="H1" t="s">
        <v>1731</v>
      </c>
      <c r="I1" t="s">
        <v>1732</v>
      </c>
      <c r="J1" t="s">
        <v>1733</v>
      </c>
      <c r="Q1" t="s">
        <v>0</v>
      </c>
      <c r="R1" t="s">
        <v>1734</v>
      </c>
      <c r="S1" t="s">
        <v>1734</v>
      </c>
    </row>
    <row r="2" spans="1:19">
      <c r="A2" t="s">
        <v>970</v>
      </c>
      <c r="B2">
        <v>0.4</v>
      </c>
      <c r="C2">
        <v>2E-3</v>
      </c>
      <c r="D2">
        <v>0</v>
      </c>
      <c r="E2">
        <v>0.59599999999999997</v>
      </c>
      <c r="G2">
        <f>+B2*$L2</f>
        <v>6.4000000000000001E-2</v>
      </c>
      <c r="H2">
        <f t="shared" ref="H2:J2" si="0">+C2*$L2</f>
        <v>3.2000000000000003E-4</v>
      </c>
      <c r="I2">
        <f t="shared" si="0"/>
        <v>0</v>
      </c>
      <c r="J2">
        <f t="shared" si="0"/>
        <v>9.536E-2</v>
      </c>
      <c r="L2">
        <f t="shared" ref="L2:L65" si="1">VLOOKUP(A2,$P$2:$S$145,3,0)</f>
        <v>0.16</v>
      </c>
      <c r="P2" t="str">
        <f t="shared" ref="P2:P22" si="2">VLOOKUP(Q2,$A$2:$A$202,1,0)</f>
        <v>Afghanistan</v>
      </c>
      <c r="Q2" t="s">
        <v>907</v>
      </c>
      <c r="R2" s="1">
        <v>0.97</v>
      </c>
      <c r="S2" s="1">
        <v>0.03</v>
      </c>
    </row>
    <row r="3" spans="1:19">
      <c r="A3" t="s">
        <v>1084</v>
      </c>
      <c r="B3">
        <v>0.67300000000000004</v>
      </c>
      <c r="C3">
        <v>4.5999999999999999E-2</v>
      </c>
      <c r="D3">
        <v>6.0000000000000001E-3</v>
      </c>
      <c r="E3">
        <v>0.27400000000000002</v>
      </c>
      <c r="G3">
        <f t="shared" ref="G3:G66" si="3">+B3*$L3</f>
        <v>0.11104500000000002</v>
      </c>
      <c r="H3">
        <f t="shared" ref="H3:H66" si="4">+C3*$L3</f>
        <v>7.5900000000000004E-3</v>
      </c>
      <c r="I3">
        <f t="shared" ref="I3:I66" si="5">+D3*$L3</f>
        <v>9.8999999999999999E-4</v>
      </c>
      <c r="J3">
        <f t="shared" ref="J3:J66" si="6">+E3*$L3</f>
        <v>4.5210000000000007E-2</v>
      </c>
      <c r="L3">
        <f t="shared" si="1"/>
        <v>0.16500000000000001</v>
      </c>
      <c r="P3" t="str">
        <f t="shared" si="2"/>
        <v>Albania</v>
      </c>
      <c r="Q3" t="s">
        <v>1100</v>
      </c>
      <c r="R3" s="2">
        <v>0.32500000000000001</v>
      </c>
      <c r="S3" s="1">
        <v>0.62</v>
      </c>
    </row>
    <row r="4" spans="1:19">
      <c r="A4" t="s">
        <v>1058</v>
      </c>
      <c r="B4">
        <v>0.83499999999999996</v>
      </c>
      <c r="C4">
        <v>4.1000000000000002E-2</v>
      </c>
      <c r="D4">
        <v>6.0000000000000001E-3</v>
      </c>
      <c r="E4">
        <v>0.11799999999999999</v>
      </c>
      <c r="G4">
        <f t="shared" si="3"/>
        <v>0.15029999999999999</v>
      </c>
      <c r="H4">
        <f t="shared" si="4"/>
        <v>7.3800000000000003E-3</v>
      </c>
      <c r="I4">
        <f t="shared" si="5"/>
        <v>1.08E-3</v>
      </c>
      <c r="J4">
        <f t="shared" si="6"/>
        <v>2.1239999999999998E-2</v>
      </c>
      <c r="L4">
        <f t="shared" si="1"/>
        <v>0.18</v>
      </c>
      <c r="P4" t="str">
        <f t="shared" si="2"/>
        <v>Algeria</v>
      </c>
      <c r="Q4" t="s">
        <v>1668</v>
      </c>
      <c r="R4" s="1">
        <v>0.93</v>
      </c>
      <c r="S4" s="2">
        <v>6.5000000000000002E-2</v>
      </c>
    </row>
    <row r="5" spans="1:19">
      <c r="A5" t="s">
        <v>966</v>
      </c>
      <c r="B5">
        <v>0.23300000000000001</v>
      </c>
      <c r="C5">
        <v>0</v>
      </c>
      <c r="D5">
        <v>0</v>
      </c>
      <c r="E5">
        <v>0.76400000000000001</v>
      </c>
      <c r="G5">
        <f t="shared" si="3"/>
        <v>4.7765000000000002E-2</v>
      </c>
      <c r="H5">
        <f t="shared" si="4"/>
        <v>0</v>
      </c>
      <c r="I5">
        <f t="shared" si="5"/>
        <v>0</v>
      </c>
      <c r="J5">
        <f t="shared" si="6"/>
        <v>0.15661999999999998</v>
      </c>
      <c r="L5">
        <f t="shared" si="1"/>
        <v>0.20499999999999999</v>
      </c>
      <c r="P5" t="str">
        <f t="shared" si="2"/>
        <v>Angola</v>
      </c>
      <c r="Q5" t="s">
        <v>300</v>
      </c>
      <c r="R5" s="1">
        <v>0.88</v>
      </c>
      <c r="S5" s="2">
        <v>0.105</v>
      </c>
    </row>
    <row r="6" spans="1:19">
      <c r="A6" t="s">
        <v>1076</v>
      </c>
      <c r="B6">
        <v>0.84699999999999998</v>
      </c>
      <c r="C6">
        <v>3.6999999999999998E-2</v>
      </c>
      <c r="D6">
        <v>1.0999999999999999E-2</v>
      </c>
      <c r="E6">
        <v>0.10300000000000001</v>
      </c>
      <c r="G6">
        <f t="shared" si="3"/>
        <v>0.17363499999999998</v>
      </c>
      <c r="H6">
        <f t="shared" si="4"/>
        <v>7.5849999999999989E-3</v>
      </c>
      <c r="I6">
        <f t="shared" si="5"/>
        <v>2.2549999999999996E-3</v>
      </c>
      <c r="J6">
        <f t="shared" si="6"/>
        <v>2.1115000000000002E-2</v>
      </c>
      <c r="L6">
        <f t="shared" si="1"/>
        <v>0.20499999999999999</v>
      </c>
      <c r="P6" t="str">
        <f t="shared" si="2"/>
        <v>Argentina</v>
      </c>
      <c r="Q6" t="s">
        <v>1430</v>
      </c>
      <c r="R6" s="1">
        <v>0.66</v>
      </c>
      <c r="S6" s="1">
        <v>0.33</v>
      </c>
    </row>
    <row r="7" spans="1:19">
      <c r="A7" t="s">
        <v>608</v>
      </c>
      <c r="B7">
        <v>1.6E-2</v>
      </c>
      <c r="C7">
        <v>2E-3</v>
      </c>
      <c r="D7">
        <v>0.36219999999999997</v>
      </c>
      <c r="E7">
        <v>0.621</v>
      </c>
      <c r="G7">
        <f t="shared" si="3"/>
        <v>3.7599999999999999E-3</v>
      </c>
      <c r="H7">
        <f t="shared" si="4"/>
        <v>4.6999999999999999E-4</v>
      </c>
      <c r="I7">
        <f t="shared" si="5"/>
        <v>8.5116999999999984E-2</v>
      </c>
      <c r="J7">
        <f t="shared" si="6"/>
        <v>0.14593499999999998</v>
      </c>
      <c r="L7">
        <f t="shared" si="1"/>
        <v>0.23499999999999999</v>
      </c>
      <c r="P7" t="str">
        <f t="shared" si="2"/>
        <v>Armenia</v>
      </c>
      <c r="Q7" t="s">
        <v>912</v>
      </c>
      <c r="R7" s="2">
        <v>0.72499999999999998</v>
      </c>
      <c r="S7" s="1">
        <v>0.25</v>
      </c>
    </row>
    <row r="8" spans="1:19">
      <c r="A8" t="s">
        <v>1240</v>
      </c>
      <c r="B8">
        <v>0.71599999999999997</v>
      </c>
      <c r="C8">
        <v>4.3999999999999997E-2</v>
      </c>
      <c r="D8">
        <v>1.7000000000000001E-2</v>
      </c>
      <c r="E8">
        <v>0.224</v>
      </c>
      <c r="G8">
        <f t="shared" si="3"/>
        <v>0.18973999999999999</v>
      </c>
      <c r="H8">
        <f t="shared" si="4"/>
        <v>1.166E-2</v>
      </c>
      <c r="I8">
        <f t="shared" si="5"/>
        <v>4.5050000000000003E-3</v>
      </c>
      <c r="J8">
        <f t="shared" si="6"/>
        <v>5.9360000000000003E-2</v>
      </c>
      <c r="L8">
        <f t="shared" si="1"/>
        <v>0.26500000000000001</v>
      </c>
      <c r="P8" t="str">
        <f t="shared" si="2"/>
        <v>Australia</v>
      </c>
      <c r="Q8" t="s">
        <v>523</v>
      </c>
      <c r="R8" s="1">
        <v>0.32</v>
      </c>
      <c r="S8" s="2">
        <v>0.67500000000000004</v>
      </c>
    </row>
    <row r="9" spans="1:19">
      <c r="A9" t="s">
        <v>1068</v>
      </c>
      <c r="B9">
        <v>0.81599999999999995</v>
      </c>
      <c r="C9">
        <v>8.0000000000000002E-3</v>
      </c>
      <c r="D9">
        <v>0</v>
      </c>
      <c r="E9">
        <v>0.17599999999999999</v>
      </c>
      <c r="G9">
        <f t="shared" si="3"/>
        <v>0.22848000000000002</v>
      </c>
      <c r="H9">
        <f t="shared" si="4"/>
        <v>2.2400000000000002E-3</v>
      </c>
      <c r="I9">
        <f t="shared" si="5"/>
        <v>0</v>
      </c>
      <c r="J9">
        <f t="shared" si="6"/>
        <v>4.9280000000000004E-2</v>
      </c>
      <c r="L9">
        <f t="shared" si="1"/>
        <v>0.28000000000000003</v>
      </c>
      <c r="P9" t="str">
        <f t="shared" si="2"/>
        <v>Austria</v>
      </c>
      <c r="Q9" t="s">
        <v>953</v>
      </c>
      <c r="R9" s="1">
        <v>0.55000000000000004</v>
      </c>
      <c r="S9" s="1">
        <v>0.43</v>
      </c>
    </row>
    <row r="10" spans="1:19">
      <c r="A10" t="s">
        <v>1208</v>
      </c>
      <c r="B10">
        <v>0.63500000000000001</v>
      </c>
      <c r="C10">
        <v>7.4999999999999997E-2</v>
      </c>
      <c r="D10">
        <v>5.4999999999999997E-3</v>
      </c>
      <c r="E10">
        <v>0.28500000000000003</v>
      </c>
      <c r="G10">
        <f t="shared" si="3"/>
        <v>0.18732499999999999</v>
      </c>
      <c r="H10">
        <f t="shared" si="4"/>
        <v>2.2124999999999999E-2</v>
      </c>
      <c r="I10">
        <f t="shared" si="5"/>
        <v>1.6224999999999998E-3</v>
      </c>
      <c r="J10">
        <f t="shared" si="6"/>
        <v>8.4075000000000011E-2</v>
      </c>
      <c r="L10">
        <f t="shared" si="1"/>
        <v>0.29499999999999998</v>
      </c>
      <c r="P10" t="str">
        <f t="shared" si="2"/>
        <v>Azerbaijan</v>
      </c>
      <c r="Q10" t="s">
        <v>917</v>
      </c>
      <c r="R10" s="2">
        <v>0.495</v>
      </c>
      <c r="S10" s="2">
        <v>0.48499999999999999</v>
      </c>
    </row>
    <row r="11" spans="1:19">
      <c r="A11" t="s">
        <v>837</v>
      </c>
      <c r="B11">
        <v>8.2000000000000003E-2</v>
      </c>
      <c r="C11">
        <v>2E-3</v>
      </c>
      <c r="D11">
        <v>0.16400000000000001</v>
      </c>
      <c r="E11">
        <v>0.753</v>
      </c>
      <c r="G11">
        <f t="shared" si="3"/>
        <v>2.419E-2</v>
      </c>
      <c r="H11">
        <f t="shared" si="4"/>
        <v>5.9000000000000003E-4</v>
      </c>
      <c r="I11">
        <f t="shared" si="5"/>
        <v>4.8379999999999999E-2</v>
      </c>
      <c r="J11">
        <f t="shared" si="6"/>
        <v>0.222135</v>
      </c>
      <c r="L11">
        <f t="shared" si="1"/>
        <v>0.29499999999999998</v>
      </c>
      <c r="P11" t="str">
        <f t="shared" si="2"/>
        <v>Bahrain</v>
      </c>
      <c r="Q11" t="s">
        <v>1574</v>
      </c>
      <c r="R11" s="2">
        <v>0.95499999999999996</v>
      </c>
      <c r="S11" s="2">
        <v>3.5000000000000003E-2</v>
      </c>
    </row>
    <row r="12" spans="1:19">
      <c r="A12" t="s">
        <v>523</v>
      </c>
      <c r="B12">
        <v>0.67800000000000005</v>
      </c>
      <c r="C12">
        <v>2.4E-2</v>
      </c>
      <c r="D12">
        <v>4.1000000000000002E-2</v>
      </c>
      <c r="E12">
        <v>0.25700000000000001</v>
      </c>
      <c r="G12">
        <f t="shared" si="3"/>
        <v>0.21696000000000001</v>
      </c>
      <c r="H12">
        <f t="shared" si="4"/>
        <v>7.6800000000000002E-3</v>
      </c>
      <c r="I12">
        <f t="shared" si="5"/>
        <v>1.3120000000000001E-2</v>
      </c>
      <c r="J12">
        <f t="shared" si="6"/>
        <v>8.2240000000000008E-2</v>
      </c>
      <c r="L12">
        <f t="shared" si="1"/>
        <v>0.32</v>
      </c>
      <c r="P12" t="str">
        <f t="shared" si="2"/>
        <v>Bangladesh</v>
      </c>
      <c r="Q12" t="s">
        <v>853</v>
      </c>
      <c r="R12" s="1">
        <v>1</v>
      </c>
      <c r="S12" s="1">
        <v>0</v>
      </c>
    </row>
    <row r="13" spans="1:19">
      <c r="A13" t="s">
        <v>1100</v>
      </c>
      <c r="B13">
        <v>0.18</v>
      </c>
      <c r="C13">
        <v>0.80300000000000005</v>
      </c>
      <c r="D13">
        <v>0</v>
      </c>
      <c r="E13">
        <v>1.6E-2</v>
      </c>
      <c r="G13">
        <f t="shared" si="3"/>
        <v>5.8499999999999996E-2</v>
      </c>
      <c r="H13">
        <f t="shared" si="4"/>
        <v>0.26097500000000001</v>
      </c>
      <c r="I13">
        <f t="shared" si="5"/>
        <v>0</v>
      </c>
      <c r="J13">
        <f t="shared" si="6"/>
        <v>5.2000000000000006E-3</v>
      </c>
      <c r="L13">
        <f t="shared" si="1"/>
        <v>0.32500000000000001</v>
      </c>
      <c r="P13" t="str">
        <f t="shared" si="2"/>
        <v>Belarus</v>
      </c>
      <c r="Q13" t="s">
        <v>1029</v>
      </c>
      <c r="R13" s="1">
        <v>0.33</v>
      </c>
      <c r="S13" s="2">
        <v>0.57499999999999996</v>
      </c>
    </row>
    <row r="14" spans="1:19">
      <c r="A14" t="s">
        <v>1029</v>
      </c>
      <c r="B14">
        <v>0.71199999999999997</v>
      </c>
      <c r="C14">
        <v>2E-3</v>
      </c>
      <c r="D14">
        <v>0</v>
      </c>
      <c r="E14">
        <v>0.28599999999999998</v>
      </c>
      <c r="G14">
        <f t="shared" si="3"/>
        <v>0.23496</v>
      </c>
      <c r="H14">
        <f t="shared" si="4"/>
        <v>6.6E-4</v>
      </c>
      <c r="I14">
        <f t="shared" si="5"/>
        <v>0</v>
      </c>
      <c r="J14">
        <f t="shared" si="6"/>
        <v>9.4379999999999992E-2</v>
      </c>
      <c r="L14">
        <f t="shared" si="1"/>
        <v>0.33</v>
      </c>
      <c r="P14" t="str">
        <f t="shared" si="2"/>
        <v>Belgium</v>
      </c>
      <c r="Q14" t="s">
        <v>1197</v>
      </c>
      <c r="R14" s="1">
        <v>0.33</v>
      </c>
      <c r="S14" s="2">
        <v>0.57499999999999996</v>
      </c>
    </row>
    <row r="15" spans="1:19">
      <c r="A15" t="s">
        <v>1197</v>
      </c>
      <c r="B15">
        <v>0.64500000000000002</v>
      </c>
      <c r="C15">
        <v>5.8999999999999997E-2</v>
      </c>
      <c r="D15">
        <v>2E-3</v>
      </c>
      <c r="E15">
        <v>0.29289999999999999</v>
      </c>
      <c r="G15">
        <f t="shared" si="3"/>
        <v>0.21285000000000001</v>
      </c>
      <c r="H15">
        <f t="shared" si="4"/>
        <v>1.9470000000000001E-2</v>
      </c>
      <c r="I15">
        <f t="shared" si="5"/>
        <v>6.6E-4</v>
      </c>
      <c r="J15">
        <f t="shared" si="6"/>
        <v>9.6657000000000007E-2</v>
      </c>
      <c r="L15">
        <f t="shared" si="1"/>
        <v>0.33</v>
      </c>
      <c r="P15" t="str">
        <f t="shared" si="2"/>
        <v>Belize</v>
      </c>
      <c r="Q15" t="s">
        <v>1374</v>
      </c>
      <c r="R15" s="2">
        <v>0.61499999999999999</v>
      </c>
      <c r="S15" s="1">
        <v>0.33</v>
      </c>
    </row>
    <row r="16" spans="1:19">
      <c r="A16" t="s">
        <v>1233</v>
      </c>
      <c r="B16">
        <v>0.50800000000000001</v>
      </c>
      <c r="C16">
        <v>0.06</v>
      </c>
      <c r="D16">
        <v>7.0000000000000001E-3</v>
      </c>
      <c r="E16">
        <v>0.42499999999999999</v>
      </c>
      <c r="G16">
        <f t="shared" si="3"/>
        <v>0.16764000000000001</v>
      </c>
      <c r="H16">
        <f t="shared" si="4"/>
        <v>1.9800000000000002E-2</v>
      </c>
      <c r="I16">
        <f t="shared" si="5"/>
        <v>2.31E-3</v>
      </c>
      <c r="J16">
        <f t="shared" si="6"/>
        <v>0.14025000000000001</v>
      </c>
      <c r="L16">
        <f t="shared" si="1"/>
        <v>0.33</v>
      </c>
      <c r="P16" t="str">
        <f t="shared" si="2"/>
        <v>Benin</v>
      </c>
      <c r="Q16" t="s">
        <v>409</v>
      </c>
      <c r="R16" s="2">
        <v>0.92500000000000004</v>
      </c>
      <c r="S16" s="2">
        <v>6.5000000000000002E-2</v>
      </c>
    </row>
    <row r="17" spans="1:19">
      <c r="A17" t="s">
        <v>535</v>
      </c>
      <c r="B17">
        <v>0.57199999999999995</v>
      </c>
      <c r="C17">
        <v>1.2E-2</v>
      </c>
      <c r="D17">
        <v>3.7000000000000005E-2</v>
      </c>
      <c r="E17">
        <v>0.378</v>
      </c>
      <c r="G17">
        <f t="shared" si="3"/>
        <v>0.18875999999999998</v>
      </c>
      <c r="H17">
        <f t="shared" si="4"/>
        <v>3.96E-3</v>
      </c>
      <c r="I17">
        <f t="shared" si="5"/>
        <v>1.2210000000000002E-2</v>
      </c>
      <c r="J17">
        <f t="shared" si="6"/>
        <v>0.12474</v>
      </c>
      <c r="L17">
        <f t="shared" si="1"/>
        <v>0.33</v>
      </c>
      <c r="P17" t="str">
        <f t="shared" si="2"/>
        <v>Bolivia</v>
      </c>
      <c r="Q17" t="s">
        <v>1439</v>
      </c>
      <c r="R17" s="2">
        <v>0.88500000000000001</v>
      </c>
      <c r="S17" s="2">
        <v>0.105</v>
      </c>
    </row>
    <row r="18" spans="1:19">
      <c r="A18" t="s">
        <v>1039</v>
      </c>
      <c r="B18">
        <v>0.73499999999999999</v>
      </c>
      <c r="C18">
        <v>0.1</v>
      </c>
      <c r="D18">
        <v>1.2000000000000001E-3</v>
      </c>
      <c r="E18">
        <v>0.16400000000000001</v>
      </c>
      <c r="G18">
        <f t="shared" si="3"/>
        <v>0.24255000000000002</v>
      </c>
      <c r="H18">
        <f t="shared" si="4"/>
        <v>3.3000000000000002E-2</v>
      </c>
      <c r="I18">
        <f t="shared" si="5"/>
        <v>3.9600000000000003E-4</v>
      </c>
      <c r="J18">
        <f t="shared" si="6"/>
        <v>5.4120000000000001E-2</v>
      </c>
      <c r="L18">
        <f t="shared" si="1"/>
        <v>0.33</v>
      </c>
      <c r="P18" t="str">
        <f t="shared" si="2"/>
        <v>Bosnia and Herzegovina</v>
      </c>
      <c r="Q18" t="s">
        <v>1106</v>
      </c>
      <c r="R18" s="1">
        <v>0.66</v>
      </c>
      <c r="S18" s="2">
        <v>0.29499999999999998</v>
      </c>
    </row>
    <row r="19" spans="1:19">
      <c r="A19" t="s">
        <v>1111</v>
      </c>
      <c r="B19">
        <v>0.82099999999999995</v>
      </c>
      <c r="C19">
        <v>0.13700000000000001</v>
      </c>
      <c r="D19">
        <v>0</v>
      </c>
      <c r="E19">
        <v>4.2000000000000003E-2</v>
      </c>
      <c r="G19">
        <f t="shared" si="3"/>
        <v>0.27503499999999997</v>
      </c>
      <c r="H19">
        <f t="shared" si="4"/>
        <v>4.5895000000000005E-2</v>
      </c>
      <c r="I19">
        <f t="shared" si="5"/>
        <v>0</v>
      </c>
      <c r="J19">
        <f t="shared" si="6"/>
        <v>1.4070000000000001E-2</v>
      </c>
      <c r="L19">
        <f t="shared" si="1"/>
        <v>0.33500000000000002</v>
      </c>
      <c r="P19" t="str">
        <f t="shared" si="2"/>
        <v>Botswana</v>
      </c>
      <c r="Q19" t="s">
        <v>366</v>
      </c>
      <c r="R19" s="1">
        <v>0.77</v>
      </c>
      <c r="S19" s="1">
        <v>0.23</v>
      </c>
    </row>
    <row r="20" spans="1:19">
      <c r="A20" t="s">
        <v>1290</v>
      </c>
      <c r="B20">
        <v>0.59199999999999997</v>
      </c>
      <c r="C20">
        <v>0</v>
      </c>
      <c r="D20">
        <v>2E-3</v>
      </c>
      <c r="E20">
        <v>0.40400000000000003</v>
      </c>
      <c r="G20">
        <f t="shared" si="3"/>
        <v>0.19832</v>
      </c>
      <c r="H20">
        <f t="shared" si="4"/>
        <v>0</v>
      </c>
      <c r="I20">
        <f t="shared" si="5"/>
        <v>6.7000000000000002E-4</v>
      </c>
      <c r="J20">
        <f t="shared" si="6"/>
        <v>0.13534000000000002</v>
      </c>
      <c r="L20">
        <f t="shared" si="1"/>
        <v>0.33500000000000002</v>
      </c>
      <c r="P20" t="str">
        <f t="shared" si="2"/>
        <v>Brazil</v>
      </c>
      <c r="Q20" t="s">
        <v>1443</v>
      </c>
      <c r="R20" s="2">
        <v>0.86499999999999999</v>
      </c>
      <c r="S20" s="1">
        <v>0.13</v>
      </c>
    </row>
    <row r="21" spans="1:19">
      <c r="A21" t="s">
        <v>983</v>
      </c>
      <c r="B21">
        <v>0.81100000000000005</v>
      </c>
      <c r="C21">
        <v>0</v>
      </c>
      <c r="D21">
        <v>0</v>
      </c>
      <c r="E21">
        <v>0.186</v>
      </c>
      <c r="G21">
        <f t="shared" si="3"/>
        <v>0.31629000000000002</v>
      </c>
      <c r="H21">
        <f t="shared" si="4"/>
        <v>0</v>
      </c>
      <c r="I21">
        <f t="shared" si="5"/>
        <v>0</v>
      </c>
      <c r="J21">
        <f t="shared" si="6"/>
        <v>7.2540000000000007E-2</v>
      </c>
      <c r="L21">
        <f t="shared" si="1"/>
        <v>0.39</v>
      </c>
      <c r="P21" t="str">
        <f t="shared" si="2"/>
        <v>Bulgaria</v>
      </c>
      <c r="Q21" t="s">
        <v>1111</v>
      </c>
      <c r="R21" s="2">
        <v>0.33500000000000002</v>
      </c>
      <c r="S21" s="1">
        <v>0.62</v>
      </c>
    </row>
    <row r="22" spans="1:19">
      <c r="A22" t="s">
        <v>987</v>
      </c>
      <c r="B22">
        <v>0.55800000000000005</v>
      </c>
      <c r="C22">
        <v>1E-3</v>
      </c>
      <c r="D22">
        <v>0</v>
      </c>
      <c r="E22">
        <v>0.44</v>
      </c>
      <c r="G22">
        <f t="shared" si="3"/>
        <v>0.21762000000000004</v>
      </c>
      <c r="H22">
        <f t="shared" si="4"/>
        <v>3.9000000000000005E-4</v>
      </c>
      <c r="I22">
        <f t="shared" si="5"/>
        <v>0</v>
      </c>
      <c r="J22">
        <f t="shared" si="6"/>
        <v>0.1716</v>
      </c>
      <c r="L22">
        <f t="shared" si="1"/>
        <v>0.39</v>
      </c>
      <c r="P22" t="str">
        <f t="shared" si="2"/>
        <v>Burkina Faso</v>
      </c>
      <c r="Q22" t="s">
        <v>416</v>
      </c>
      <c r="R22" s="2">
        <v>0.875</v>
      </c>
      <c r="S22" s="1">
        <v>0.12</v>
      </c>
    </row>
    <row r="23" spans="1:19">
      <c r="A23" t="s">
        <v>976</v>
      </c>
      <c r="B23">
        <v>0.69000000000000006</v>
      </c>
      <c r="C23">
        <v>5.8000000000000003E-2</v>
      </c>
      <c r="D23">
        <v>4.0000000000000001E-3</v>
      </c>
      <c r="E23">
        <v>0.2485</v>
      </c>
      <c r="G23">
        <f t="shared" si="3"/>
        <v>0.27945000000000003</v>
      </c>
      <c r="H23">
        <f t="shared" si="4"/>
        <v>2.3490000000000004E-2</v>
      </c>
      <c r="I23">
        <f t="shared" si="5"/>
        <v>1.6200000000000001E-3</v>
      </c>
      <c r="J23">
        <f t="shared" si="6"/>
        <v>0.10064250000000001</v>
      </c>
      <c r="L23">
        <f t="shared" si="1"/>
        <v>0.40500000000000003</v>
      </c>
      <c r="P23" t="s">
        <v>770</v>
      </c>
      <c r="Q23" t="s">
        <v>1736</v>
      </c>
      <c r="R23" s="2">
        <v>0.96499999999999997</v>
      </c>
      <c r="S23" s="1">
        <v>0.03</v>
      </c>
    </row>
    <row r="24" spans="1:19">
      <c r="A24" t="s">
        <v>1506</v>
      </c>
      <c r="B24">
        <v>0.58199999999999996</v>
      </c>
      <c r="C24">
        <v>0</v>
      </c>
      <c r="D24">
        <v>0</v>
      </c>
      <c r="E24">
        <v>0.41799999999999998</v>
      </c>
      <c r="G24">
        <f t="shared" si="3"/>
        <v>0.23571</v>
      </c>
      <c r="H24">
        <f t="shared" si="4"/>
        <v>0</v>
      </c>
      <c r="I24">
        <f t="shared" si="5"/>
        <v>0</v>
      </c>
      <c r="J24">
        <f t="shared" si="6"/>
        <v>0.16929</v>
      </c>
      <c r="L24">
        <f t="shared" si="1"/>
        <v>0.40500000000000003</v>
      </c>
      <c r="P24" t="str">
        <f t="shared" ref="P24:P32" si="7">VLOOKUP(Q24,$A$2:$A$202,1,0)</f>
        <v>Burundi</v>
      </c>
      <c r="Q24" t="s">
        <v>163</v>
      </c>
      <c r="R24" s="2">
        <v>0.97499999999999998</v>
      </c>
      <c r="S24" s="2">
        <v>2.5000000000000001E-2</v>
      </c>
    </row>
    <row r="25" spans="1:19">
      <c r="A25" t="s">
        <v>995</v>
      </c>
      <c r="B25">
        <v>0.89800000000000002</v>
      </c>
      <c r="C25">
        <v>0</v>
      </c>
      <c r="D25">
        <v>0</v>
      </c>
      <c r="E25">
        <v>0.1</v>
      </c>
      <c r="G25">
        <f t="shared" si="3"/>
        <v>0.37267</v>
      </c>
      <c r="H25">
        <f t="shared" si="4"/>
        <v>0</v>
      </c>
      <c r="I25">
        <f t="shared" si="5"/>
        <v>0</v>
      </c>
      <c r="J25">
        <f t="shared" si="6"/>
        <v>4.1500000000000002E-2</v>
      </c>
      <c r="L25">
        <f t="shared" si="1"/>
        <v>0.41499999999999998</v>
      </c>
      <c r="P25" t="str">
        <f t="shared" si="7"/>
        <v>Cambodia</v>
      </c>
      <c r="Q25" t="s">
        <v>779</v>
      </c>
      <c r="R25" s="1">
        <v>0.96</v>
      </c>
      <c r="S25" s="2">
        <v>3.5000000000000003E-2</v>
      </c>
    </row>
    <row r="26" spans="1:19">
      <c r="A26" t="s">
        <v>1013</v>
      </c>
      <c r="B26">
        <v>0.81599999999999995</v>
      </c>
      <c r="C26">
        <v>5.5E-2</v>
      </c>
      <c r="D26">
        <v>8.0000000000000002E-3</v>
      </c>
      <c r="E26">
        <v>0.12</v>
      </c>
      <c r="G26">
        <f t="shared" si="3"/>
        <v>0.33863999999999994</v>
      </c>
      <c r="H26">
        <f t="shared" si="4"/>
        <v>2.2824999999999998E-2</v>
      </c>
      <c r="I26">
        <f t="shared" si="5"/>
        <v>3.32E-3</v>
      </c>
      <c r="J26">
        <f t="shared" si="6"/>
        <v>4.9799999999999997E-2</v>
      </c>
      <c r="L26">
        <f t="shared" si="1"/>
        <v>0.41499999999999998</v>
      </c>
      <c r="P26" t="str">
        <f t="shared" si="7"/>
        <v>Cameroon</v>
      </c>
      <c r="Q26" t="s">
        <v>307</v>
      </c>
      <c r="R26" s="2">
        <v>0.95499999999999996</v>
      </c>
      <c r="S26" s="2">
        <v>4.4999999999999998E-2</v>
      </c>
    </row>
    <row r="27" spans="1:19">
      <c r="A27" t="s">
        <v>1541</v>
      </c>
      <c r="B27">
        <v>0.7</v>
      </c>
      <c r="C27">
        <v>2.1000000000000001E-2</v>
      </c>
      <c r="D27">
        <v>2.1999999999999999E-2</v>
      </c>
      <c r="E27">
        <v>0.25800000000000001</v>
      </c>
      <c r="G27">
        <f t="shared" si="3"/>
        <v>0.29399999999999998</v>
      </c>
      <c r="H27">
        <f t="shared" si="4"/>
        <v>8.8199999999999997E-3</v>
      </c>
      <c r="I27">
        <f t="shared" si="5"/>
        <v>9.2399999999999999E-3</v>
      </c>
      <c r="J27">
        <f t="shared" si="6"/>
        <v>0.10836</v>
      </c>
      <c r="L27">
        <f t="shared" si="1"/>
        <v>0.42</v>
      </c>
      <c r="P27" t="str">
        <f t="shared" si="7"/>
        <v>Canada</v>
      </c>
      <c r="Q27" t="s">
        <v>1541</v>
      </c>
      <c r="R27" s="1">
        <v>0.42</v>
      </c>
      <c r="S27" s="1">
        <v>0.56999999999999995</v>
      </c>
    </row>
    <row r="28" spans="1:19">
      <c r="A28" t="s">
        <v>623</v>
      </c>
      <c r="B28">
        <v>0.29399999999999998</v>
      </c>
      <c r="C28">
        <v>2E-3</v>
      </c>
      <c r="D28">
        <v>0.22900000000000001</v>
      </c>
      <c r="E28">
        <v>0.47400000000000003</v>
      </c>
      <c r="G28">
        <f t="shared" si="3"/>
        <v>0.12494999999999999</v>
      </c>
      <c r="H28">
        <f t="shared" si="4"/>
        <v>8.4999999999999995E-4</v>
      </c>
      <c r="I28">
        <f t="shared" si="5"/>
        <v>9.7324999999999995E-2</v>
      </c>
      <c r="J28">
        <f t="shared" si="6"/>
        <v>0.20145000000000002</v>
      </c>
      <c r="L28">
        <f t="shared" si="1"/>
        <v>0.42499999999999999</v>
      </c>
      <c r="P28" t="str">
        <f t="shared" si="7"/>
        <v>Central African Republic</v>
      </c>
      <c r="Q28" t="s">
        <v>314</v>
      </c>
      <c r="R28" s="1">
        <v>0.94</v>
      </c>
      <c r="S28" s="1">
        <v>0.06</v>
      </c>
    </row>
    <row r="29" spans="1:19">
      <c r="A29" t="s">
        <v>554</v>
      </c>
      <c r="B29">
        <v>0.248</v>
      </c>
      <c r="C29">
        <v>0.70399999999999996</v>
      </c>
      <c r="D29">
        <v>2E-3</v>
      </c>
      <c r="E29">
        <v>4.6000000000000006E-2</v>
      </c>
      <c r="G29">
        <f t="shared" si="3"/>
        <v>0.10664</v>
      </c>
      <c r="H29">
        <f t="shared" si="4"/>
        <v>0.30271999999999999</v>
      </c>
      <c r="I29">
        <f t="shared" si="5"/>
        <v>8.5999999999999998E-4</v>
      </c>
      <c r="J29">
        <f t="shared" si="6"/>
        <v>1.9780000000000002E-2</v>
      </c>
      <c r="L29">
        <f t="shared" si="1"/>
        <v>0.43</v>
      </c>
      <c r="P29" t="str">
        <f t="shared" si="7"/>
        <v>Chad</v>
      </c>
      <c r="Q29" t="s">
        <v>319</v>
      </c>
      <c r="R29" s="1">
        <v>0.94</v>
      </c>
      <c r="S29" s="1">
        <v>0.06</v>
      </c>
    </row>
    <row r="30" spans="1:19">
      <c r="A30" t="s">
        <v>645</v>
      </c>
      <c r="B30">
        <v>5.5E-2</v>
      </c>
      <c r="C30">
        <v>4.0000000000000002E-4</v>
      </c>
      <c r="D30">
        <v>0.21299999999999999</v>
      </c>
      <c r="E30">
        <v>0.73099999999999998</v>
      </c>
      <c r="G30">
        <f t="shared" si="3"/>
        <v>2.4750000000000001E-2</v>
      </c>
      <c r="H30">
        <f t="shared" si="4"/>
        <v>1.8000000000000001E-4</v>
      </c>
      <c r="I30">
        <f t="shared" si="5"/>
        <v>9.5850000000000005E-2</v>
      </c>
      <c r="J30">
        <f t="shared" si="6"/>
        <v>0.32895000000000002</v>
      </c>
      <c r="L30">
        <f t="shared" si="1"/>
        <v>0.45</v>
      </c>
      <c r="P30" t="str">
        <f t="shared" si="7"/>
        <v>Chile</v>
      </c>
      <c r="Q30" t="s">
        <v>1450</v>
      </c>
      <c r="R30" s="2">
        <v>0.69499999999999995</v>
      </c>
      <c r="S30" s="2">
        <v>0.29499999999999998</v>
      </c>
    </row>
    <row r="31" spans="1:19">
      <c r="A31" t="s">
        <v>1136</v>
      </c>
      <c r="B31">
        <v>0.78100000000000003</v>
      </c>
      <c r="C31">
        <v>0.187</v>
      </c>
      <c r="D31">
        <v>0</v>
      </c>
      <c r="E31">
        <v>3.2000000000000001E-2</v>
      </c>
      <c r="G31">
        <f t="shared" si="3"/>
        <v>0.35535500000000003</v>
      </c>
      <c r="H31">
        <f t="shared" si="4"/>
        <v>8.5085000000000008E-2</v>
      </c>
      <c r="I31">
        <f t="shared" si="5"/>
        <v>0</v>
      </c>
      <c r="J31">
        <f t="shared" si="6"/>
        <v>1.456E-2</v>
      </c>
      <c r="L31">
        <f t="shared" si="1"/>
        <v>0.45500000000000002</v>
      </c>
      <c r="P31" t="str">
        <f t="shared" si="7"/>
        <v>Colombia</v>
      </c>
      <c r="Q31" t="s">
        <v>1457</v>
      </c>
      <c r="R31" s="2">
        <v>0.82499999999999996</v>
      </c>
      <c r="S31" s="1">
        <v>0.16</v>
      </c>
    </row>
    <row r="32" spans="1:19">
      <c r="A32" t="s">
        <v>1046</v>
      </c>
      <c r="B32">
        <v>0.83899999999999997</v>
      </c>
      <c r="C32">
        <v>1.2E-2</v>
      </c>
      <c r="D32">
        <v>6.0000000000000006E-4</v>
      </c>
      <c r="E32">
        <v>0.14699999999999999</v>
      </c>
      <c r="G32">
        <f t="shared" si="3"/>
        <v>0.381745</v>
      </c>
      <c r="H32">
        <f t="shared" si="4"/>
        <v>5.4600000000000004E-3</v>
      </c>
      <c r="I32">
        <f t="shared" si="5"/>
        <v>2.7300000000000002E-4</v>
      </c>
      <c r="J32">
        <f t="shared" si="6"/>
        <v>6.6885E-2</v>
      </c>
      <c r="L32">
        <f t="shared" si="1"/>
        <v>0.45500000000000002</v>
      </c>
      <c r="P32" t="str">
        <f t="shared" si="7"/>
        <v>Comoros</v>
      </c>
      <c r="Q32" t="s">
        <v>170</v>
      </c>
      <c r="R32" s="1">
        <v>0.96</v>
      </c>
      <c r="S32" s="2">
        <v>2.5000000000000001E-2</v>
      </c>
    </row>
    <row r="33" spans="1:19">
      <c r="A33" t="s">
        <v>1003</v>
      </c>
      <c r="B33">
        <v>0.85299999999999998</v>
      </c>
      <c r="C33">
        <v>2E-3</v>
      </c>
      <c r="D33">
        <v>0</v>
      </c>
      <c r="E33">
        <v>0.14299999999999999</v>
      </c>
      <c r="G33">
        <f t="shared" si="3"/>
        <v>0.39664500000000003</v>
      </c>
      <c r="H33">
        <f t="shared" si="4"/>
        <v>9.3000000000000005E-4</v>
      </c>
      <c r="I33">
        <f t="shared" si="5"/>
        <v>0</v>
      </c>
      <c r="J33">
        <f t="shared" si="6"/>
        <v>6.6494999999999999E-2</v>
      </c>
      <c r="L33">
        <f t="shared" si="1"/>
        <v>0.46500000000000002</v>
      </c>
      <c r="P33" t="s">
        <v>326</v>
      </c>
      <c r="Q33" t="s">
        <v>1735</v>
      </c>
      <c r="R33" s="2">
        <v>0.98499999999999999</v>
      </c>
      <c r="S33" s="2">
        <v>1.4999999999999999E-2</v>
      </c>
    </row>
    <row r="34" spans="1:19">
      <c r="A34" t="s">
        <v>1008</v>
      </c>
      <c r="B34">
        <v>0.78400000000000003</v>
      </c>
      <c r="C34">
        <v>3.5999999999999997E-2</v>
      </c>
      <c r="D34">
        <v>0</v>
      </c>
      <c r="E34">
        <v>0.18</v>
      </c>
      <c r="G34">
        <f t="shared" si="3"/>
        <v>0.36847999999999997</v>
      </c>
      <c r="H34">
        <f t="shared" si="4"/>
        <v>1.6919999999999998E-2</v>
      </c>
      <c r="I34">
        <f t="shared" si="5"/>
        <v>0</v>
      </c>
      <c r="J34">
        <f t="shared" si="6"/>
        <v>8.4599999999999995E-2</v>
      </c>
      <c r="L34">
        <f t="shared" si="1"/>
        <v>0.47</v>
      </c>
      <c r="P34" t="s">
        <v>333</v>
      </c>
      <c r="Q34" t="s">
        <v>1737</v>
      </c>
      <c r="R34" s="2">
        <v>0.94499999999999995</v>
      </c>
      <c r="S34" s="2">
        <v>5.5E-2</v>
      </c>
    </row>
    <row r="35" spans="1:19">
      <c r="A35" t="s">
        <v>917</v>
      </c>
      <c r="B35">
        <v>0.03</v>
      </c>
      <c r="C35">
        <v>0.96899999999999997</v>
      </c>
      <c r="D35">
        <v>0</v>
      </c>
      <c r="E35">
        <v>0</v>
      </c>
      <c r="G35">
        <f t="shared" si="3"/>
        <v>1.4849999999999999E-2</v>
      </c>
      <c r="H35">
        <f t="shared" si="4"/>
        <v>0.479655</v>
      </c>
      <c r="I35">
        <f t="shared" si="5"/>
        <v>0</v>
      </c>
      <c r="J35">
        <f t="shared" si="6"/>
        <v>0</v>
      </c>
      <c r="L35">
        <f t="shared" si="1"/>
        <v>0.495</v>
      </c>
      <c r="P35" t="str">
        <f>VLOOKUP(Q35,$A$2:$A$202,1,0)</f>
        <v>Costa Rica</v>
      </c>
      <c r="Q35" t="s">
        <v>1382</v>
      </c>
      <c r="R35" s="1">
        <v>0.79</v>
      </c>
      <c r="S35" s="2">
        <v>0.19500000000000001</v>
      </c>
    </row>
    <row r="36" spans="1:19">
      <c r="A36" t="s">
        <v>1590</v>
      </c>
      <c r="B36">
        <v>0.77600000000000002</v>
      </c>
      <c r="C36">
        <v>0.186</v>
      </c>
      <c r="D36">
        <v>3.0000000000000001E-3</v>
      </c>
      <c r="E36">
        <v>3.4000000000000002E-2</v>
      </c>
      <c r="G36">
        <f t="shared" si="3"/>
        <v>0.38412000000000002</v>
      </c>
      <c r="H36">
        <f t="shared" si="4"/>
        <v>9.2069999999999999E-2</v>
      </c>
      <c r="I36">
        <f t="shared" si="5"/>
        <v>1.485E-3</v>
      </c>
      <c r="J36">
        <f t="shared" si="6"/>
        <v>1.6830000000000001E-2</v>
      </c>
      <c r="L36">
        <f t="shared" si="1"/>
        <v>0.495</v>
      </c>
      <c r="P36" t="s">
        <v>1723</v>
      </c>
      <c r="Q36" t="s">
        <v>451</v>
      </c>
      <c r="R36" s="1">
        <v>0.88</v>
      </c>
      <c r="S36" s="1">
        <v>0.12</v>
      </c>
    </row>
    <row r="37" spans="1:19">
      <c r="A37" t="s">
        <v>1181</v>
      </c>
      <c r="B37">
        <v>0.78700000000000003</v>
      </c>
      <c r="C37">
        <v>2.1000000000000001E-2</v>
      </c>
      <c r="D37">
        <v>4.0000000000000002E-4</v>
      </c>
      <c r="E37">
        <v>0.19060000000000002</v>
      </c>
      <c r="G37">
        <f t="shared" si="3"/>
        <v>0.38956499999999999</v>
      </c>
      <c r="H37">
        <f t="shared" si="4"/>
        <v>1.0395E-2</v>
      </c>
      <c r="I37">
        <f t="shared" si="5"/>
        <v>1.9800000000000002E-4</v>
      </c>
      <c r="J37">
        <f t="shared" si="6"/>
        <v>9.4347000000000014E-2</v>
      </c>
      <c r="L37">
        <f t="shared" si="1"/>
        <v>0.495</v>
      </c>
      <c r="P37" t="str">
        <f t="shared" ref="P37:P71" si="8">VLOOKUP(Q37,$A$2:$A$202,1,0)</f>
        <v>Croatia</v>
      </c>
      <c r="Q37" t="s">
        <v>962</v>
      </c>
      <c r="R37" s="2">
        <v>0.66500000000000004</v>
      </c>
      <c r="S37" s="2">
        <v>0.30499999999999999</v>
      </c>
    </row>
    <row r="38" spans="1:19">
      <c r="A38" t="s">
        <v>1145</v>
      </c>
      <c r="B38">
        <v>0.92500000000000004</v>
      </c>
      <c r="C38">
        <v>4.2000000000000003E-2</v>
      </c>
      <c r="D38">
        <v>0</v>
      </c>
      <c r="E38">
        <v>3.3000000000000002E-2</v>
      </c>
      <c r="G38">
        <f t="shared" si="3"/>
        <v>0.46712500000000001</v>
      </c>
      <c r="H38">
        <f t="shared" si="4"/>
        <v>2.1210000000000003E-2</v>
      </c>
      <c r="I38">
        <f t="shared" si="5"/>
        <v>0</v>
      </c>
      <c r="J38">
        <f t="shared" si="6"/>
        <v>1.6664999999999999E-2</v>
      </c>
      <c r="L38">
        <f t="shared" si="1"/>
        <v>0.505</v>
      </c>
      <c r="P38" t="str">
        <f t="shared" si="8"/>
        <v>Cuba</v>
      </c>
      <c r="Q38" t="s">
        <v>1290</v>
      </c>
      <c r="R38" s="2">
        <v>0.33500000000000002</v>
      </c>
      <c r="S38" s="1">
        <v>0.64</v>
      </c>
    </row>
    <row r="39" spans="1:19">
      <c r="A39" t="s">
        <v>579</v>
      </c>
      <c r="B39">
        <v>2.3400000000000001E-2</v>
      </c>
      <c r="C39">
        <v>0.96699999999999997</v>
      </c>
      <c r="D39">
        <v>4.0000000000000002E-4</v>
      </c>
      <c r="E39">
        <v>8.3999999999999995E-3</v>
      </c>
      <c r="G39">
        <f t="shared" si="3"/>
        <v>1.1934E-2</v>
      </c>
      <c r="H39">
        <f t="shared" si="4"/>
        <v>0.49317</v>
      </c>
      <c r="I39">
        <f t="shared" si="5"/>
        <v>2.0400000000000003E-4</v>
      </c>
      <c r="J39">
        <f t="shared" si="6"/>
        <v>4.2839999999999996E-3</v>
      </c>
      <c r="L39">
        <f t="shared" si="1"/>
        <v>0.51</v>
      </c>
      <c r="P39" t="str">
        <f t="shared" si="8"/>
        <v>Cyprus</v>
      </c>
      <c r="Q39" t="s">
        <v>921</v>
      </c>
      <c r="R39" s="1">
        <v>0.75</v>
      </c>
      <c r="S39" s="2">
        <v>0.245</v>
      </c>
    </row>
    <row r="40" spans="1:19">
      <c r="A40" t="s">
        <v>1216</v>
      </c>
      <c r="B40">
        <v>0.92</v>
      </c>
      <c r="C40">
        <v>1.0999999999999999E-2</v>
      </c>
      <c r="D40">
        <v>4.0000000000000001E-3</v>
      </c>
      <c r="E40">
        <v>6.4000000000000001E-2</v>
      </c>
      <c r="G40">
        <f t="shared" si="3"/>
        <v>0.49220000000000003</v>
      </c>
      <c r="H40">
        <f t="shared" si="4"/>
        <v>5.8849999999999996E-3</v>
      </c>
      <c r="I40">
        <f t="shared" si="5"/>
        <v>2.14E-3</v>
      </c>
      <c r="J40">
        <f t="shared" si="6"/>
        <v>3.424E-2</v>
      </c>
      <c r="L40">
        <f t="shared" si="1"/>
        <v>0.53500000000000003</v>
      </c>
      <c r="P40" t="str">
        <f t="shared" si="8"/>
        <v>Czech Republic</v>
      </c>
      <c r="Q40" t="s">
        <v>966</v>
      </c>
      <c r="R40" s="2">
        <v>0.20499999999999999</v>
      </c>
      <c r="S40" s="2">
        <v>0.745</v>
      </c>
    </row>
    <row r="41" spans="1:19">
      <c r="A41" t="s">
        <v>953</v>
      </c>
      <c r="B41">
        <v>0.80600000000000005</v>
      </c>
      <c r="C41">
        <v>5.3999999999999999E-2</v>
      </c>
      <c r="D41">
        <v>2E-3</v>
      </c>
      <c r="E41">
        <v>0.13600000000000001</v>
      </c>
      <c r="G41">
        <f t="shared" si="3"/>
        <v>0.44330000000000008</v>
      </c>
      <c r="H41">
        <f t="shared" si="4"/>
        <v>2.9700000000000001E-2</v>
      </c>
      <c r="I41">
        <f t="shared" si="5"/>
        <v>1.1000000000000001E-3</v>
      </c>
      <c r="J41">
        <f t="shared" si="6"/>
        <v>7.4800000000000005E-2</v>
      </c>
      <c r="L41">
        <f t="shared" si="1"/>
        <v>0.55000000000000004</v>
      </c>
      <c r="P41" t="str">
        <f t="shared" si="8"/>
        <v>Denmark</v>
      </c>
      <c r="Q41" t="s">
        <v>1058</v>
      </c>
      <c r="R41" s="1">
        <v>0.18</v>
      </c>
      <c r="S41" s="2">
        <v>0.80500000000000005</v>
      </c>
    </row>
    <row r="42" spans="1:19">
      <c r="A42" t="s">
        <v>1374</v>
      </c>
      <c r="B42">
        <v>0.88600000000000001</v>
      </c>
      <c r="C42">
        <v>1E-3</v>
      </c>
      <c r="D42">
        <v>7.0000000000000001E-3</v>
      </c>
      <c r="E42">
        <v>0.105</v>
      </c>
      <c r="G42">
        <f t="shared" si="3"/>
        <v>0.54488999999999999</v>
      </c>
      <c r="H42">
        <f t="shared" si="4"/>
        <v>6.1499999999999999E-4</v>
      </c>
      <c r="I42">
        <f t="shared" si="5"/>
        <v>4.3049999999999998E-3</v>
      </c>
      <c r="J42">
        <f t="shared" si="6"/>
        <v>6.4574999999999994E-2</v>
      </c>
      <c r="L42">
        <f t="shared" si="1"/>
        <v>0.61499999999999999</v>
      </c>
      <c r="P42" t="str">
        <f t="shared" si="8"/>
        <v>Djibouti</v>
      </c>
      <c r="Q42" t="s">
        <v>175</v>
      </c>
      <c r="R42" s="1">
        <v>0.98</v>
      </c>
      <c r="S42" s="2">
        <v>1.4999999999999999E-2</v>
      </c>
    </row>
    <row r="43" spans="1:19">
      <c r="A43" t="s">
        <v>1122</v>
      </c>
      <c r="B43">
        <v>0.114</v>
      </c>
      <c r="C43">
        <v>0.87</v>
      </c>
      <c r="D43">
        <v>0</v>
      </c>
      <c r="E43">
        <v>1.6E-2</v>
      </c>
      <c r="G43">
        <f t="shared" si="3"/>
        <v>7.239000000000001E-2</v>
      </c>
      <c r="H43">
        <f t="shared" si="4"/>
        <v>0.55245</v>
      </c>
      <c r="I43">
        <f t="shared" si="5"/>
        <v>0</v>
      </c>
      <c r="J43">
        <f t="shared" si="6"/>
        <v>1.0160000000000001E-2</v>
      </c>
      <c r="L43">
        <f t="shared" si="1"/>
        <v>0.63500000000000001</v>
      </c>
      <c r="P43" t="str">
        <f t="shared" si="8"/>
        <v>Dominican Republic</v>
      </c>
      <c r="Q43" t="s">
        <v>1299</v>
      </c>
      <c r="R43" s="1">
        <v>0.86</v>
      </c>
      <c r="S43" s="2">
        <v>0.13500000000000001</v>
      </c>
    </row>
    <row r="44" spans="1:19">
      <c r="A44" t="s">
        <v>1556</v>
      </c>
      <c r="B44">
        <v>0.80100000000000005</v>
      </c>
      <c r="C44">
        <v>8.9999999999999993E-3</v>
      </c>
      <c r="D44">
        <v>1.8000000000000002E-2</v>
      </c>
      <c r="E44">
        <v>0.17200000000000001</v>
      </c>
      <c r="G44">
        <f t="shared" si="3"/>
        <v>0.52065000000000006</v>
      </c>
      <c r="H44">
        <f t="shared" si="4"/>
        <v>5.8500000000000002E-3</v>
      </c>
      <c r="I44">
        <f t="shared" si="5"/>
        <v>1.1700000000000002E-2</v>
      </c>
      <c r="J44">
        <f t="shared" si="6"/>
        <v>0.11180000000000001</v>
      </c>
      <c r="L44">
        <f t="shared" si="1"/>
        <v>0.65</v>
      </c>
      <c r="P44" t="str">
        <f t="shared" si="8"/>
        <v>Ecuador</v>
      </c>
      <c r="Q44" t="s">
        <v>1462</v>
      </c>
      <c r="R44" s="1">
        <v>0.82</v>
      </c>
      <c r="S44" s="2">
        <v>0.17499999999999999</v>
      </c>
    </row>
    <row r="45" spans="1:19">
      <c r="A45" t="s">
        <v>1430</v>
      </c>
      <c r="B45">
        <v>0.85699999999999998</v>
      </c>
      <c r="C45">
        <v>0.01</v>
      </c>
      <c r="D45">
        <v>5.0000000000000001E-4</v>
      </c>
      <c r="E45">
        <v>0.13300000000000001</v>
      </c>
      <c r="G45">
        <f t="shared" si="3"/>
        <v>0.56562000000000001</v>
      </c>
      <c r="H45">
        <f t="shared" si="4"/>
        <v>6.6000000000000008E-3</v>
      </c>
      <c r="I45">
        <f t="shared" si="5"/>
        <v>3.3E-4</v>
      </c>
      <c r="J45">
        <f t="shared" si="6"/>
        <v>8.7780000000000011E-2</v>
      </c>
      <c r="L45">
        <f t="shared" si="1"/>
        <v>0.66</v>
      </c>
      <c r="P45" t="str">
        <f t="shared" si="8"/>
        <v>Egypt</v>
      </c>
      <c r="Q45" t="s">
        <v>1674</v>
      </c>
      <c r="R45" s="1">
        <v>0.98</v>
      </c>
      <c r="S45" s="1">
        <v>0.02</v>
      </c>
    </row>
    <row r="46" spans="1:19">
      <c r="A46" t="s">
        <v>1106</v>
      </c>
      <c r="B46">
        <v>0.52300000000000002</v>
      </c>
      <c r="C46">
        <v>0.45200000000000001</v>
      </c>
      <c r="D46">
        <v>0</v>
      </c>
      <c r="E46">
        <v>2.5000000000000001E-2</v>
      </c>
      <c r="G46">
        <f t="shared" si="3"/>
        <v>0.34518000000000004</v>
      </c>
      <c r="H46">
        <f t="shared" si="4"/>
        <v>0.29832000000000003</v>
      </c>
      <c r="I46">
        <f t="shared" si="5"/>
        <v>0</v>
      </c>
      <c r="J46">
        <f t="shared" si="6"/>
        <v>1.6500000000000001E-2</v>
      </c>
      <c r="L46">
        <f t="shared" si="1"/>
        <v>0.66</v>
      </c>
      <c r="P46" t="str">
        <f t="shared" si="8"/>
        <v>El Salvador</v>
      </c>
      <c r="Q46" t="s">
        <v>1388</v>
      </c>
      <c r="R46" s="1">
        <v>0.83</v>
      </c>
      <c r="S46" s="2">
        <v>0.155</v>
      </c>
    </row>
    <row r="47" spans="1:19">
      <c r="A47" t="s">
        <v>962</v>
      </c>
      <c r="B47">
        <v>0.93400000000000005</v>
      </c>
      <c r="C47">
        <v>1.4E-2</v>
      </c>
      <c r="D47">
        <v>0</v>
      </c>
      <c r="E47">
        <v>5.0999999999999997E-2</v>
      </c>
      <c r="G47">
        <f t="shared" si="3"/>
        <v>0.62111000000000005</v>
      </c>
      <c r="H47">
        <f t="shared" si="4"/>
        <v>9.3100000000000006E-3</v>
      </c>
      <c r="I47">
        <f t="shared" si="5"/>
        <v>0</v>
      </c>
      <c r="J47">
        <f t="shared" si="6"/>
        <v>3.3915000000000001E-2</v>
      </c>
      <c r="L47">
        <f t="shared" si="1"/>
        <v>0.66500000000000004</v>
      </c>
      <c r="P47" t="str">
        <f t="shared" si="8"/>
        <v>Estonia</v>
      </c>
      <c r="Q47" t="s">
        <v>970</v>
      </c>
      <c r="R47" s="1">
        <v>0.16</v>
      </c>
      <c r="S47" s="1">
        <v>0.78</v>
      </c>
    </row>
    <row r="48" spans="1:19">
      <c r="A48" t="s">
        <v>1450</v>
      </c>
      <c r="B48">
        <v>0.89500000000000002</v>
      </c>
      <c r="C48">
        <v>0</v>
      </c>
      <c r="D48">
        <v>5.9999999999999995E-4</v>
      </c>
      <c r="E48">
        <v>0.10299999999999999</v>
      </c>
      <c r="G48">
        <f t="shared" si="3"/>
        <v>0.62202499999999994</v>
      </c>
      <c r="H48">
        <f t="shared" si="4"/>
        <v>0</v>
      </c>
      <c r="I48">
        <f t="shared" si="5"/>
        <v>4.1699999999999994E-4</v>
      </c>
      <c r="J48">
        <f t="shared" si="6"/>
        <v>7.1584999999999996E-2</v>
      </c>
      <c r="L48">
        <f t="shared" si="1"/>
        <v>0.69499999999999995</v>
      </c>
      <c r="P48" t="str">
        <f t="shared" si="8"/>
        <v>Ethiopia</v>
      </c>
      <c r="Q48" t="s">
        <v>187</v>
      </c>
      <c r="R48" s="1">
        <v>0.91</v>
      </c>
      <c r="S48" s="1">
        <v>0.09</v>
      </c>
    </row>
    <row r="49" spans="1:19">
      <c r="A49" t="s">
        <v>1319</v>
      </c>
      <c r="B49">
        <v>0.77200000000000002</v>
      </c>
      <c r="C49">
        <v>0</v>
      </c>
      <c r="D49">
        <v>0</v>
      </c>
      <c r="E49">
        <v>0.22699999999999998</v>
      </c>
      <c r="G49">
        <f t="shared" si="3"/>
        <v>0.54039999999999999</v>
      </c>
      <c r="H49">
        <f t="shared" si="4"/>
        <v>0</v>
      </c>
      <c r="I49">
        <f t="shared" si="5"/>
        <v>0</v>
      </c>
      <c r="J49">
        <f t="shared" si="6"/>
        <v>0.15889999999999999</v>
      </c>
      <c r="L49">
        <f t="shared" si="1"/>
        <v>0.7</v>
      </c>
      <c r="P49" t="str">
        <f t="shared" si="8"/>
        <v>Finland</v>
      </c>
      <c r="Q49" t="s">
        <v>1068</v>
      </c>
      <c r="R49" s="1">
        <v>0.28000000000000003</v>
      </c>
      <c r="S49" s="1">
        <v>0.7</v>
      </c>
    </row>
    <row r="50" spans="1:19">
      <c r="A50" t="s">
        <v>817</v>
      </c>
      <c r="B50">
        <v>0.182</v>
      </c>
      <c r="C50">
        <v>0.14299999999999999</v>
      </c>
      <c r="D50">
        <v>0.39100000000000001</v>
      </c>
      <c r="E50">
        <v>0.28400000000000003</v>
      </c>
      <c r="G50">
        <f t="shared" si="3"/>
        <v>0.12739999999999999</v>
      </c>
      <c r="H50">
        <f t="shared" si="4"/>
        <v>0.10009999999999998</v>
      </c>
      <c r="I50">
        <f t="shared" si="5"/>
        <v>0.2737</v>
      </c>
      <c r="J50">
        <f t="shared" si="6"/>
        <v>0.1988</v>
      </c>
      <c r="L50">
        <f t="shared" si="1"/>
        <v>0.7</v>
      </c>
      <c r="P50" t="str">
        <f t="shared" si="8"/>
        <v>France</v>
      </c>
      <c r="Q50" t="s">
        <v>1208</v>
      </c>
      <c r="R50" s="2">
        <v>0.29499999999999998</v>
      </c>
      <c r="S50" s="2">
        <v>0.69499999999999995</v>
      </c>
    </row>
    <row r="51" spans="1:19">
      <c r="A51" t="s">
        <v>1116</v>
      </c>
      <c r="B51">
        <v>0.88100000000000001</v>
      </c>
      <c r="C51">
        <v>5.2999999999999999E-2</v>
      </c>
      <c r="D51">
        <v>1E-3</v>
      </c>
      <c r="E51">
        <v>6.2E-2</v>
      </c>
      <c r="G51">
        <f t="shared" si="3"/>
        <v>0.629915</v>
      </c>
      <c r="H51">
        <f t="shared" si="4"/>
        <v>3.7894999999999998E-2</v>
      </c>
      <c r="I51">
        <f t="shared" si="5"/>
        <v>7.1500000000000003E-4</v>
      </c>
      <c r="J51">
        <f t="shared" si="6"/>
        <v>4.4329999999999994E-2</v>
      </c>
      <c r="L51">
        <f t="shared" si="1"/>
        <v>0.71499999999999997</v>
      </c>
      <c r="P51" t="str">
        <f t="shared" si="8"/>
        <v>Georgia</v>
      </c>
      <c r="Q51" t="s">
        <v>1034</v>
      </c>
      <c r="R51" s="1">
        <v>0.8</v>
      </c>
      <c r="S51" s="1">
        <v>0.16</v>
      </c>
    </row>
    <row r="52" spans="1:19">
      <c r="A52" t="s">
        <v>1160</v>
      </c>
      <c r="B52">
        <v>0.83379999999999999</v>
      </c>
      <c r="C52">
        <v>3.6999999999999998E-2</v>
      </c>
      <c r="D52">
        <v>3.0000000000000001E-3</v>
      </c>
      <c r="E52">
        <v>0.126</v>
      </c>
      <c r="G52">
        <f t="shared" si="3"/>
        <v>0.596167</v>
      </c>
      <c r="H52">
        <f t="shared" si="4"/>
        <v>2.6454999999999996E-2</v>
      </c>
      <c r="I52">
        <f t="shared" si="5"/>
        <v>2.1449999999999998E-3</v>
      </c>
      <c r="J52">
        <f t="shared" si="6"/>
        <v>9.0090000000000003E-2</v>
      </c>
      <c r="L52">
        <f t="shared" si="1"/>
        <v>0.71499999999999997</v>
      </c>
      <c r="P52" t="str">
        <f t="shared" si="8"/>
        <v>Germany</v>
      </c>
      <c r="Q52" t="s">
        <v>976</v>
      </c>
      <c r="R52" s="2">
        <v>0.40500000000000003</v>
      </c>
      <c r="S52" s="1">
        <v>0.59</v>
      </c>
    </row>
    <row r="53" spans="1:19">
      <c r="A53" t="s">
        <v>1132</v>
      </c>
      <c r="B53">
        <v>0.98</v>
      </c>
      <c r="C53">
        <v>6.0000000000000001E-3</v>
      </c>
      <c r="D53">
        <v>0</v>
      </c>
      <c r="E53">
        <v>1.4E-2</v>
      </c>
      <c r="G53">
        <f t="shared" si="3"/>
        <v>0.70069999999999999</v>
      </c>
      <c r="H53">
        <f t="shared" si="4"/>
        <v>4.2899999999999995E-3</v>
      </c>
      <c r="I53">
        <f t="shared" si="5"/>
        <v>0</v>
      </c>
      <c r="J53">
        <f t="shared" si="6"/>
        <v>1.001E-2</v>
      </c>
      <c r="L53">
        <f t="shared" si="1"/>
        <v>0.71499999999999997</v>
      </c>
      <c r="P53" t="str">
        <f t="shared" si="8"/>
        <v>Ghana</v>
      </c>
      <c r="Q53" t="s">
        <v>432</v>
      </c>
      <c r="R53" s="2">
        <v>0.94499999999999995</v>
      </c>
      <c r="S53" s="1">
        <v>0.05</v>
      </c>
    </row>
    <row r="54" spans="1:19">
      <c r="A54" t="s">
        <v>1171</v>
      </c>
      <c r="B54">
        <v>0.93799999999999994</v>
      </c>
      <c r="C54">
        <v>6.0000000000000001E-3</v>
      </c>
      <c r="D54">
        <v>7.0000000000000001E-3</v>
      </c>
      <c r="E54">
        <v>4.8999999999999995E-2</v>
      </c>
      <c r="G54">
        <f t="shared" si="3"/>
        <v>0.67066999999999988</v>
      </c>
      <c r="H54">
        <f t="shared" si="4"/>
        <v>4.2899999999999995E-3</v>
      </c>
      <c r="I54">
        <f t="shared" si="5"/>
        <v>5.0049999999999999E-3</v>
      </c>
      <c r="J54">
        <f t="shared" si="6"/>
        <v>3.5034999999999997E-2</v>
      </c>
      <c r="L54">
        <f t="shared" si="1"/>
        <v>0.71499999999999997</v>
      </c>
      <c r="P54" t="str">
        <f t="shared" si="8"/>
        <v>Greece</v>
      </c>
      <c r="Q54" t="s">
        <v>1116</v>
      </c>
      <c r="R54" s="2">
        <v>0.71499999999999997</v>
      </c>
      <c r="S54" s="2">
        <v>0.29499999999999998</v>
      </c>
    </row>
    <row r="55" spans="1:19">
      <c r="A55" t="s">
        <v>1406</v>
      </c>
      <c r="B55">
        <v>0.9516</v>
      </c>
      <c r="C55">
        <v>0</v>
      </c>
      <c r="D55">
        <v>0</v>
      </c>
      <c r="E55">
        <v>4.7800000000000002E-2</v>
      </c>
      <c r="G55">
        <f t="shared" si="3"/>
        <v>0.68515199999999998</v>
      </c>
      <c r="H55">
        <f t="shared" si="4"/>
        <v>0</v>
      </c>
      <c r="I55">
        <f t="shared" si="5"/>
        <v>0</v>
      </c>
      <c r="J55">
        <f t="shared" si="6"/>
        <v>3.4416000000000002E-2</v>
      </c>
      <c r="L55">
        <f t="shared" si="1"/>
        <v>0.72</v>
      </c>
      <c r="P55" t="str">
        <f t="shared" si="8"/>
        <v>Guatemala</v>
      </c>
      <c r="Q55" t="s">
        <v>1394</v>
      </c>
      <c r="R55" s="1">
        <v>0.88</v>
      </c>
      <c r="S55" s="1">
        <v>0.09</v>
      </c>
    </row>
    <row r="56" spans="1:19">
      <c r="A56" t="s">
        <v>912</v>
      </c>
      <c r="B56">
        <v>0.98499999999999999</v>
      </c>
      <c r="C56">
        <v>0</v>
      </c>
      <c r="D56">
        <v>0</v>
      </c>
      <c r="E56">
        <v>1.3999999999999999E-2</v>
      </c>
      <c r="G56">
        <f t="shared" si="3"/>
        <v>0.71412500000000001</v>
      </c>
      <c r="H56">
        <f t="shared" si="4"/>
        <v>0</v>
      </c>
      <c r="I56">
        <f t="shared" si="5"/>
        <v>0</v>
      </c>
      <c r="J56">
        <f t="shared" si="6"/>
        <v>1.0149999999999999E-2</v>
      </c>
      <c r="L56">
        <f t="shared" si="1"/>
        <v>0.72499999999999998</v>
      </c>
      <c r="P56" t="str">
        <f t="shared" si="8"/>
        <v>Guinea</v>
      </c>
      <c r="Q56" t="s">
        <v>439</v>
      </c>
      <c r="R56" s="1">
        <v>0.97</v>
      </c>
      <c r="S56" s="1">
        <v>0.03</v>
      </c>
    </row>
    <row r="57" spans="1:19">
      <c r="A57" t="s">
        <v>563</v>
      </c>
      <c r="B57">
        <v>0.114</v>
      </c>
      <c r="C57">
        <v>0.88</v>
      </c>
      <c r="D57">
        <v>0</v>
      </c>
      <c r="E57">
        <v>5.0000000000000001E-3</v>
      </c>
      <c r="G57">
        <f t="shared" si="3"/>
        <v>8.2650000000000001E-2</v>
      </c>
      <c r="H57">
        <f t="shared" si="4"/>
        <v>0.63800000000000001</v>
      </c>
      <c r="I57">
        <f t="shared" si="5"/>
        <v>0</v>
      </c>
      <c r="J57">
        <f t="shared" si="6"/>
        <v>3.6249999999999998E-3</v>
      </c>
      <c r="L57">
        <f t="shared" si="1"/>
        <v>0.72499999999999998</v>
      </c>
      <c r="P57" t="str">
        <f t="shared" si="8"/>
        <v>Haiti</v>
      </c>
      <c r="Q57" t="s">
        <v>1313</v>
      </c>
      <c r="R57" s="1">
        <v>0.75</v>
      </c>
      <c r="S57" s="2">
        <v>0.22500000000000001</v>
      </c>
    </row>
    <row r="58" spans="1:19">
      <c r="A58" t="s">
        <v>999</v>
      </c>
      <c r="B58">
        <v>0.94329999999999992</v>
      </c>
      <c r="C58">
        <v>0</v>
      </c>
      <c r="D58">
        <v>0</v>
      </c>
      <c r="E58">
        <v>5.6000000000000001E-2</v>
      </c>
      <c r="G58">
        <f t="shared" si="3"/>
        <v>0.70275849999999995</v>
      </c>
      <c r="H58">
        <f t="shared" si="4"/>
        <v>0</v>
      </c>
      <c r="I58">
        <f t="shared" si="5"/>
        <v>0</v>
      </c>
      <c r="J58">
        <f t="shared" si="6"/>
        <v>4.172E-2</v>
      </c>
      <c r="L58">
        <f t="shared" si="1"/>
        <v>0.745</v>
      </c>
      <c r="P58" t="str">
        <f t="shared" si="8"/>
        <v>Honduras</v>
      </c>
      <c r="Q58" t="s">
        <v>1399</v>
      </c>
      <c r="R58" s="1">
        <v>0.84</v>
      </c>
      <c r="S58" s="2">
        <v>0.155</v>
      </c>
    </row>
    <row r="59" spans="1:19">
      <c r="A59" t="s">
        <v>921</v>
      </c>
      <c r="B59">
        <v>0.73199999999999998</v>
      </c>
      <c r="C59">
        <v>0.253</v>
      </c>
      <c r="D59">
        <v>2E-3</v>
      </c>
      <c r="E59">
        <v>1.2E-2</v>
      </c>
      <c r="G59">
        <f t="shared" si="3"/>
        <v>0.54899999999999993</v>
      </c>
      <c r="H59">
        <f t="shared" si="4"/>
        <v>0.18975</v>
      </c>
      <c r="I59">
        <f t="shared" si="5"/>
        <v>1.5E-3</v>
      </c>
      <c r="J59">
        <f t="shared" si="6"/>
        <v>9.0000000000000011E-3</v>
      </c>
      <c r="L59">
        <f t="shared" si="1"/>
        <v>0.75</v>
      </c>
      <c r="P59" t="str">
        <f t="shared" si="8"/>
        <v>Hungary</v>
      </c>
      <c r="Q59" t="s">
        <v>983</v>
      </c>
      <c r="R59" s="1">
        <v>0.39</v>
      </c>
      <c r="S59" s="2">
        <v>0.58499999999999996</v>
      </c>
    </row>
    <row r="60" spans="1:19">
      <c r="A60" t="s">
        <v>1313</v>
      </c>
      <c r="B60">
        <v>0.86899999999999999</v>
      </c>
      <c r="C60">
        <v>0</v>
      </c>
      <c r="D60">
        <v>0</v>
      </c>
      <c r="E60">
        <v>0.13100000000000001</v>
      </c>
      <c r="G60">
        <f t="shared" si="3"/>
        <v>0.65175000000000005</v>
      </c>
      <c r="H60">
        <f t="shared" si="4"/>
        <v>0</v>
      </c>
      <c r="I60">
        <f t="shared" si="5"/>
        <v>0</v>
      </c>
      <c r="J60">
        <f t="shared" si="6"/>
        <v>9.8250000000000004E-2</v>
      </c>
      <c r="L60">
        <f t="shared" si="1"/>
        <v>0.75</v>
      </c>
      <c r="P60" t="str">
        <f t="shared" si="8"/>
        <v>India</v>
      </c>
      <c r="Q60" t="s">
        <v>866</v>
      </c>
      <c r="R60" s="1">
        <v>0.79</v>
      </c>
      <c r="S60" s="1">
        <v>0.17</v>
      </c>
    </row>
    <row r="61" spans="1:19">
      <c r="A61" t="s">
        <v>366</v>
      </c>
      <c r="B61">
        <v>0.72099999999999997</v>
      </c>
      <c r="C61">
        <v>4.0000000000000001E-3</v>
      </c>
      <c r="D61">
        <v>3.0000000000000001E-3</v>
      </c>
      <c r="E61">
        <v>0.27200000000000002</v>
      </c>
      <c r="G61">
        <f t="shared" si="3"/>
        <v>0.55516999999999994</v>
      </c>
      <c r="H61">
        <f t="shared" si="4"/>
        <v>3.0800000000000003E-3</v>
      </c>
      <c r="I61">
        <f t="shared" si="5"/>
        <v>2.31E-3</v>
      </c>
      <c r="J61">
        <f t="shared" si="6"/>
        <v>0.20944000000000002</v>
      </c>
      <c r="L61">
        <f t="shared" si="1"/>
        <v>0.77</v>
      </c>
      <c r="P61" t="str">
        <f t="shared" si="8"/>
        <v>Indonesia</v>
      </c>
      <c r="Q61" t="s">
        <v>786</v>
      </c>
      <c r="R61" s="1">
        <v>0.99</v>
      </c>
      <c r="S61" s="1">
        <v>0.01</v>
      </c>
    </row>
    <row r="62" spans="1:19">
      <c r="A62" t="s">
        <v>1127</v>
      </c>
      <c r="B62">
        <v>0.59299999999999997</v>
      </c>
      <c r="C62">
        <v>0.39300000000000002</v>
      </c>
      <c r="D62">
        <v>0</v>
      </c>
      <c r="E62">
        <v>1.4E-2</v>
      </c>
      <c r="G62">
        <f t="shared" si="3"/>
        <v>0.465505</v>
      </c>
      <c r="H62">
        <f t="shared" si="4"/>
        <v>0.30850500000000003</v>
      </c>
      <c r="I62">
        <f t="shared" si="5"/>
        <v>0</v>
      </c>
      <c r="J62">
        <f t="shared" si="6"/>
        <v>1.0990000000000002E-2</v>
      </c>
      <c r="L62">
        <f t="shared" si="1"/>
        <v>0.78500000000000003</v>
      </c>
      <c r="P62" t="str">
        <f t="shared" si="8"/>
        <v>Iran</v>
      </c>
      <c r="Q62" t="s">
        <v>926</v>
      </c>
      <c r="R62" s="2">
        <v>0.82499999999999996</v>
      </c>
      <c r="S62" s="2">
        <v>0.155</v>
      </c>
    </row>
    <row r="63" spans="1:19">
      <c r="A63" t="s">
        <v>1382</v>
      </c>
      <c r="B63">
        <v>0.90900000000000003</v>
      </c>
      <c r="C63">
        <v>0</v>
      </c>
      <c r="D63">
        <v>0</v>
      </c>
      <c r="E63">
        <v>0.09</v>
      </c>
      <c r="G63">
        <f t="shared" si="3"/>
        <v>0.71811000000000003</v>
      </c>
      <c r="H63">
        <f t="shared" si="4"/>
        <v>0</v>
      </c>
      <c r="I63">
        <f t="shared" si="5"/>
        <v>0</v>
      </c>
      <c r="J63">
        <f t="shared" si="6"/>
        <v>7.1099999999999997E-2</v>
      </c>
      <c r="L63">
        <f t="shared" si="1"/>
        <v>0.79</v>
      </c>
      <c r="P63" t="str">
        <f t="shared" si="8"/>
        <v>Iraq</v>
      </c>
      <c r="Q63" t="s">
        <v>1585</v>
      </c>
      <c r="R63" s="1">
        <v>0.86</v>
      </c>
      <c r="S63" s="2">
        <v>0.105</v>
      </c>
    </row>
    <row r="64" spans="1:19">
      <c r="A64" t="s">
        <v>866</v>
      </c>
      <c r="B64">
        <v>2.5000000000000001E-2</v>
      </c>
      <c r="C64">
        <v>0.14399999999999999</v>
      </c>
      <c r="D64">
        <v>0.80300000000000005</v>
      </c>
      <c r="E64">
        <v>2.87E-2</v>
      </c>
      <c r="G64">
        <f t="shared" si="3"/>
        <v>1.9750000000000004E-2</v>
      </c>
      <c r="H64">
        <f t="shared" si="4"/>
        <v>0.11376</v>
      </c>
      <c r="I64">
        <f t="shared" si="5"/>
        <v>0.6343700000000001</v>
      </c>
      <c r="J64">
        <f t="shared" si="6"/>
        <v>2.2673000000000002E-2</v>
      </c>
      <c r="L64">
        <f t="shared" si="1"/>
        <v>0.79</v>
      </c>
      <c r="P64" t="str">
        <f t="shared" si="8"/>
        <v>Ireland</v>
      </c>
      <c r="Q64" t="s">
        <v>1216</v>
      </c>
      <c r="R64" s="2">
        <v>0.53500000000000003</v>
      </c>
      <c r="S64" s="2">
        <v>0.46500000000000002</v>
      </c>
    </row>
    <row r="65" spans="1:19">
      <c r="A65" t="s">
        <v>1512</v>
      </c>
      <c r="B65">
        <v>0.89300000000000002</v>
      </c>
      <c r="C65">
        <v>3.0000000000000001E-3</v>
      </c>
      <c r="D65">
        <v>0</v>
      </c>
      <c r="E65">
        <v>0.10270000000000001</v>
      </c>
      <c r="G65">
        <f t="shared" si="3"/>
        <v>0.70547000000000004</v>
      </c>
      <c r="H65">
        <f t="shared" si="4"/>
        <v>2.3700000000000001E-3</v>
      </c>
      <c r="I65">
        <f t="shared" si="5"/>
        <v>0</v>
      </c>
      <c r="J65">
        <f t="shared" si="6"/>
        <v>8.1133000000000011E-2</v>
      </c>
      <c r="L65">
        <f t="shared" si="1"/>
        <v>0.79</v>
      </c>
      <c r="P65" t="str">
        <f t="shared" si="8"/>
        <v>Israel</v>
      </c>
      <c r="Q65" t="s">
        <v>1590</v>
      </c>
      <c r="R65" s="2">
        <v>0.495</v>
      </c>
      <c r="S65" s="2">
        <v>0.495</v>
      </c>
    </row>
    <row r="66" spans="1:19">
      <c r="A66" t="s">
        <v>1034</v>
      </c>
      <c r="B66">
        <v>0.88500000000000001</v>
      </c>
      <c r="C66">
        <v>0.107</v>
      </c>
      <c r="D66">
        <v>0</v>
      </c>
      <c r="E66">
        <v>7.0000000000000001E-3</v>
      </c>
      <c r="G66">
        <f t="shared" si="3"/>
        <v>0.70800000000000007</v>
      </c>
      <c r="H66">
        <f t="shared" si="4"/>
        <v>8.5600000000000009E-2</v>
      </c>
      <c r="I66">
        <f t="shared" si="5"/>
        <v>0</v>
      </c>
      <c r="J66">
        <f t="shared" si="6"/>
        <v>5.6000000000000008E-3</v>
      </c>
      <c r="L66">
        <f t="shared" ref="L66:L129" si="9">VLOOKUP(A66,$P$2:$S$145,3,0)</f>
        <v>0.8</v>
      </c>
      <c r="P66" t="str">
        <f t="shared" si="8"/>
        <v>Italy</v>
      </c>
      <c r="Q66" t="s">
        <v>1160</v>
      </c>
      <c r="R66" s="2">
        <v>0.71499999999999997</v>
      </c>
      <c r="S66" s="1">
        <v>0.26</v>
      </c>
    </row>
    <row r="67" spans="1:19">
      <c r="A67" t="s">
        <v>501</v>
      </c>
      <c r="B67">
        <v>0.437</v>
      </c>
      <c r="C67">
        <v>0.14000000000000001</v>
      </c>
      <c r="D67">
        <v>0</v>
      </c>
      <c r="E67">
        <v>0.42399999999999999</v>
      </c>
      <c r="G67">
        <f t="shared" ref="G67:G130" si="10">+B67*$L67</f>
        <v>0.34960000000000002</v>
      </c>
      <c r="H67">
        <f t="shared" ref="H67:H130" si="11">+C67*$L67</f>
        <v>0.11200000000000002</v>
      </c>
      <c r="I67">
        <f t="shared" ref="I67:I130" si="12">+D67*$L67</f>
        <v>0</v>
      </c>
      <c r="J67">
        <f t="shared" ref="J67:J130" si="13">+E67*$L67</f>
        <v>0.3392</v>
      </c>
      <c r="L67">
        <f t="shared" si="9"/>
        <v>0.8</v>
      </c>
      <c r="P67" t="str">
        <f t="shared" si="8"/>
        <v>Jamaica</v>
      </c>
      <c r="Q67" t="s">
        <v>1319</v>
      </c>
      <c r="R67" s="1">
        <v>0.7</v>
      </c>
      <c r="S67" s="2">
        <v>0.29499999999999998</v>
      </c>
    </row>
    <row r="68" spans="1:19">
      <c r="A68" t="s">
        <v>1462</v>
      </c>
      <c r="B68">
        <v>0.94099999999999995</v>
      </c>
      <c r="C68">
        <v>0</v>
      </c>
      <c r="D68">
        <v>0</v>
      </c>
      <c r="E68">
        <v>5.8000000000000003E-2</v>
      </c>
      <c r="G68">
        <f t="shared" si="10"/>
        <v>0.77161999999999986</v>
      </c>
      <c r="H68">
        <f t="shared" si="11"/>
        <v>0</v>
      </c>
      <c r="I68">
        <f t="shared" si="12"/>
        <v>0</v>
      </c>
      <c r="J68">
        <f t="shared" si="13"/>
        <v>4.7559999999999998E-2</v>
      </c>
      <c r="L68">
        <f t="shared" si="9"/>
        <v>0.82</v>
      </c>
      <c r="P68" t="str">
        <f t="shared" si="8"/>
        <v>Japan</v>
      </c>
      <c r="Q68" t="s">
        <v>608</v>
      </c>
      <c r="R68" s="2">
        <v>0.23499999999999999</v>
      </c>
      <c r="S68" s="1">
        <v>0.75</v>
      </c>
    </row>
    <row r="69" spans="1:19">
      <c r="A69" t="s">
        <v>1457</v>
      </c>
      <c r="B69">
        <v>0.92500000000000004</v>
      </c>
      <c r="C69">
        <v>2.0000000000000001E-4</v>
      </c>
      <c r="D69">
        <v>0</v>
      </c>
      <c r="E69">
        <v>7.4900000000000008E-2</v>
      </c>
      <c r="G69">
        <f t="shared" si="10"/>
        <v>0.76312499999999994</v>
      </c>
      <c r="H69">
        <f t="shared" si="11"/>
        <v>1.65E-4</v>
      </c>
      <c r="I69">
        <f t="shared" si="12"/>
        <v>0</v>
      </c>
      <c r="J69">
        <f t="shared" si="13"/>
        <v>6.17925E-2</v>
      </c>
      <c r="L69">
        <f t="shared" si="9"/>
        <v>0.82499999999999996</v>
      </c>
      <c r="P69" t="str">
        <f t="shared" si="8"/>
        <v>Jordan</v>
      </c>
      <c r="Q69" t="s">
        <v>1599</v>
      </c>
      <c r="R69" s="2">
        <v>0.96499999999999997</v>
      </c>
      <c r="S69" s="2">
        <v>3.5000000000000003E-2</v>
      </c>
    </row>
    <row r="70" spans="1:19">
      <c r="A70" t="s">
        <v>926</v>
      </c>
      <c r="B70">
        <v>2E-3</v>
      </c>
      <c r="C70">
        <v>0.995</v>
      </c>
      <c r="D70">
        <v>2.9999999999999997E-4</v>
      </c>
      <c r="E70">
        <v>3.0000000000000001E-3</v>
      </c>
      <c r="G70">
        <f t="shared" si="10"/>
        <v>1.65E-3</v>
      </c>
      <c r="H70">
        <f t="shared" si="11"/>
        <v>0.82087499999999991</v>
      </c>
      <c r="I70">
        <f t="shared" si="12"/>
        <v>2.4749999999999994E-4</v>
      </c>
      <c r="J70">
        <f t="shared" si="13"/>
        <v>2.4749999999999998E-3</v>
      </c>
      <c r="L70">
        <f t="shared" si="9"/>
        <v>0.82499999999999996</v>
      </c>
      <c r="P70" t="str">
        <f t="shared" si="8"/>
        <v>Kazakhstan</v>
      </c>
      <c r="Q70" t="s">
        <v>554</v>
      </c>
      <c r="R70" s="1">
        <v>0.43</v>
      </c>
      <c r="S70" s="2">
        <v>0.48499999999999999</v>
      </c>
    </row>
    <row r="71" spans="1:19">
      <c r="A71" t="s">
        <v>1388</v>
      </c>
      <c r="B71">
        <v>0.88200000000000001</v>
      </c>
      <c r="C71">
        <v>0</v>
      </c>
      <c r="D71">
        <v>0</v>
      </c>
      <c r="E71">
        <v>0.11800000000000001</v>
      </c>
      <c r="G71">
        <f t="shared" si="10"/>
        <v>0.73205999999999993</v>
      </c>
      <c r="H71">
        <f t="shared" si="11"/>
        <v>0</v>
      </c>
      <c r="I71">
        <f t="shared" si="12"/>
        <v>0</v>
      </c>
      <c r="J71">
        <f t="shared" si="13"/>
        <v>9.7939999999999999E-2</v>
      </c>
      <c r="L71">
        <f t="shared" si="9"/>
        <v>0.83</v>
      </c>
      <c r="P71" t="str">
        <f t="shared" si="8"/>
        <v>Kenya</v>
      </c>
      <c r="Q71" t="s">
        <v>193</v>
      </c>
      <c r="R71" s="1">
        <v>0.94</v>
      </c>
      <c r="S71" s="1">
        <v>0.06</v>
      </c>
    </row>
    <row r="72" spans="1:19">
      <c r="A72" t="s">
        <v>1490</v>
      </c>
      <c r="B72">
        <v>0.95499999999999996</v>
      </c>
      <c r="C72">
        <v>0</v>
      </c>
      <c r="D72">
        <v>2E-3</v>
      </c>
      <c r="E72">
        <v>4.3000000000000003E-2</v>
      </c>
      <c r="G72">
        <f t="shared" si="10"/>
        <v>0.79742499999999994</v>
      </c>
      <c r="H72">
        <f t="shared" si="11"/>
        <v>0</v>
      </c>
      <c r="I72">
        <f t="shared" si="12"/>
        <v>1.67E-3</v>
      </c>
      <c r="J72">
        <f t="shared" si="13"/>
        <v>3.5904999999999999E-2</v>
      </c>
      <c r="L72">
        <f t="shared" si="9"/>
        <v>0.83499999999999996</v>
      </c>
      <c r="P72" t="s">
        <v>623</v>
      </c>
      <c r="Q72" t="s">
        <v>1738</v>
      </c>
      <c r="R72" s="2">
        <v>0.42499999999999999</v>
      </c>
      <c r="S72" s="2">
        <v>0.55500000000000005</v>
      </c>
    </row>
    <row r="73" spans="1:19">
      <c r="A73" t="s">
        <v>1399</v>
      </c>
      <c r="B73">
        <v>0.876</v>
      </c>
      <c r="C73">
        <v>1E-3</v>
      </c>
      <c r="D73">
        <v>1E-3</v>
      </c>
      <c r="E73">
        <v>0.122</v>
      </c>
      <c r="G73">
        <f t="shared" si="10"/>
        <v>0.73583999999999994</v>
      </c>
      <c r="H73">
        <f t="shared" si="11"/>
        <v>8.4000000000000003E-4</v>
      </c>
      <c r="I73">
        <f t="shared" si="12"/>
        <v>8.4000000000000003E-4</v>
      </c>
      <c r="J73">
        <f t="shared" si="13"/>
        <v>0.10247999999999999</v>
      </c>
      <c r="L73">
        <f t="shared" si="9"/>
        <v>0.84</v>
      </c>
      <c r="P73" t="str">
        <f t="shared" ref="P73:P104" si="14">VLOOKUP(Q73,$A$2:$A$202,1,0)</f>
        <v>Kosovo</v>
      </c>
      <c r="Q73" t="s">
        <v>1122</v>
      </c>
      <c r="R73" s="2">
        <v>0.63500000000000001</v>
      </c>
      <c r="S73" s="2">
        <v>0.315</v>
      </c>
    </row>
    <row r="74" spans="1:19">
      <c r="A74" t="s">
        <v>1410</v>
      </c>
      <c r="B74">
        <v>0.85799999999999998</v>
      </c>
      <c r="C74">
        <v>0</v>
      </c>
      <c r="D74">
        <v>0</v>
      </c>
      <c r="E74">
        <v>0.14000000000000001</v>
      </c>
      <c r="G74">
        <f t="shared" si="10"/>
        <v>0.72071999999999992</v>
      </c>
      <c r="H74">
        <f t="shared" si="11"/>
        <v>0</v>
      </c>
      <c r="I74">
        <f t="shared" si="12"/>
        <v>0</v>
      </c>
      <c r="J74">
        <f t="shared" si="13"/>
        <v>0.11760000000000001</v>
      </c>
      <c r="L74">
        <f t="shared" si="9"/>
        <v>0.84</v>
      </c>
      <c r="P74" t="str">
        <f t="shared" si="14"/>
        <v>Kuwait</v>
      </c>
      <c r="Q74" t="s">
        <v>1604</v>
      </c>
      <c r="R74" s="2">
        <v>0.92500000000000004</v>
      </c>
      <c r="S74" s="2">
        <v>5.5E-2</v>
      </c>
    </row>
    <row r="75" spans="1:19">
      <c r="A75" t="s">
        <v>1140</v>
      </c>
      <c r="B75">
        <v>0.995</v>
      </c>
      <c r="C75">
        <v>3.0000000000000001E-3</v>
      </c>
      <c r="D75">
        <v>0</v>
      </c>
      <c r="E75">
        <v>1E-3</v>
      </c>
      <c r="G75">
        <f t="shared" si="10"/>
        <v>0.83579999999999999</v>
      </c>
      <c r="H75">
        <f t="shared" si="11"/>
        <v>2.5200000000000001E-3</v>
      </c>
      <c r="I75">
        <f t="shared" si="12"/>
        <v>0</v>
      </c>
      <c r="J75">
        <f t="shared" si="13"/>
        <v>8.4000000000000003E-4</v>
      </c>
      <c r="L75">
        <f t="shared" si="9"/>
        <v>0.84</v>
      </c>
      <c r="P75" t="str">
        <f t="shared" si="14"/>
        <v>Kyrgyzstan</v>
      </c>
      <c r="Q75" t="s">
        <v>563</v>
      </c>
      <c r="R75" s="2">
        <v>0.72499999999999998</v>
      </c>
      <c r="S75" s="1">
        <v>0.25</v>
      </c>
    </row>
    <row r="76" spans="1:19">
      <c r="A76" t="s">
        <v>386</v>
      </c>
      <c r="B76">
        <v>0.81300000000000006</v>
      </c>
      <c r="C76">
        <v>1.7000000000000001E-2</v>
      </c>
      <c r="D76">
        <v>1.2999999999999999E-2</v>
      </c>
      <c r="E76">
        <v>0.156</v>
      </c>
      <c r="G76">
        <f t="shared" si="10"/>
        <v>0.68698500000000007</v>
      </c>
      <c r="H76">
        <f t="shared" si="11"/>
        <v>1.4365000000000001E-2</v>
      </c>
      <c r="I76">
        <f t="shared" si="12"/>
        <v>1.0985E-2</v>
      </c>
      <c r="J76">
        <f t="shared" si="13"/>
        <v>0.13181999999999999</v>
      </c>
      <c r="L76">
        <f t="shared" si="9"/>
        <v>0.84499999999999997</v>
      </c>
      <c r="P76" t="str">
        <f t="shared" si="14"/>
        <v>Laos</v>
      </c>
      <c r="Q76" t="s">
        <v>794</v>
      </c>
      <c r="R76" s="2">
        <v>0.96499999999999997</v>
      </c>
      <c r="S76" s="2">
        <v>2.5000000000000001E-2</v>
      </c>
    </row>
    <row r="77" spans="1:19">
      <c r="A77" t="s">
        <v>569</v>
      </c>
      <c r="B77">
        <v>1.6E-2</v>
      </c>
      <c r="C77">
        <v>0.96699999999999997</v>
      </c>
      <c r="D77">
        <v>0</v>
      </c>
      <c r="E77">
        <v>1.4999999999999999E-2</v>
      </c>
      <c r="G77">
        <f t="shared" si="10"/>
        <v>1.3519999999999999E-2</v>
      </c>
      <c r="H77">
        <f t="shared" si="11"/>
        <v>0.81711499999999992</v>
      </c>
      <c r="I77">
        <f t="shared" si="12"/>
        <v>0</v>
      </c>
      <c r="J77">
        <f t="shared" si="13"/>
        <v>1.2674999999999999E-2</v>
      </c>
      <c r="L77">
        <f t="shared" si="9"/>
        <v>0.84499999999999997</v>
      </c>
      <c r="P77" t="str">
        <f t="shared" si="14"/>
        <v>Latvia</v>
      </c>
      <c r="Q77" t="s">
        <v>987</v>
      </c>
      <c r="R77" s="1">
        <v>0.39</v>
      </c>
      <c r="S77" s="2">
        <v>0.58499999999999996</v>
      </c>
    </row>
    <row r="78" spans="1:19">
      <c r="A78" t="s">
        <v>1299</v>
      </c>
      <c r="B78">
        <v>0.88</v>
      </c>
      <c r="C78">
        <v>0</v>
      </c>
      <c r="D78">
        <v>0</v>
      </c>
      <c r="E78">
        <v>0.11899999999999999</v>
      </c>
      <c r="G78">
        <f t="shared" si="10"/>
        <v>0.75680000000000003</v>
      </c>
      <c r="H78">
        <f t="shared" si="11"/>
        <v>0</v>
      </c>
      <c r="I78">
        <f t="shared" si="12"/>
        <v>0</v>
      </c>
      <c r="J78">
        <f t="shared" si="13"/>
        <v>0.10234</v>
      </c>
      <c r="L78">
        <f t="shared" si="9"/>
        <v>0.86</v>
      </c>
      <c r="P78" t="str">
        <f t="shared" si="14"/>
        <v>Lebanon</v>
      </c>
      <c r="Q78" t="s">
        <v>1610</v>
      </c>
      <c r="R78" s="2">
        <v>0.89500000000000002</v>
      </c>
      <c r="S78" s="1">
        <v>0.1</v>
      </c>
    </row>
    <row r="79" spans="1:19">
      <c r="A79" t="s">
        <v>1585</v>
      </c>
      <c r="B79">
        <v>8.0000000000000002E-3</v>
      </c>
      <c r="C79">
        <v>0.99</v>
      </c>
      <c r="D79">
        <v>0</v>
      </c>
      <c r="E79">
        <v>1.5999999999999999E-3</v>
      </c>
      <c r="G79">
        <f t="shared" si="10"/>
        <v>6.8799999999999998E-3</v>
      </c>
      <c r="H79">
        <f t="shared" si="11"/>
        <v>0.85139999999999993</v>
      </c>
      <c r="I79">
        <f t="shared" si="12"/>
        <v>0</v>
      </c>
      <c r="J79">
        <f t="shared" si="13"/>
        <v>1.3759999999999998E-3</v>
      </c>
      <c r="L79">
        <f t="shared" si="9"/>
        <v>0.86</v>
      </c>
      <c r="P79" t="str">
        <f t="shared" si="14"/>
        <v>Liberia</v>
      </c>
      <c r="Q79" t="s">
        <v>458</v>
      </c>
      <c r="R79" s="1">
        <v>0.94</v>
      </c>
      <c r="S79" s="1">
        <v>0.06</v>
      </c>
    </row>
    <row r="80" spans="1:19">
      <c r="A80" t="s">
        <v>228</v>
      </c>
      <c r="B80">
        <v>0.56699999999999995</v>
      </c>
      <c r="C80">
        <v>0.18</v>
      </c>
      <c r="D80">
        <v>0</v>
      </c>
      <c r="E80">
        <v>0.253</v>
      </c>
      <c r="G80">
        <f t="shared" si="10"/>
        <v>0.48761999999999994</v>
      </c>
      <c r="H80">
        <f t="shared" si="11"/>
        <v>0.15479999999999999</v>
      </c>
      <c r="I80">
        <f t="shared" si="12"/>
        <v>0</v>
      </c>
      <c r="J80">
        <f t="shared" si="13"/>
        <v>0.21758</v>
      </c>
      <c r="L80">
        <f t="shared" si="9"/>
        <v>0.86</v>
      </c>
      <c r="P80" t="str">
        <f t="shared" si="14"/>
        <v>Lithuania</v>
      </c>
      <c r="Q80" t="s">
        <v>995</v>
      </c>
      <c r="R80" s="2">
        <v>0.41499999999999998</v>
      </c>
      <c r="S80" s="2">
        <v>0.495</v>
      </c>
    </row>
    <row r="81" spans="1:19">
      <c r="A81" t="s">
        <v>1443</v>
      </c>
      <c r="B81">
        <v>0.88960000000000006</v>
      </c>
      <c r="C81">
        <v>2.0000000000000001E-4</v>
      </c>
      <c r="D81">
        <v>1E-3</v>
      </c>
      <c r="E81">
        <v>0.109</v>
      </c>
      <c r="G81">
        <f t="shared" si="10"/>
        <v>0.76950400000000008</v>
      </c>
      <c r="H81">
        <f t="shared" si="11"/>
        <v>1.73E-4</v>
      </c>
      <c r="I81">
        <f t="shared" si="12"/>
        <v>8.6499999999999999E-4</v>
      </c>
      <c r="J81">
        <f t="shared" si="13"/>
        <v>9.4284999999999994E-2</v>
      </c>
      <c r="L81">
        <f t="shared" si="9"/>
        <v>0.86499999999999999</v>
      </c>
      <c r="P81" t="str">
        <f t="shared" si="14"/>
        <v>Macedonia</v>
      </c>
      <c r="Q81" t="s">
        <v>1127</v>
      </c>
      <c r="R81" s="2">
        <v>0.78500000000000003</v>
      </c>
      <c r="S81" s="2">
        <v>0.20499999999999999</v>
      </c>
    </row>
    <row r="82" spans="1:19">
      <c r="A82" t="s">
        <v>416</v>
      </c>
      <c r="B82">
        <v>0.22500000000000001</v>
      </c>
      <c r="C82">
        <v>0.61599999999999999</v>
      </c>
      <c r="D82">
        <v>0</v>
      </c>
      <c r="E82">
        <v>0.158</v>
      </c>
      <c r="G82">
        <f t="shared" si="10"/>
        <v>0.19687499999999999</v>
      </c>
      <c r="H82">
        <f t="shared" si="11"/>
        <v>0.53900000000000003</v>
      </c>
      <c r="I82">
        <f t="shared" si="12"/>
        <v>0</v>
      </c>
      <c r="J82">
        <f t="shared" si="13"/>
        <v>0.13825000000000001</v>
      </c>
      <c r="L82">
        <f t="shared" si="9"/>
        <v>0.875</v>
      </c>
      <c r="P82" t="str">
        <f t="shared" si="14"/>
        <v>Madagascar</v>
      </c>
      <c r="Q82" t="s">
        <v>201</v>
      </c>
      <c r="R82" s="1">
        <v>0.93</v>
      </c>
      <c r="S82" s="1">
        <v>7.0000000000000007E-2</v>
      </c>
    </row>
    <row r="83" spans="1:19">
      <c r="A83" t="s">
        <v>286</v>
      </c>
      <c r="B83">
        <v>0.87080000000000002</v>
      </c>
      <c r="C83">
        <v>8.9999999999999993E-3</v>
      </c>
      <c r="D83">
        <v>0</v>
      </c>
      <c r="E83">
        <v>0.12</v>
      </c>
      <c r="G83">
        <f t="shared" si="10"/>
        <v>0.76195000000000002</v>
      </c>
      <c r="H83">
        <f t="shared" si="11"/>
        <v>7.8750000000000001E-3</v>
      </c>
      <c r="I83">
        <f t="shared" si="12"/>
        <v>0</v>
      </c>
      <c r="J83">
        <f t="shared" si="13"/>
        <v>0.105</v>
      </c>
      <c r="L83">
        <f t="shared" si="9"/>
        <v>0.875</v>
      </c>
      <c r="P83" t="str">
        <f t="shared" si="14"/>
        <v>Malawi</v>
      </c>
      <c r="Q83" t="s">
        <v>209</v>
      </c>
      <c r="R83" s="2">
        <v>0.98499999999999999</v>
      </c>
      <c r="S83" s="2">
        <v>1.4999999999999999E-2</v>
      </c>
    </row>
    <row r="84" spans="1:19">
      <c r="A84" t="s">
        <v>300</v>
      </c>
      <c r="B84">
        <v>0.90500000000000003</v>
      </c>
      <c r="C84">
        <v>2E-3</v>
      </c>
      <c r="D84">
        <v>0</v>
      </c>
      <c r="E84">
        <v>9.2999999999999999E-2</v>
      </c>
      <c r="G84">
        <f t="shared" si="10"/>
        <v>0.7964</v>
      </c>
      <c r="H84">
        <f t="shared" si="11"/>
        <v>1.7600000000000001E-3</v>
      </c>
      <c r="I84">
        <f t="shared" si="12"/>
        <v>0</v>
      </c>
      <c r="J84">
        <f t="shared" si="13"/>
        <v>8.1839999999999996E-2</v>
      </c>
      <c r="L84">
        <f t="shared" si="9"/>
        <v>0.88</v>
      </c>
      <c r="P84" t="str">
        <f t="shared" si="14"/>
        <v>Malaysia</v>
      </c>
      <c r="Q84" t="s">
        <v>801</v>
      </c>
      <c r="R84" s="2">
        <v>0.95499999999999996</v>
      </c>
      <c r="S84" s="2">
        <v>3.5000000000000003E-2</v>
      </c>
    </row>
    <row r="85" spans="1:19">
      <c r="A85" t="s">
        <v>1723</v>
      </c>
      <c r="B85">
        <v>0.441</v>
      </c>
      <c r="C85">
        <v>0.375</v>
      </c>
      <c r="D85">
        <v>0</v>
      </c>
      <c r="E85">
        <v>0.184</v>
      </c>
      <c r="G85">
        <f t="shared" si="10"/>
        <v>0.38807999999999998</v>
      </c>
      <c r="H85">
        <f t="shared" si="11"/>
        <v>0.33</v>
      </c>
      <c r="I85">
        <f t="shared" si="12"/>
        <v>0</v>
      </c>
      <c r="J85">
        <f t="shared" si="13"/>
        <v>0.16192000000000001</v>
      </c>
      <c r="L85">
        <f t="shared" si="9"/>
        <v>0.88</v>
      </c>
      <c r="P85" t="str">
        <f t="shared" si="14"/>
        <v>Mali</v>
      </c>
      <c r="Q85" t="s">
        <v>465</v>
      </c>
      <c r="R85" s="2">
        <v>0.94499999999999995</v>
      </c>
      <c r="S85" s="2">
        <v>5.5E-2</v>
      </c>
    </row>
    <row r="86" spans="1:19">
      <c r="A86" t="s">
        <v>1394</v>
      </c>
      <c r="B86">
        <v>0.95199999999999996</v>
      </c>
      <c r="C86">
        <v>0</v>
      </c>
      <c r="D86">
        <v>0</v>
      </c>
      <c r="E86">
        <v>4.7699999999999999E-2</v>
      </c>
      <c r="G86">
        <f t="shared" si="10"/>
        <v>0.83775999999999995</v>
      </c>
      <c r="H86">
        <f t="shared" si="11"/>
        <v>0</v>
      </c>
      <c r="I86">
        <f t="shared" si="12"/>
        <v>0</v>
      </c>
      <c r="J86">
        <f t="shared" si="13"/>
        <v>4.1975999999999999E-2</v>
      </c>
      <c r="L86">
        <f t="shared" si="9"/>
        <v>0.88</v>
      </c>
      <c r="P86" t="str">
        <f t="shared" si="14"/>
        <v>Mauritania</v>
      </c>
      <c r="Q86" t="s">
        <v>471</v>
      </c>
      <c r="R86" s="1">
        <v>0.98</v>
      </c>
      <c r="S86" s="2">
        <v>1.4999999999999999E-2</v>
      </c>
    </row>
    <row r="87" spans="1:19">
      <c r="A87" t="s">
        <v>1416</v>
      </c>
      <c r="B87">
        <v>0.93400000000000005</v>
      </c>
      <c r="C87">
        <v>7.0000000000000001E-3</v>
      </c>
      <c r="D87">
        <v>2E-3</v>
      </c>
      <c r="E87">
        <v>5.6000000000000008E-2</v>
      </c>
      <c r="G87">
        <f t="shared" si="10"/>
        <v>0.82192000000000009</v>
      </c>
      <c r="H87">
        <f t="shared" si="11"/>
        <v>6.1600000000000005E-3</v>
      </c>
      <c r="I87">
        <f t="shared" si="12"/>
        <v>1.7600000000000001E-3</v>
      </c>
      <c r="J87">
        <f t="shared" si="13"/>
        <v>4.9280000000000004E-2</v>
      </c>
      <c r="L87">
        <f t="shared" si="9"/>
        <v>0.88</v>
      </c>
      <c r="P87" t="str">
        <f t="shared" si="14"/>
        <v>Mexico</v>
      </c>
      <c r="Q87" t="s">
        <v>1406</v>
      </c>
      <c r="R87" s="1">
        <v>0.72</v>
      </c>
      <c r="S87" s="2">
        <v>0.255</v>
      </c>
    </row>
    <row r="88" spans="1:19">
      <c r="A88" t="s">
        <v>1439</v>
      </c>
      <c r="B88">
        <v>0.93899999999999995</v>
      </c>
      <c r="C88">
        <v>0</v>
      </c>
      <c r="D88">
        <v>0</v>
      </c>
      <c r="E88">
        <v>6.0000000000000005E-2</v>
      </c>
      <c r="G88">
        <f t="shared" si="10"/>
        <v>0.83101499999999995</v>
      </c>
      <c r="H88">
        <f t="shared" si="11"/>
        <v>0</v>
      </c>
      <c r="I88">
        <f t="shared" si="12"/>
        <v>0</v>
      </c>
      <c r="J88">
        <f t="shared" si="13"/>
        <v>5.3100000000000001E-2</v>
      </c>
      <c r="L88">
        <f t="shared" si="9"/>
        <v>0.88500000000000001</v>
      </c>
      <c r="P88" t="str">
        <f t="shared" si="14"/>
        <v>Moldova</v>
      </c>
      <c r="Q88" t="s">
        <v>1132</v>
      </c>
      <c r="R88" s="2">
        <v>0.71499999999999997</v>
      </c>
      <c r="S88" s="1">
        <v>0.19</v>
      </c>
    </row>
    <row r="89" spans="1:19">
      <c r="A89" t="s">
        <v>1610</v>
      </c>
      <c r="B89">
        <v>0.38300000000000001</v>
      </c>
      <c r="C89">
        <v>0.61299999999999999</v>
      </c>
      <c r="D89">
        <v>2E-3</v>
      </c>
      <c r="E89">
        <v>3.0000000000000001E-3</v>
      </c>
      <c r="G89">
        <f t="shared" si="10"/>
        <v>0.34278500000000001</v>
      </c>
      <c r="H89">
        <f t="shared" si="11"/>
        <v>0.54863499999999998</v>
      </c>
      <c r="I89">
        <f t="shared" si="12"/>
        <v>1.7900000000000001E-3</v>
      </c>
      <c r="J89">
        <f t="shared" si="13"/>
        <v>2.6850000000000003E-3</v>
      </c>
      <c r="L89">
        <f t="shared" si="9"/>
        <v>0.89500000000000002</v>
      </c>
      <c r="P89" t="str">
        <f t="shared" si="14"/>
        <v>Montenegro</v>
      </c>
      <c r="Q89" t="s">
        <v>1136</v>
      </c>
      <c r="R89" s="2">
        <v>0.45500000000000002</v>
      </c>
      <c r="S89" s="1">
        <v>0.48</v>
      </c>
    </row>
    <row r="90" spans="1:19">
      <c r="A90" t="s">
        <v>931</v>
      </c>
      <c r="B90">
        <v>4.3E-3</v>
      </c>
      <c r="C90">
        <v>0.98</v>
      </c>
      <c r="D90">
        <v>5.0000000000000001E-4</v>
      </c>
      <c r="E90">
        <v>1.43E-2</v>
      </c>
      <c r="G90">
        <f t="shared" si="10"/>
        <v>3.8484999999999999E-3</v>
      </c>
      <c r="H90">
        <f t="shared" si="11"/>
        <v>0.87709999999999999</v>
      </c>
      <c r="I90">
        <f t="shared" si="12"/>
        <v>4.4750000000000004E-4</v>
      </c>
      <c r="J90">
        <f t="shared" si="13"/>
        <v>1.2798500000000001E-2</v>
      </c>
      <c r="L90">
        <f t="shared" si="9"/>
        <v>0.89500000000000002</v>
      </c>
      <c r="P90" t="str">
        <f t="shared" si="14"/>
        <v>Morocco</v>
      </c>
      <c r="Q90" t="s">
        <v>1684</v>
      </c>
      <c r="R90" s="2">
        <v>0.98499999999999999</v>
      </c>
      <c r="S90" s="1">
        <v>0.01</v>
      </c>
    </row>
    <row r="91" spans="1:19">
      <c r="A91" t="s">
        <v>187</v>
      </c>
      <c r="B91">
        <v>0.628</v>
      </c>
      <c r="C91">
        <v>0.34599999999999997</v>
      </c>
      <c r="D91">
        <v>0</v>
      </c>
      <c r="E91">
        <v>2.6599999999999999E-2</v>
      </c>
      <c r="G91">
        <f t="shared" si="10"/>
        <v>0.57147999999999999</v>
      </c>
      <c r="H91">
        <f t="shared" si="11"/>
        <v>0.31485999999999997</v>
      </c>
      <c r="I91">
        <f t="shared" si="12"/>
        <v>0</v>
      </c>
      <c r="J91">
        <f t="shared" si="13"/>
        <v>2.4205999999999998E-2</v>
      </c>
      <c r="L91">
        <f t="shared" si="9"/>
        <v>0.91</v>
      </c>
      <c r="P91" t="str">
        <f t="shared" si="14"/>
        <v>Mozambique</v>
      </c>
      <c r="Q91" t="s">
        <v>228</v>
      </c>
      <c r="R91" s="1">
        <v>0.86</v>
      </c>
      <c r="S91" s="1">
        <v>0.14000000000000001</v>
      </c>
    </row>
    <row r="92" spans="1:19">
      <c r="A92" t="s">
        <v>1645</v>
      </c>
      <c r="B92">
        <v>0.126</v>
      </c>
      <c r="C92">
        <v>0.76900000000000002</v>
      </c>
      <c r="D92">
        <v>8.6000000000000007E-2</v>
      </c>
      <c r="E92">
        <v>1.9E-2</v>
      </c>
      <c r="G92">
        <f t="shared" si="10"/>
        <v>0.11466</v>
      </c>
      <c r="H92">
        <f t="shared" si="11"/>
        <v>0.69979000000000002</v>
      </c>
      <c r="I92">
        <f t="shared" si="12"/>
        <v>7.826000000000001E-2</v>
      </c>
      <c r="J92">
        <f t="shared" si="13"/>
        <v>1.729E-2</v>
      </c>
      <c r="L92">
        <f t="shared" si="9"/>
        <v>0.91</v>
      </c>
      <c r="P92" t="str">
        <f t="shared" si="14"/>
        <v>Namibia</v>
      </c>
      <c r="Q92" t="s">
        <v>380</v>
      </c>
      <c r="R92" s="2">
        <v>0.91500000000000004</v>
      </c>
      <c r="S92" s="2">
        <v>8.5000000000000006E-2</v>
      </c>
    </row>
    <row r="93" spans="1:19">
      <c r="A93" t="s">
        <v>380</v>
      </c>
      <c r="B93">
        <v>0.97499999999999998</v>
      </c>
      <c r="C93">
        <v>3.0000000000000001E-3</v>
      </c>
      <c r="D93">
        <v>0</v>
      </c>
      <c r="E93">
        <v>2.0999999999999998E-2</v>
      </c>
      <c r="G93">
        <f t="shared" si="10"/>
        <v>0.89212500000000006</v>
      </c>
      <c r="H93">
        <f t="shared" si="11"/>
        <v>2.745E-3</v>
      </c>
      <c r="I93">
        <f t="shared" si="12"/>
        <v>0</v>
      </c>
      <c r="J93">
        <f t="shared" si="13"/>
        <v>1.9214999999999999E-2</v>
      </c>
      <c r="L93">
        <f t="shared" si="9"/>
        <v>0.91500000000000004</v>
      </c>
      <c r="P93" t="str">
        <f t="shared" si="14"/>
        <v>Nepal</v>
      </c>
      <c r="Q93" t="s">
        <v>880</v>
      </c>
      <c r="R93" s="1">
        <v>0.93</v>
      </c>
      <c r="S93" s="1">
        <v>0.06</v>
      </c>
    </row>
    <row r="94" spans="1:19">
      <c r="A94" t="s">
        <v>1484</v>
      </c>
      <c r="B94">
        <v>0.96899999999999997</v>
      </c>
      <c r="C94">
        <v>0</v>
      </c>
      <c r="D94">
        <v>0</v>
      </c>
      <c r="E94">
        <v>0.03</v>
      </c>
      <c r="G94">
        <f t="shared" si="10"/>
        <v>0.88663500000000006</v>
      </c>
      <c r="H94">
        <f t="shared" si="11"/>
        <v>0</v>
      </c>
      <c r="I94">
        <f t="shared" si="12"/>
        <v>0</v>
      </c>
      <c r="J94">
        <f t="shared" si="13"/>
        <v>2.7449999999999999E-2</v>
      </c>
      <c r="L94">
        <f t="shared" si="9"/>
        <v>0.91500000000000004</v>
      </c>
      <c r="P94" t="str">
        <f t="shared" si="14"/>
        <v>Netherlands</v>
      </c>
      <c r="Q94" t="s">
        <v>1233</v>
      </c>
      <c r="R94" s="1">
        <v>0.33</v>
      </c>
      <c r="S94" s="2">
        <v>0.66500000000000004</v>
      </c>
    </row>
    <row r="95" spans="1:19">
      <c r="A95" t="s">
        <v>1352</v>
      </c>
      <c r="B95">
        <v>0.65900000000000003</v>
      </c>
      <c r="C95">
        <v>5.8999999999999997E-2</v>
      </c>
      <c r="D95">
        <v>0.23</v>
      </c>
      <c r="E95">
        <v>5.1999999999999998E-2</v>
      </c>
      <c r="G95">
        <f t="shared" si="10"/>
        <v>0.60628000000000004</v>
      </c>
      <c r="H95">
        <f t="shared" si="11"/>
        <v>5.4280000000000002E-2</v>
      </c>
      <c r="I95">
        <f t="shared" si="12"/>
        <v>0.21160000000000001</v>
      </c>
      <c r="J95">
        <f t="shared" si="13"/>
        <v>4.7840000000000001E-2</v>
      </c>
      <c r="L95">
        <f t="shared" si="9"/>
        <v>0.92</v>
      </c>
      <c r="P95" t="str">
        <f t="shared" si="14"/>
        <v>New Zealand</v>
      </c>
      <c r="Q95" t="s">
        <v>535</v>
      </c>
      <c r="R95" s="1">
        <v>0.33</v>
      </c>
      <c r="S95" s="1">
        <v>0.66</v>
      </c>
    </row>
    <row r="96" spans="1:19">
      <c r="A96" t="s">
        <v>409</v>
      </c>
      <c r="B96">
        <v>0.53</v>
      </c>
      <c r="C96">
        <v>0.23799999999999999</v>
      </c>
      <c r="D96">
        <v>0</v>
      </c>
      <c r="E96">
        <v>0.23099999999999998</v>
      </c>
      <c r="G96">
        <f t="shared" si="10"/>
        <v>0.49025000000000007</v>
      </c>
      <c r="H96">
        <f t="shared" si="11"/>
        <v>0.22015000000000001</v>
      </c>
      <c r="I96">
        <f t="shared" si="12"/>
        <v>0</v>
      </c>
      <c r="J96">
        <f t="shared" si="13"/>
        <v>0.213675</v>
      </c>
      <c r="L96">
        <f t="shared" si="9"/>
        <v>0.92500000000000004</v>
      </c>
      <c r="P96" t="str">
        <f t="shared" si="14"/>
        <v>Nicaragua</v>
      </c>
      <c r="Q96" t="s">
        <v>1410</v>
      </c>
      <c r="R96" s="1">
        <v>0.84</v>
      </c>
      <c r="S96" s="1">
        <v>0.15</v>
      </c>
    </row>
    <row r="97" spans="1:19">
      <c r="A97" t="s">
        <v>1604</v>
      </c>
      <c r="B97">
        <v>0.14299999999999999</v>
      </c>
      <c r="C97">
        <v>0.74099999999999999</v>
      </c>
      <c r="D97">
        <v>0.113</v>
      </c>
      <c r="E97">
        <v>3.0000000000000001E-3</v>
      </c>
      <c r="G97">
        <f t="shared" si="10"/>
        <v>0.132275</v>
      </c>
      <c r="H97">
        <f t="shared" si="11"/>
        <v>0.68542500000000006</v>
      </c>
      <c r="I97">
        <f t="shared" si="12"/>
        <v>0.10452500000000001</v>
      </c>
      <c r="J97">
        <f t="shared" si="13"/>
        <v>2.7750000000000001E-3</v>
      </c>
      <c r="L97">
        <f t="shared" si="9"/>
        <v>0.92500000000000004</v>
      </c>
      <c r="P97" t="str">
        <f t="shared" si="14"/>
        <v>Niger</v>
      </c>
      <c r="Q97" t="s">
        <v>477</v>
      </c>
      <c r="R97" s="1">
        <v>1</v>
      </c>
      <c r="S97" s="1">
        <v>0</v>
      </c>
    </row>
    <row r="98" spans="1:19">
      <c r="A98" t="s">
        <v>1668</v>
      </c>
      <c r="B98">
        <v>2E-3</v>
      </c>
      <c r="C98">
        <v>0.97899999999999998</v>
      </c>
      <c r="D98">
        <v>0</v>
      </c>
      <c r="E98">
        <v>1.83E-2</v>
      </c>
      <c r="G98">
        <f t="shared" si="10"/>
        <v>1.8600000000000001E-3</v>
      </c>
      <c r="H98">
        <f t="shared" si="11"/>
        <v>0.91047</v>
      </c>
      <c r="I98">
        <f t="shared" si="12"/>
        <v>0</v>
      </c>
      <c r="J98">
        <f t="shared" si="13"/>
        <v>1.7019000000000003E-2</v>
      </c>
      <c r="L98">
        <f t="shared" si="9"/>
        <v>0.93</v>
      </c>
      <c r="P98" t="str">
        <f t="shared" si="14"/>
        <v>Nigeria</v>
      </c>
      <c r="Q98" t="s">
        <v>482</v>
      </c>
      <c r="R98" s="2">
        <v>0.95499999999999996</v>
      </c>
      <c r="S98" s="2">
        <v>2.5000000000000001E-2</v>
      </c>
    </row>
    <row r="99" spans="1:19">
      <c r="A99" t="s">
        <v>201</v>
      </c>
      <c r="B99">
        <v>0.85299999999999998</v>
      </c>
      <c r="C99">
        <v>0.03</v>
      </c>
      <c r="D99">
        <v>5.0000000000000001E-4</v>
      </c>
      <c r="E99">
        <v>0.115</v>
      </c>
      <c r="G99">
        <f t="shared" si="10"/>
        <v>0.79329000000000005</v>
      </c>
      <c r="H99">
        <f t="shared" si="11"/>
        <v>2.7900000000000001E-2</v>
      </c>
      <c r="I99">
        <f t="shared" si="12"/>
        <v>4.6500000000000003E-4</v>
      </c>
      <c r="J99">
        <f t="shared" si="13"/>
        <v>0.10695</v>
      </c>
      <c r="L99">
        <f t="shared" si="9"/>
        <v>0.93</v>
      </c>
      <c r="P99" t="str">
        <f t="shared" si="14"/>
        <v>Norway</v>
      </c>
      <c r="Q99" t="s">
        <v>1076</v>
      </c>
      <c r="R99" s="2">
        <v>0.20499999999999999</v>
      </c>
      <c r="S99" s="1">
        <v>0.78</v>
      </c>
    </row>
    <row r="100" spans="1:19">
      <c r="A100" t="s">
        <v>880</v>
      </c>
      <c r="B100">
        <v>5.0000000000000001E-3</v>
      </c>
      <c r="C100">
        <v>4.5999999999999999E-2</v>
      </c>
      <c r="D100">
        <v>0.91</v>
      </c>
      <c r="E100">
        <v>4.07E-2</v>
      </c>
      <c r="G100">
        <f t="shared" si="10"/>
        <v>4.6500000000000005E-3</v>
      </c>
      <c r="H100">
        <f t="shared" si="11"/>
        <v>4.2779999999999999E-2</v>
      </c>
      <c r="I100">
        <f t="shared" si="12"/>
        <v>0.84630000000000005</v>
      </c>
      <c r="J100">
        <f t="shared" si="13"/>
        <v>3.7851000000000003E-2</v>
      </c>
      <c r="L100">
        <f t="shared" si="9"/>
        <v>0.93</v>
      </c>
      <c r="P100" t="str">
        <f t="shared" si="14"/>
        <v>Oman</v>
      </c>
      <c r="Q100" t="s">
        <v>1616</v>
      </c>
      <c r="R100" s="2">
        <v>0.995</v>
      </c>
      <c r="S100" s="2">
        <v>5.0000000000000001E-3</v>
      </c>
    </row>
    <row r="101" spans="1:19">
      <c r="A101" t="s">
        <v>1693</v>
      </c>
      <c r="B101">
        <v>2E-3</v>
      </c>
      <c r="C101">
        <v>0.995</v>
      </c>
      <c r="D101">
        <v>0</v>
      </c>
      <c r="E101">
        <v>2E-3</v>
      </c>
      <c r="G101">
        <f t="shared" si="10"/>
        <v>1.8600000000000001E-3</v>
      </c>
      <c r="H101">
        <f t="shared" si="11"/>
        <v>0.92535000000000001</v>
      </c>
      <c r="I101">
        <f t="shared" si="12"/>
        <v>0</v>
      </c>
      <c r="J101">
        <f t="shared" si="13"/>
        <v>1.8600000000000001E-3</v>
      </c>
      <c r="L101">
        <f t="shared" si="9"/>
        <v>0.93</v>
      </c>
      <c r="P101" t="str">
        <f t="shared" si="14"/>
        <v>Pakistan</v>
      </c>
      <c r="Q101" t="s">
        <v>888</v>
      </c>
      <c r="R101" s="2">
        <v>0.96499999999999997</v>
      </c>
      <c r="S101" s="2">
        <v>2.5000000000000001E-2</v>
      </c>
    </row>
    <row r="102" spans="1:19">
      <c r="A102" t="s">
        <v>271</v>
      </c>
      <c r="B102">
        <v>0.86699999999999999</v>
      </c>
      <c r="C102">
        <v>0.115</v>
      </c>
      <c r="D102">
        <v>3.0000000000000001E-3</v>
      </c>
      <c r="E102">
        <v>1.4999999999999999E-2</v>
      </c>
      <c r="G102">
        <f t="shared" si="10"/>
        <v>0.80631000000000008</v>
      </c>
      <c r="H102">
        <f t="shared" si="11"/>
        <v>0.10695</v>
      </c>
      <c r="I102">
        <f t="shared" si="12"/>
        <v>2.7900000000000004E-3</v>
      </c>
      <c r="J102">
        <f t="shared" si="13"/>
        <v>1.3950000000000001E-2</v>
      </c>
      <c r="L102">
        <f t="shared" si="9"/>
        <v>0.93</v>
      </c>
      <c r="P102" t="str">
        <f t="shared" si="14"/>
        <v>Panama</v>
      </c>
      <c r="Q102" t="s">
        <v>1416</v>
      </c>
      <c r="R102" s="1">
        <v>0.88</v>
      </c>
      <c r="S102" s="2">
        <v>0.105</v>
      </c>
    </row>
    <row r="103" spans="1:19">
      <c r="A103" t="s">
        <v>314</v>
      </c>
      <c r="B103">
        <v>0.89500000000000002</v>
      </c>
      <c r="C103">
        <v>8.5000000000000006E-2</v>
      </c>
      <c r="D103">
        <v>0</v>
      </c>
      <c r="E103">
        <v>0.02</v>
      </c>
      <c r="G103">
        <f t="shared" si="10"/>
        <v>0.84129999999999994</v>
      </c>
      <c r="H103">
        <f t="shared" si="11"/>
        <v>7.9899999999999999E-2</v>
      </c>
      <c r="I103">
        <f t="shared" si="12"/>
        <v>0</v>
      </c>
      <c r="J103">
        <f t="shared" si="13"/>
        <v>1.8800000000000001E-2</v>
      </c>
      <c r="L103">
        <f t="shared" si="9"/>
        <v>0.94</v>
      </c>
      <c r="P103" t="str">
        <f t="shared" si="14"/>
        <v>Paraguay</v>
      </c>
      <c r="Q103" t="s">
        <v>1484</v>
      </c>
      <c r="R103" s="2">
        <v>0.91500000000000004</v>
      </c>
      <c r="S103" s="2">
        <v>7.4999999999999997E-2</v>
      </c>
    </row>
    <row r="104" spans="1:19">
      <c r="A104" t="s">
        <v>319</v>
      </c>
      <c r="B104">
        <v>0.40600000000000003</v>
      </c>
      <c r="C104">
        <v>0.55300000000000005</v>
      </c>
      <c r="D104">
        <v>0</v>
      </c>
      <c r="E104">
        <v>0.04</v>
      </c>
      <c r="G104">
        <f t="shared" si="10"/>
        <v>0.38163999999999998</v>
      </c>
      <c r="H104">
        <f t="shared" si="11"/>
        <v>0.51982000000000006</v>
      </c>
      <c r="I104">
        <f t="shared" si="12"/>
        <v>0</v>
      </c>
      <c r="J104">
        <f t="shared" si="13"/>
        <v>3.7600000000000001E-2</v>
      </c>
      <c r="L104">
        <f t="shared" si="9"/>
        <v>0.94</v>
      </c>
      <c r="P104" t="str">
        <f t="shared" si="14"/>
        <v>Peru</v>
      </c>
      <c r="Q104" t="s">
        <v>1490</v>
      </c>
      <c r="R104" s="2">
        <v>0.83499999999999996</v>
      </c>
      <c r="S104" s="2">
        <v>0.14499999999999999</v>
      </c>
    </row>
    <row r="105" spans="1:19">
      <c r="A105" t="s">
        <v>193</v>
      </c>
      <c r="B105">
        <v>0.84799999999999998</v>
      </c>
      <c r="C105">
        <v>9.7000000000000003E-2</v>
      </c>
      <c r="D105">
        <v>1E-3</v>
      </c>
      <c r="E105">
        <v>5.4000000000000006E-2</v>
      </c>
      <c r="G105">
        <f t="shared" si="10"/>
        <v>0.79711999999999994</v>
      </c>
      <c r="H105">
        <f t="shared" si="11"/>
        <v>9.1179999999999997E-2</v>
      </c>
      <c r="I105">
        <f t="shared" si="12"/>
        <v>9.3999999999999997E-4</v>
      </c>
      <c r="J105">
        <f t="shared" si="13"/>
        <v>5.0760000000000007E-2</v>
      </c>
      <c r="L105">
        <f t="shared" si="9"/>
        <v>0.94</v>
      </c>
      <c r="P105" t="str">
        <f t="shared" ref="P105:P136" si="15">VLOOKUP(Q105,$A$2:$A$202,1,0)</f>
        <v>Philippines</v>
      </c>
      <c r="Q105" t="s">
        <v>810</v>
      </c>
      <c r="R105" s="2">
        <v>0.95499999999999996</v>
      </c>
      <c r="S105" s="1">
        <v>0.04</v>
      </c>
    </row>
    <row r="106" spans="1:19">
      <c r="A106" t="s">
        <v>458</v>
      </c>
      <c r="B106">
        <v>0.85899999999999999</v>
      </c>
      <c r="C106">
        <v>0.12</v>
      </c>
      <c r="D106">
        <v>0</v>
      </c>
      <c r="E106">
        <v>0.02</v>
      </c>
      <c r="G106">
        <f t="shared" si="10"/>
        <v>0.80745999999999996</v>
      </c>
      <c r="H106">
        <f t="shared" si="11"/>
        <v>0.11279999999999998</v>
      </c>
      <c r="I106">
        <f t="shared" si="12"/>
        <v>0</v>
      </c>
      <c r="J106">
        <f t="shared" si="13"/>
        <v>1.8800000000000001E-2</v>
      </c>
      <c r="L106">
        <f t="shared" si="9"/>
        <v>0.94</v>
      </c>
      <c r="P106" t="str">
        <f t="shared" si="15"/>
        <v>Poland</v>
      </c>
      <c r="Q106" t="s">
        <v>999</v>
      </c>
      <c r="R106" s="2">
        <v>0.745</v>
      </c>
      <c r="S106" s="2">
        <v>0.19500000000000001</v>
      </c>
    </row>
    <row r="107" spans="1:19">
      <c r="A107" t="s">
        <v>1687</v>
      </c>
      <c r="B107">
        <v>5.3999999999999999E-2</v>
      </c>
      <c r="C107">
        <v>0.90700000000000003</v>
      </c>
      <c r="D107">
        <v>0</v>
      </c>
      <c r="E107">
        <v>3.7999999999999999E-2</v>
      </c>
      <c r="G107">
        <f t="shared" si="10"/>
        <v>5.076E-2</v>
      </c>
      <c r="H107">
        <f t="shared" si="11"/>
        <v>0.85258</v>
      </c>
      <c r="I107">
        <f t="shared" si="12"/>
        <v>0</v>
      </c>
      <c r="J107">
        <f t="shared" si="13"/>
        <v>3.5719999999999995E-2</v>
      </c>
      <c r="L107">
        <f t="shared" si="9"/>
        <v>0.94</v>
      </c>
      <c r="P107" t="str">
        <f t="shared" si="15"/>
        <v>Portugal</v>
      </c>
      <c r="Q107" t="s">
        <v>1171</v>
      </c>
      <c r="R107" s="2">
        <v>0.71499999999999997</v>
      </c>
      <c r="S107" s="1">
        <v>0.26</v>
      </c>
    </row>
    <row r="108" spans="1:19">
      <c r="A108" t="s">
        <v>826</v>
      </c>
      <c r="B108">
        <v>8.9999999999999993E-3</v>
      </c>
      <c r="C108">
        <v>5.5E-2</v>
      </c>
      <c r="D108">
        <v>0.93300000000000005</v>
      </c>
      <c r="E108">
        <v>3.8999999999999998E-3</v>
      </c>
      <c r="G108">
        <f t="shared" si="10"/>
        <v>8.4599999999999988E-3</v>
      </c>
      <c r="H108">
        <f t="shared" si="11"/>
        <v>5.1699999999999996E-2</v>
      </c>
      <c r="I108">
        <f t="shared" si="12"/>
        <v>0.87702000000000002</v>
      </c>
      <c r="J108">
        <f t="shared" si="13"/>
        <v>3.6659999999999996E-3</v>
      </c>
      <c r="L108">
        <f t="shared" si="9"/>
        <v>0.94</v>
      </c>
      <c r="P108" t="str">
        <f t="shared" si="15"/>
        <v>Qatar</v>
      </c>
      <c r="Q108" t="s">
        <v>1627</v>
      </c>
      <c r="R108" s="2">
        <v>0.94499999999999995</v>
      </c>
      <c r="S108" s="2">
        <v>4.4999999999999998E-2</v>
      </c>
    </row>
    <row r="109" spans="1:19">
      <c r="A109" t="s">
        <v>333</v>
      </c>
      <c r="B109">
        <v>0.85899999999999999</v>
      </c>
      <c r="C109">
        <v>1.2E-2</v>
      </c>
      <c r="D109">
        <v>0</v>
      </c>
      <c r="E109">
        <v>0.129</v>
      </c>
      <c r="G109">
        <f t="shared" si="10"/>
        <v>0.81175499999999989</v>
      </c>
      <c r="H109">
        <f t="shared" si="11"/>
        <v>1.1339999999999999E-2</v>
      </c>
      <c r="I109">
        <f t="shared" si="12"/>
        <v>0</v>
      </c>
      <c r="J109">
        <f t="shared" si="13"/>
        <v>0.121905</v>
      </c>
      <c r="L109">
        <f t="shared" si="9"/>
        <v>0.94499999999999995</v>
      </c>
      <c r="P109" t="str">
        <f t="shared" si="15"/>
        <v>Romania</v>
      </c>
      <c r="Q109" t="s">
        <v>1140</v>
      </c>
      <c r="R109" s="1">
        <v>0.84</v>
      </c>
      <c r="S109" s="2">
        <v>0.125</v>
      </c>
    </row>
    <row r="110" spans="1:19">
      <c r="A110" t="s">
        <v>432</v>
      </c>
      <c r="B110">
        <v>0.749</v>
      </c>
      <c r="C110">
        <v>0.158</v>
      </c>
      <c r="D110">
        <v>0</v>
      </c>
      <c r="E110">
        <v>9.2999999999999999E-2</v>
      </c>
      <c r="G110">
        <f t="shared" si="10"/>
        <v>0.70780500000000002</v>
      </c>
      <c r="H110">
        <f t="shared" si="11"/>
        <v>0.14931</v>
      </c>
      <c r="I110">
        <f t="shared" si="12"/>
        <v>0</v>
      </c>
      <c r="J110">
        <f t="shared" si="13"/>
        <v>8.7884999999999991E-2</v>
      </c>
      <c r="L110">
        <f t="shared" si="9"/>
        <v>0.94499999999999995</v>
      </c>
      <c r="P110" t="str">
        <f t="shared" si="15"/>
        <v>Russia</v>
      </c>
      <c r="Q110" t="s">
        <v>1039</v>
      </c>
      <c r="R110" s="1">
        <v>0.33</v>
      </c>
      <c r="S110" s="2">
        <v>0.60499999999999998</v>
      </c>
    </row>
    <row r="111" spans="1:19">
      <c r="A111" t="s">
        <v>465</v>
      </c>
      <c r="B111">
        <v>3.2000000000000001E-2</v>
      </c>
      <c r="C111">
        <v>0.92400000000000004</v>
      </c>
      <c r="D111">
        <v>0</v>
      </c>
      <c r="E111">
        <v>4.2999999999999997E-2</v>
      </c>
      <c r="G111">
        <f t="shared" si="10"/>
        <v>3.024E-2</v>
      </c>
      <c r="H111">
        <f t="shared" si="11"/>
        <v>0.87317999999999996</v>
      </c>
      <c r="I111">
        <f t="shared" si="12"/>
        <v>0</v>
      </c>
      <c r="J111">
        <f t="shared" si="13"/>
        <v>4.0634999999999998E-2</v>
      </c>
      <c r="L111">
        <f t="shared" si="9"/>
        <v>0.94499999999999995</v>
      </c>
      <c r="P111" t="str">
        <f t="shared" si="15"/>
        <v>Rwanda</v>
      </c>
      <c r="Q111" t="s">
        <v>243</v>
      </c>
      <c r="R111" s="1">
        <v>0.95</v>
      </c>
      <c r="S111" s="2">
        <v>4.4999999999999998E-2</v>
      </c>
    </row>
    <row r="112" spans="1:19">
      <c r="A112" t="s">
        <v>1627</v>
      </c>
      <c r="B112">
        <v>0.13800000000000001</v>
      </c>
      <c r="C112">
        <v>0.67700000000000005</v>
      </c>
      <c r="D112">
        <v>0.16900000000000001</v>
      </c>
      <c r="E112">
        <v>1.6E-2</v>
      </c>
      <c r="G112">
        <f t="shared" si="10"/>
        <v>0.13041</v>
      </c>
      <c r="H112">
        <f t="shared" si="11"/>
        <v>0.63976500000000003</v>
      </c>
      <c r="I112">
        <f t="shared" si="12"/>
        <v>0.15970500000000001</v>
      </c>
      <c r="J112">
        <f t="shared" si="13"/>
        <v>1.512E-2</v>
      </c>
      <c r="L112">
        <f t="shared" si="9"/>
        <v>0.94499999999999995</v>
      </c>
      <c r="P112" t="str">
        <f t="shared" si="15"/>
        <v>Saudi Arabia</v>
      </c>
      <c r="Q112" t="s">
        <v>1633</v>
      </c>
      <c r="R112" s="2">
        <v>0.94499999999999995</v>
      </c>
      <c r="S112" s="2">
        <v>3.5000000000000003E-2</v>
      </c>
    </row>
    <row r="113" spans="1:19">
      <c r="A113" t="s">
        <v>1633</v>
      </c>
      <c r="B113">
        <v>4.3999999999999997E-2</v>
      </c>
      <c r="C113">
        <v>0.93</v>
      </c>
      <c r="D113">
        <v>1.3999999999999999E-2</v>
      </c>
      <c r="E113">
        <v>1.3000000000000001E-2</v>
      </c>
      <c r="G113">
        <f t="shared" si="10"/>
        <v>4.1579999999999992E-2</v>
      </c>
      <c r="H113">
        <f t="shared" si="11"/>
        <v>0.87885000000000002</v>
      </c>
      <c r="I113">
        <f t="shared" si="12"/>
        <v>1.3229999999999999E-2</v>
      </c>
      <c r="J113">
        <f t="shared" si="13"/>
        <v>1.2285000000000001E-2</v>
      </c>
      <c r="L113">
        <f t="shared" si="9"/>
        <v>0.94499999999999995</v>
      </c>
      <c r="P113" t="str">
        <f t="shared" si="15"/>
        <v>Senegal</v>
      </c>
      <c r="Q113" t="s">
        <v>488</v>
      </c>
      <c r="R113" s="2">
        <v>0.96499999999999997</v>
      </c>
      <c r="S113" s="2">
        <v>3.5000000000000003E-2</v>
      </c>
    </row>
    <row r="114" spans="1:19">
      <c r="A114" t="s">
        <v>243</v>
      </c>
      <c r="B114">
        <v>0.93400000000000005</v>
      </c>
      <c r="C114">
        <v>1.7999999999999999E-2</v>
      </c>
      <c r="D114">
        <v>0</v>
      </c>
      <c r="E114">
        <v>4.8000000000000001E-2</v>
      </c>
      <c r="G114">
        <f t="shared" si="10"/>
        <v>0.88729999999999998</v>
      </c>
      <c r="H114">
        <f t="shared" si="11"/>
        <v>1.7099999999999997E-2</v>
      </c>
      <c r="I114">
        <f t="shared" si="12"/>
        <v>0</v>
      </c>
      <c r="J114">
        <f t="shared" si="13"/>
        <v>4.5600000000000002E-2</v>
      </c>
      <c r="L114">
        <f t="shared" si="9"/>
        <v>0.95</v>
      </c>
      <c r="P114" t="str">
        <f t="shared" si="15"/>
        <v>Serbia</v>
      </c>
      <c r="Q114" t="s">
        <v>1145</v>
      </c>
      <c r="R114" s="2">
        <v>0.505</v>
      </c>
      <c r="S114" s="2">
        <v>0.46500000000000002</v>
      </c>
    </row>
    <row r="115" spans="1:19">
      <c r="A115" t="s">
        <v>1574</v>
      </c>
      <c r="B115">
        <v>0.151</v>
      </c>
      <c r="C115">
        <v>0.70299999999999996</v>
      </c>
      <c r="D115">
        <v>0.123</v>
      </c>
      <c r="E115">
        <v>2.0999999999999998E-2</v>
      </c>
      <c r="G115">
        <f t="shared" si="10"/>
        <v>0.144205</v>
      </c>
      <c r="H115">
        <f t="shared" si="11"/>
        <v>0.67136499999999988</v>
      </c>
      <c r="I115">
        <f t="shared" si="12"/>
        <v>0.117465</v>
      </c>
      <c r="J115">
        <f t="shared" si="13"/>
        <v>2.0054999999999996E-2</v>
      </c>
      <c r="L115">
        <f t="shared" si="9"/>
        <v>0.95499999999999996</v>
      </c>
      <c r="P115" t="str">
        <f t="shared" si="15"/>
        <v>Sierra Leone</v>
      </c>
      <c r="Q115" t="s">
        <v>492</v>
      </c>
      <c r="R115" s="1">
        <v>0.98</v>
      </c>
      <c r="S115" s="2">
        <v>1.4999999999999999E-2</v>
      </c>
    </row>
    <row r="116" spans="1:19">
      <c r="A116" t="s">
        <v>307</v>
      </c>
      <c r="B116">
        <v>0.70299999999999996</v>
      </c>
      <c r="C116">
        <v>0.183</v>
      </c>
      <c r="D116">
        <v>0</v>
      </c>
      <c r="E116">
        <v>0.11299999999999999</v>
      </c>
      <c r="G116">
        <f t="shared" si="10"/>
        <v>0.67136499999999988</v>
      </c>
      <c r="H116">
        <f t="shared" si="11"/>
        <v>0.17476499999999998</v>
      </c>
      <c r="I116">
        <f t="shared" si="12"/>
        <v>0</v>
      </c>
      <c r="J116">
        <f t="shared" si="13"/>
        <v>0.10791499999999998</v>
      </c>
      <c r="L116">
        <f t="shared" si="9"/>
        <v>0.95499999999999996</v>
      </c>
      <c r="P116" t="str">
        <f t="shared" si="15"/>
        <v>Singapore</v>
      </c>
      <c r="Q116" t="s">
        <v>817</v>
      </c>
      <c r="R116" s="1">
        <v>0.7</v>
      </c>
      <c r="S116" s="1">
        <v>0.28999999999999998</v>
      </c>
    </row>
    <row r="117" spans="1:19">
      <c r="A117" t="s">
        <v>801</v>
      </c>
      <c r="B117">
        <v>9.4E-2</v>
      </c>
      <c r="C117">
        <v>0.63700000000000001</v>
      </c>
      <c r="D117">
        <v>0.23699999999999999</v>
      </c>
      <c r="E117">
        <v>3.2000000000000001E-2</v>
      </c>
      <c r="G117">
        <f t="shared" si="10"/>
        <v>8.9770000000000003E-2</v>
      </c>
      <c r="H117">
        <f t="shared" si="11"/>
        <v>0.60833499999999996</v>
      </c>
      <c r="I117">
        <f t="shared" si="12"/>
        <v>0.22633499999999998</v>
      </c>
      <c r="J117">
        <f t="shared" si="13"/>
        <v>3.056E-2</v>
      </c>
      <c r="L117">
        <f t="shared" si="9"/>
        <v>0.95499999999999996</v>
      </c>
      <c r="P117" t="str">
        <f t="shared" si="15"/>
        <v>Slovakia</v>
      </c>
      <c r="Q117" t="s">
        <v>1003</v>
      </c>
      <c r="R117" s="2">
        <v>0.46500000000000002</v>
      </c>
      <c r="S117" s="2">
        <v>0.51500000000000001</v>
      </c>
    </row>
    <row r="118" spans="1:19">
      <c r="A118" t="s">
        <v>482</v>
      </c>
      <c r="B118">
        <v>0.49299999999999999</v>
      </c>
      <c r="C118">
        <v>0.48799999999999999</v>
      </c>
      <c r="D118">
        <v>1E-4</v>
      </c>
      <c r="E118">
        <v>1.8600000000000002E-2</v>
      </c>
      <c r="G118">
        <f t="shared" si="10"/>
        <v>0.47081499999999998</v>
      </c>
      <c r="H118">
        <f t="shared" si="11"/>
        <v>0.46603999999999995</v>
      </c>
      <c r="I118">
        <f t="shared" si="12"/>
        <v>9.5500000000000004E-5</v>
      </c>
      <c r="J118">
        <f t="shared" si="13"/>
        <v>1.7763000000000001E-2</v>
      </c>
      <c r="L118">
        <f t="shared" si="9"/>
        <v>0.95499999999999996</v>
      </c>
      <c r="P118" t="str">
        <f t="shared" si="15"/>
        <v>Slovenia</v>
      </c>
      <c r="Q118" t="s">
        <v>1008</v>
      </c>
      <c r="R118" s="1">
        <v>0.47</v>
      </c>
      <c r="S118" s="2">
        <v>0.52500000000000002</v>
      </c>
    </row>
    <row r="119" spans="1:19">
      <c r="A119" t="s">
        <v>810</v>
      </c>
      <c r="B119">
        <v>0.92600000000000005</v>
      </c>
      <c r="C119">
        <v>5.5E-2</v>
      </c>
      <c r="D119">
        <v>8.9999999999999998E-4</v>
      </c>
      <c r="E119">
        <v>1.7000000000000001E-2</v>
      </c>
      <c r="G119">
        <f t="shared" si="10"/>
        <v>0.88433000000000006</v>
      </c>
      <c r="H119">
        <f t="shared" si="11"/>
        <v>5.2524999999999995E-2</v>
      </c>
      <c r="I119">
        <f t="shared" si="12"/>
        <v>8.5949999999999991E-4</v>
      </c>
      <c r="J119">
        <f t="shared" si="13"/>
        <v>1.6234999999999999E-2</v>
      </c>
      <c r="L119">
        <f t="shared" si="9"/>
        <v>0.95499999999999996</v>
      </c>
      <c r="P119" t="str">
        <f t="shared" si="15"/>
        <v>Somalia</v>
      </c>
      <c r="Q119" t="s">
        <v>254</v>
      </c>
      <c r="R119" s="2">
        <v>0.98499999999999999</v>
      </c>
      <c r="S119" s="2">
        <v>1.4999999999999999E-2</v>
      </c>
    </row>
    <row r="120" spans="1:19">
      <c r="A120" t="s">
        <v>779</v>
      </c>
      <c r="B120">
        <v>4.0000000000000001E-3</v>
      </c>
      <c r="C120">
        <v>0.02</v>
      </c>
      <c r="D120">
        <v>0.96899999999999997</v>
      </c>
      <c r="E120">
        <v>8.0000000000000002E-3</v>
      </c>
      <c r="G120">
        <f t="shared" si="10"/>
        <v>3.8400000000000001E-3</v>
      </c>
      <c r="H120">
        <f t="shared" si="11"/>
        <v>1.9199999999999998E-2</v>
      </c>
      <c r="I120">
        <f t="shared" si="12"/>
        <v>0.93023999999999996</v>
      </c>
      <c r="J120">
        <f t="shared" si="13"/>
        <v>7.6800000000000002E-3</v>
      </c>
      <c r="L120">
        <f t="shared" si="9"/>
        <v>0.96</v>
      </c>
      <c r="P120" t="str">
        <f t="shared" si="15"/>
        <v>South Africa</v>
      </c>
      <c r="Q120" t="s">
        <v>386</v>
      </c>
      <c r="R120" s="2">
        <v>0.84499999999999997</v>
      </c>
      <c r="S120" s="2">
        <v>0.155</v>
      </c>
    </row>
    <row r="121" spans="1:19">
      <c r="A121" t="s">
        <v>170</v>
      </c>
      <c r="B121">
        <v>5.0000000000000001E-3</v>
      </c>
      <c r="C121">
        <v>0.98299999999999998</v>
      </c>
      <c r="D121">
        <v>0</v>
      </c>
      <c r="E121">
        <v>1.0999999999999999E-2</v>
      </c>
      <c r="G121">
        <f t="shared" si="10"/>
        <v>4.7999999999999996E-3</v>
      </c>
      <c r="H121">
        <f t="shared" si="11"/>
        <v>0.94367999999999996</v>
      </c>
      <c r="I121">
        <f t="shared" si="12"/>
        <v>0</v>
      </c>
      <c r="J121">
        <f t="shared" si="13"/>
        <v>1.0559999999999998E-2</v>
      </c>
      <c r="L121">
        <f t="shared" si="9"/>
        <v>0.96</v>
      </c>
      <c r="P121" t="str">
        <f t="shared" si="15"/>
        <v>Spain</v>
      </c>
      <c r="Q121" t="s">
        <v>1181</v>
      </c>
      <c r="R121" s="2">
        <v>0.495</v>
      </c>
      <c r="S121" s="1">
        <v>0.5</v>
      </c>
    </row>
    <row r="122" spans="1:19">
      <c r="A122" t="s">
        <v>1653</v>
      </c>
      <c r="B122">
        <v>2E-3</v>
      </c>
      <c r="C122">
        <v>0.99099999999999999</v>
      </c>
      <c r="D122">
        <v>6.0000000000000001E-3</v>
      </c>
      <c r="E122">
        <v>1E-3</v>
      </c>
      <c r="G122">
        <f t="shared" si="10"/>
        <v>1.92E-3</v>
      </c>
      <c r="H122">
        <f t="shared" si="11"/>
        <v>0.95135999999999998</v>
      </c>
      <c r="I122">
        <f t="shared" si="12"/>
        <v>5.7599999999999995E-3</v>
      </c>
      <c r="J122">
        <f t="shared" si="13"/>
        <v>9.6000000000000002E-4</v>
      </c>
      <c r="L122">
        <f t="shared" si="9"/>
        <v>0.96</v>
      </c>
      <c r="P122" t="str">
        <f t="shared" si="15"/>
        <v>Sri Lanka</v>
      </c>
      <c r="Q122" t="s">
        <v>893</v>
      </c>
      <c r="R122" s="2">
        <v>0.98499999999999999</v>
      </c>
      <c r="S122" s="2">
        <v>1.4999999999999999E-2</v>
      </c>
    </row>
    <row r="123" spans="1:19">
      <c r="A123" t="s">
        <v>770</v>
      </c>
      <c r="B123">
        <v>7.8E-2</v>
      </c>
      <c r="C123">
        <v>0.04</v>
      </c>
      <c r="D123">
        <v>0.81800000000000006</v>
      </c>
      <c r="E123">
        <v>6.5000000000000002E-2</v>
      </c>
      <c r="G123">
        <f t="shared" si="10"/>
        <v>7.5270000000000004E-2</v>
      </c>
      <c r="H123">
        <f t="shared" si="11"/>
        <v>3.8600000000000002E-2</v>
      </c>
      <c r="I123">
        <f t="shared" si="12"/>
        <v>0.78937000000000002</v>
      </c>
      <c r="J123">
        <f t="shared" si="13"/>
        <v>6.2725000000000003E-2</v>
      </c>
      <c r="L123">
        <f t="shared" si="9"/>
        <v>0.96499999999999997</v>
      </c>
      <c r="P123" t="str">
        <f t="shared" si="15"/>
        <v>Sudan</v>
      </c>
      <c r="Q123" t="s">
        <v>1687</v>
      </c>
      <c r="R123" s="1">
        <v>0.94</v>
      </c>
      <c r="S123" s="1">
        <v>0.06</v>
      </c>
    </row>
    <row r="124" spans="1:19">
      <c r="A124" t="s">
        <v>1599</v>
      </c>
      <c r="B124">
        <v>2.1999999999999999E-2</v>
      </c>
      <c r="C124">
        <v>0.97199999999999998</v>
      </c>
      <c r="D124">
        <v>5.0000000000000001E-3</v>
      </c>
      <c r="E124">
        <v>0</v>
      </c>
      <c r="G124">
        <f t="shared" si="10"/>
        <v>2.1229999999999999E-2</v>
      </c>
      <c r="H124">
        <f t="shared" si="11"/>
        <v>0.93797999999999992</v>
      </c>
      <c r="I124">
        <f t="shared" si="12"/>
        <v>4.8250000000000003E-3</v>
      </c>
      <c r="J124">
        <f t="shared" si="13"/>
        <v>0</v>
      </c>
      <c r="L124">
        <f t="shared" si="9"/>
        <v>0.96499999999999997</v>
      </c>
      <c r="P124" t="str">
        <f t="shared" si="15"/>
        <v>Sweden</v>
      </c>
      <c r="Q124" t="s">
        <v>1084</v>
      </c>
      <c r="R124" s="2">
        <v>0.16500000000000001</v>
      </c>
      <c r="S124" s="1">
        <v>0.83</v>
      </c>
    </row>
    <row r="125" spans="1:19">
      <c r="A125" t="s">
        <v>794</v>
      </c>
      <c r="B125">
        <v>1.4999999999999999E-2</v>
      </c>
      <c r="C125">
        <v>0</v>
      </c>
      <c r="D125">
        <v>0.66</v>
      </c>
      <c r="E125">
        <v>0.32300000000000001</v>
      </c>
      <c r="G125">
        <f t="shared" si="10"/>
        <v>1.4474999999999998E-2</v>
      </c>
      <c r="H125">
        <f t="shared" si="11"/>
        <v>0</v>
      </c>
      <c r="I125">
        <f t="shared" si="12"/>
        <v>0.63690000000000002</v>
      </c>
      <c r="J125">
        <f t="shared" si="13"/>
        <v>0.311695</v>
      </c>
      <c r="L125">
        <f t="shared" si="9"/>
        <v>0.96499999999999997</v>
      </c>
      <c r="P125" t="str">
        <f t="shared" si="15"/>
        <v>Switzerland</v>
      </c>
      <c r="Q125" t="s">
        <v>1013</v>
      </c>
      <c r="R125" s="2">
        <v>0.41499999999999998</v>
      </c>
      <c r="S125" s="1">
        <v>0.56000000000000005</v>
      </c>
    </row>
    <row r="126" spans="1:19">
      <c r="A126" t="s">
        <v>888</v>
      </c>
      <c r="B126">
        <v>1.6E-2</v>
      </c>
      <c r="C126">
        <v>0.96399999999999997</v>
      </c>
      <c r="D126">
        <v>1.9099999999999999E-2</v>
      </c>
      <c r="E126">
        <v>4.0000000000000002E-4</v>
      </c>
      <c r="G126">
        <f t="shared" si="10"/>
        <v>1.5440000000000001E-2</v>
      </c>
      <c r="H126">
        <f t="shared" si="11"/>
        <v>0.93025999999999998</v>
      </c>
      <c r="I126">
        <f t="shared" si="12"/>
        <v>1.84315E-2</v>
      </c>
      <c r="J126">
        <f t="shared" si="13"/>
        <v>3.86E-4</v>
      </c>
      <c r="L126">
        <f t="shared" si="9"/>
        <v>0.96499999999999997</v>
      </c>
      <c r="P126" t="str">
        <f t="shared" si="15"/>
        <v>Taiwan</v>
      </c>
      <c r="Q126" t="s">
        <v>645</v>
      </c>
      <c r="R126" s="1">
        <v>0.45</v>
      </c>
      <c r="S126" s="1">
        <v>0.54</v>
      </c>
    </row>
    <row r="127" spans="1:19">
      <c r="A127" t="s">
        <v>488</v>
      </c>
      <c r="B127">
        <v>3.5999999999999997E-2</v>
      </c>
      <c r="C127">
        <v>0.96399999999999997</v>
      </c>
      <c r="D127">
        <v>0</v>
      </c>
      <c r="E127">
        <v>0</v>
      </c>
      <c r="G127">
        <f t="shared" si="10"/>
        <v>3.4739999999999993E-2</v>
      </c>
      <c r="H127">
        <f t="shared" si="11"/>
        <v>0.93025999999999998</v>
      </c>
      <c r="I127">
        <f t="shared" si="12"/>
        <v>0</v>
      </c>
      <c r="J127">
        <f t="shared" si="13"/>
        <v>0</v>
      </c>
      <c r="L127">
        <f t="shared" si="9"/>
        <v>0.96499999999999997</v>
      </c>
      <c r="P127" t="str">
        <f t="shared" si="15"/>
        <v>Tajikistan</v>
      </c>
      <c r="Q127" t="s">
        <v>569</v>
      </c>
      <c r="R127" s="2">
        <v>0.84499999999999997</v>
      </c>
      <c r="S127" s="2">
        <v>0.125</v>
      </c>
    </row>
    <row r="128" spans="1:19">
      <c r="A128" t="s">
        <v>263</v>
      </c>
      <c r="B128">
        <v>0.61399999999999999</v>
      </c>
      <c r="C128">
        <v>0.35199999999999998</v>
      </c>
      <c r="D128">
        <v>1E-3</v>
      </c>
      <c r="E128">
        <v>3.27E-2</v>
      </c>
      <c r="G128">
        <f t="shared" si="10"/>
        <v>0.59250999999999998</v>
      </c>
      <c r="H128">
        <f t="shared" si="11"/>
        <v>0.33967999999999998</v>
      </c>
      <c r="I128">
        <f t="shared" si="12"/>
        <v>9.6500000000000004E-4</v>
      </c>
      <c r="J128">
        <f t="shared" si="13"/>
        <v>3.15555E-2</v>
      </c>
      <c r="L128">
        <f t="shared" si="9"/>
        <v>0.96499999999999997</v>
      </c>
      <c r="P128" t="str">
        <f t="shared" si="15"/>
        <v>Tanzania</v>
      </c>
      <c r="Q128" t="s">
        <v>263</v>
      </c>
      <c r="R128" s="2">
        <v>0.96499999999999997</v>
      </c>
      <c r="S128">
        <v>3.5</v>
      </c>
    </row>
    <row r="129" spans="1:19">
      <c r="A129" t="s">
        <v>907</v>
      </c>
      <c r="B129">
        <v>1E-3</v>
      </c>
      <c r="C129">
        <v>0.997</v>
      </c>
      <c r="D129">
        <v>2.9999999999999997E-4</v>
      </c>
      <c r="E129">
        <v>5.9999999999999995E-4</v>
      </c>
      <c r="G129">
        <f t="shared" si="10"/>
        <v>9.6999999999999994E-4</v>
      </c>
      <c r="H129">
        <f t="shared" si="11"/>
        <v>0.96709000000000001</v>
      </c>
      <c r="I129">
        <f t="shared" si="12"/>
        <v>2.9099999999999997E-4</v>
      </c>
      <c r="J129">
        <f t="shared" si="13"/>
        <v>5.8199999999999994E-4</v>
      </c>
      <c r="L129">
        <f t="shared" si="9"/>
        <v>0.97</v>
      </c>
      <c r="P129" t="str">
        <f t="shared" si="15"/>
        <v>Thailand</v>
      </c>
      <c r="Q129" t="s">
        <v>826</v>
      </c>
      <c r="R129" s="1">
        <v>0.94</v>
      </c>
      <c r="S129" s="2">
        <v>5.5E-2</v>
      </c>
    </row>
    <row r="130" spans="1:19">
      <c r="A130" t="s">
        <v>439</v>
      </c>
      <c r="B130">
        <v>0.109</v>
      </c>
      <c r="C130">
        <v>0.84399999999999997</v>
      </c>
      <c r="D130">
        <v>0</v>
      </c>
      <c r="E130">
        <v>4.4999999999999998E-2</v>
      </c>
      <c r="G130">
        <f t="shared" si="10"/>
        <v>0.10572999999999999</v>
      </c>
      <c r="H130">
        <f t="shared" si="11"/>
        <v>0.81867999999999996</v>
      </c>
      <c r="I130">
        <f t="shared" si="12"/>
        <v>0</v>
      </c>
      <c r="J130">
        <f t="shared" si="13"/>
        <v>4.3649999999999994E-2</v>
      </c>
      <c r="L130">
        <f t="shared" ref="L130:L193" si="16">VLOOKUP(A130,$P$2:$S$145,3,0)</f>
        <v>0.97</v>
      </c>
      <c r="P130" t="str">
        <f t="shared" si="15"/>
        <v>Togo</v>
      </c>
      <c r="Q130" t="s">
        <v>501</v>
      </c>
      <c r="R130" s="1">
        <v>0.8</v>
      </c>
      <c r="S130" s="1">
        <v>0.13</v>
      </c>
    </row>
    <row r="131" spans="1:19">
      <c r="A131" t="s">
        <v>279</v>
      </c>
      <c r="B131">
        <v>0.97599999999999998</v>
      </c>
      <c r="C131">
        <v>5.0000000000000001E-3</v>
      </c>
      <c r="D131">
        <v>1E-3</v>
      </c>
      <c r="E131">
        <v>1.7000000000000001E-2</v>
      </c>
      <c r="G131">
        <f t="shared" ref="G131:G145" si="17">+B131*$L131</f>
        <v>0.94672000000000001</v>
      </c>
      <c r="H131">
        <f t="shared" ref="H131:H145" si="18">+C131*$L131</f>
        <v>4.8500000000000001E-3</v>
      </c>
      <c r="I131">
        <f t="shared" ref="I131:I145" si="19">+D131*$L131</f>
        <v>9.6999999999999994E-4</v>
      </c>
      <c r="J131">
        <f t="shared" ref="J131:J145" si="20">+E131*$L131</f>
        <v>1.6490000000000001E-2</v>
      </c>
      <c r="L131">
        <f t="shared" si="16"/>
        <v>0.97</v>
      </c>
      <c r="P131" t="str">
        <f t="shared" si="15"/>
        <v>Trinidad and Tobago</v>
      </c>
      <c r="Q131" t="s">
        <v>1352</v>
      </c>
      <c r="R131" s="1">
        <v>0.92</v>
      </c>
      <c r="S131" s="1">
        <v>0.08</v>
      </c>
    </row>
    <row r="132" spans="1:19">
      <c r="A132" t="s">
        <v>163</v>
      </c>
      <c r="B132">
        <v>0.91500000000000004</v>
      </c>
      <c r="C132">
        <v>2.8000000000000001E-2</v>
      </c>
      <c r="D132">
        <v>0</v>
      </c>
      <c r="E132">
        <v>5.7000000000000002E-2</v>
      </c>
      <c r="G132">
        <f t="shared" si="17"/>
        <v>0.89212500000000006</v>
      </c>
      <c r="H132">
        <f t="shared" si="18"/>
        <v>2.7300000000000001E-2</v>
      </c>
      <c r="I132">
        <f t="shared" si="19"/>
        <v>0</v>
      </c>
      <c r="J132">
        <f t="shared" si="20"/>
        <v>5.5574999999999999E-2</v>
      </c>
      <c r="L132">
        <f t="shared" si="16"/>
        <v>0.97499999999999998</v>
      </c>
      <c r="P132" t="str">
        <f t="shared" si="15"/>
        <v>Tunisia</v>
      </c>
      <c r="Q132" t="s">
        <v>1693</v>
      </c>
      <c r="R132" s="1">
        <v>0.93</v>
      </c>
      <c r="S132" s="1">
        <v>0.05</v>
      </c>
    </row>
    <row r="133" spans="1:19">
      <c r="A133" t="s">
        <v>175</v>
      </c>
      <c r="B133">
        <v>2.5000000000000001E-2</v>
      </c>
      <c r="C133">
        <v>0.96899999999999997</v>
      </c>
      <c r="D133">
        <v>0</v>
      </c>
      <c r="E133">
        <v>5.0000000000000001E-3</v>
      </c>
      <c r="G133">
        <f t="shared" si="17"/>
        <v>2.4500000000000001E-2</v>
      </c>
      <c r="H133">
        <f t="shared" si="18"/>
        <v>0.94961999999999991</v>
      </c>
      <c r="I133">
        <f t="shared" si="19"/>
        <v>0</v>
      </c>
      <c r="J133">
        <f t="shared" si="20"/>
        <v>4.8999999999999998E-3</v>
      </c>
      <c r="L133">
        <f t="shared" si="16"/>
        <v>0.98</v>
      </c>
      <c r="P133" t="str">
        <f t="shared" si="15"/>
        <v>Turkey</v>
      </c>
      <c r="Q133" t="s">
        <v>931</v>
      </c>
      <c r="R133" s="2">
        <v>0.89500000000000002</v>
      </c>
      <c r="S133" s="2">
        <v>9.5000000000000001E-2</v>
      </c>
    </row>
    <row r="134" spans="1:19">
      <c r="A134" t="s">
        <v>1674</v>
      </c>
      <c r="B134">
        <v>5.0999999999999997E-2</v>
      </c>
      <c r="C134">
        <v>0.94899999999999995</v>
      </c>
      <c r="D134">
        <v>0</v>
      </c>
      <c r="E134">
        <v>0</v>
      </c>
      <c r="G134">
        <f t="shared" si="17"/>
        <v>4.9979999999999997E-2</v>
      </c>
      <c r="H134">
        <f t="shared" si="18"/>
        <v>0.93001999999999996</v>
      </c>
      <c r="I134">
        <f t="shared" si="19"/>
        <v>0</v>
      </c>
      <c r="J134">
        <f t="shared" si="20"/>
        <v>0</v>
      </c>
      <c r="L134">
        <f t="shared" si="16"/>
        <v>0.98</v>
      </c>
      <c r="P134" t="str">
        <f t="shared" si="15"/>
        <v>Uganda</v>
      </c>
      <c r="Q134" t="s">
        <v>271</v>
      </c>
      <c r="R134" s="1">
        <v>0.93</v>
      </c>
      <c r="S134" s="1">
        <v>7.0000000000000007E-2</v>
      </c>
    </row>
    <row r="135" spans="1:19">
      <c r="A135" t="s">
        <v>471</v>
      </c>
      <c r="B135">
        <v>3.0000000000000001E-3</v>
      </c>
      <c r="C135">
        <v>0.99099999999999999</v>
      </c>
      <c r="D135">
        <v>0</v>
      </c>
      <c r="E135">
        <v>6.0000000000000001E-3</v>
      </c>
      <c r="G135">
        <f t="shared" si="17"/>
        <v>2.9399999999999999E-3</v>
      </c>
      <c r="H135">
        <f t="shared" si="18"/>
        <v>0.97117999999999993</v>
      </c>
      <c r="I135">
        <f t="shared" si="19"/>
        <v>0</v>
      </c>
      <c r="J135">
        <f t="shared" si="20"/>
        <v>5.8799999999999998E-3</v>
      </c>
      <c r="L135">
        <f t="shared" si="16"/>
        <v>0.98</v>
      </c>
      <c r="P135" t="str">
        <f t="shared" si="15"/>
        <v>Ukraine</v>
      </c>
      <c r="Q135" t="s">
        <v>1046</v>
      </c>
      <c r="R135" s="2">
        <v>0.45500000000000002</v>
      </c>
      <c r="S135" s="2">
        <v>0.48499999999999999</v>
      </c>
    </row>
    <row r="136" spans="1:19">
      <c r="A136" t="s">
        <v>492</v>
      </c>
      <c r="B136">
        <v>0.20899999999999999</v>
      </c>
      <c r="C136">
        <v>0.78</v>
      </c>
      <c r="D136">
        <v>0</v>
      </c>
      <c r="E136">
        <v>9.0000000000000011E-3</v>
      </c>
      <c r="G136">
        <f t="shared" si="17"/>
        <v>0.20481999999999997</v>
      </c>
      <c r="H136">
        <f t="shared" si="18"/>
        <v>0.76439999999999997</v>
      </c>
      <c r="I136">
        <f t="shared" si="19"/>
        <v>0</v>
      </c>
      <c r="J136">
        <f t="shared" si="20"/>
        <v>8.8200000000000014E-3</v>
      </c>
      <c r="L136">
        <f t="shared" si="16"/>
        <v>0.98</v>
      </c>
      <c r="P136" t="str">
        <f t="shared" si="15"/>
        <v>United Arab Emirates</v>
      </c>
      <c r="Q136" t="s">
        <v>1645</v>
      </c>
      <c r="R136" s="1">
        <v>0.91</v>
      </c>
      <c r="S136" s="2">
        <v>8.5000000000000006E-2</v>
      </c>
    </row>
    <row r="137" spans="1:19">
      <c r="A137" t="s">
        <v>326</v>
      </c>
      <c r="B137">
        <v>0.95799999999999996</v>
      </c>
      <c r="C137">
        <v>1.4999999999999999E-2</v>
      </c>
      <c r="D137">
        <v>5.0000000000000001E-4</v>
      </c>
      <c r="E137">
        <v>2.5999999999999999E-2</v>
      </c>
      <c r="G137">
        <f t="shared" si="17"/>
        <v>0.94362999999999997</v>
      </c>
      <c r="H137">
        <f t="shared" si="18"/>
        <v>1.4775E-2</v>
      </c>
      <c r="I137">
        <f t="shared" si="19"/>
        <v>4.9249999999999999E-4</v>
      </c>
      <c r="J137">
        <f t="shared" si="20"/>
        <v>2.5609999999999997E-2</v>
      </c>
      <c r="L137">
        <f t="shared" si="16"/>
        <v>0.98499999999999999</v>
      </c>
      <c r="P137" t="str">
        <f t="shared" ref="P137:P145" si="21">VLOOKUP(Q137,$A$2:$A$202,1,0)</f>
        <v>United Kingdom</v>
      </c>
      <c r="Q137" t="s">
        <v>1240</v>
      </c>
      <c r="R137" s="2">
        <v>0.26500000000000001</v>
      </c>
      <c r="S137" s="1">
        <v>0.73</v>
      </c>
    </row>
    <row r="138" spans="1:19">
      <c r="A138" t="s">
        <v>209</v>
      </c>
      <c r="B138">
        <v>0.82699999999999996</v>
      </c>
      <c r="C138">
        <v>0.13</v>
      </c>
      <c r="D138">
        <v>0</v>
      </c>
      <c r="E138">
        <v>4.2000000000000003E-2</v>
      </c>
      <c r="G138">
        <f t="shared" si="17"/>
        <v>0.81459499999999996</v>
      </c>
      <c r="H138">
        <f t="shared" si="18"/>
        <v>0.12805</v>
      </c>
      <c r="I138">
        <f t="shared" si="19"/>
        <v>0</v>
      </c>
      <c r="J138">
        <f t="shared" si="20"/>
        <v>4.1370000000000004E-2</v>
      </c>
      <c r="L138">
        <f t="shared" si="16"/>
        <v>0.98499999999999999</v>
      </c>
      <c r="P138" t="str">
        <f t="shared" si="21"/>
        <v>United States</v>
      </c>
      <c r="Q138" t="s">
        <v>1556</v>
      </c>
      <c r="R138" s="1">
        <v>0.65</v>
      </c>
      <c r="S138" s="2">
        <v>0.34499999999999997</v>
      </c>
    </row>
    <row r="139" spans="1:19">
      <c r="A139" t="s">
        <v>1684</v>
      </c>
      <c r="B139">
        <v>5.9999999999999995E-4</v>
      </c>
      <c r="C139">
        <v>0.999</v>
      </c>
      <c r="D139">
        <v>0</v>
      </c>
      <c r="E139">
        <v>0</v>
      </c>
      <c r="G139">
        <f t="shared" si="17"/>
        <v>5.9099999999999995E-4</v>
      </c>
      <c r="H139">
        <f t="shared" si="18"/>
        <v>0.98401499999999997</v>
      </c>
      <c r="I139">
        <f t="shared" si="19"/>
        <v>0</v>
      </c>
      <c r="J139">
        <f t="shared" si="20"/>
        <v>0</v>
      </c>
      <c r="L139">
        <f t="shared" si="16"/>
        <v>0.98499999999999999</v>
      </c>
      <c r="P139" t="str">
        <f t="shared" si="21"/>
        <v>Uruguay</v>
      </c>
      <c r="Q139" t="s">
        <v>1506</v>
      </c>
      <c r="R139" s="2">
        <v>0.40500000000000003</v>
      </c>
      <c r="S139" s="1">
        <v>0.59</v>
      </c>
    </row>
    <row r="140" spans="1:19">
      <c r="A140" t="s">
        <v>254</v>
      </c>
      <c r="B140">
        <v>0</v>
      </c>
      <c r="C140">
        <v>0.998</v>
      </c>
      <c r="D140">
        <v>0</v>
      </c>
      <c r="E140">
        <v>0</v>
      </c>
      <c r="G140">
        <f t="shared" si="17"/>
        <v>0</v>
      </c>
      <c r="H140">
        <f t="shared" si="18"/>
        <v>0.98302999999999996</v>
      </c>
      <c r="I140">
        <f t="shared" si="19"/>
        <v>0</v>
      </c>
      <c r="J140">
        <f t="shared" si="20"/>
        <v>0</v>
      </c>
      <c r="L140">
        <f t="shared" si="16"/>
        <v>0.98499999999999999</v>
      </c>
      <c r="P140" t="str">
        <f t="shared" si="21"/>
        <v>Uzbekistan</v>
      </c>
      <c r="Q140" t="s">
        <v>579</v>
      </c>
      <c r="R140" s="1">
        <v>0.51</v>
      </c>
      <c r="S140" s="2">
        <v>0.45500000000000002</v>
      </c>
    </row>
    <row r="141" spans="1:19">
      <c r="A141" t="s">
        <v>893</v>
      </c>
      <c r="B141">
        <v>7.2999999999999995E-2</v>
      </c>
      <c r="C141">
        <v>9.8000000000000004E-2</v>
      </c>
      <c r="D141">
        <v>0.82899999999999996</v>
      </c>
      <c r="E141">
        <v>0</v>
      </c>
      <c r="G141">
        <f t="shared" si="17"/>
        <v>7.1904999999999997E-2</v>
      </c>
      <c r="H141">
        <f t="shared" si="18"/>
        <v>9.6530000000000005E-2</v>
      </c>
      <c r="I141">
        <f t="shared" si="19"/>
        <v>0.81656499999999999</v>
      </c>
      <c r="J141">
        <f t="shared" si="20"/>
        <v>0</v>
      </c>
      <c r="L141">
        <f t="shared" si="16"/>
        <v>0.98499999999999999</v>
      </c>
      <c r="P141" t="str">
        <f t="shared" si="21"/>
        <v>Venezuela</v>
      </c>
      <c r="Q141" t="s">
        <v>1512</v>
      </c>
      <c r="R141" s="1">
        <v>0.79</v>
      </c>
      <c r="S141" s="2">
        <v>0.20499999999999999</v>
      </c>
    </row>
    <row r="142" spans="1:19">
      <c r="A142" t="s">
        <v>786</v>
      </c>
      <c r="B142">
        <v>9.9000000000000005E-2</v>
      </c>
      <c r="C142">
        <v>0.872</v>
      </c>
      <c r="D142">
        <v>2.4E-2</v>
      </c>
      <c r="E142">
        <v>5.0000000000000001E-3</v>
      </c>
      <c r="G142">
        <f t="shared" si="17"/>
        <v>9.801E-2</v>
      </c>
      <c r="H142">
        <f t="shared" si="18"/>
        <v>0.86327999999999994</v>
      </c>
      <c r="I142">
        <f t="shared" si="19"/>
        <v>2.376E-2</v>
      </c>
      <c r="J142">
        <f t="shared" si="20"/>
        <v>4.9500000000000004E-3</v>
      </c>
      <c r="L142">
        <f t="shared" si="16"/>
        <v>0.99</v>
      </c>
      <c r="P142" t="str">
        <f t="shared" si="21"/>
        <v>Vietnam</v>
      </c>
      <c r="Q142" t="s">
        <v>837</v>
      </c>
      <c r="R142" s="2">
        <v>0.29499999999999998</v>
      </c>
      <c r="S142" s="2">
        <v>0.69499999999999995</v>
      </c>
    </row>
    <row r="143" spans="1:19">
      <c r="A143" t="s">
        <v>1616</v>
      </c>
      <c r="B143">
        <v>6.5000000000000002E-2</v>
      </c>
      <c r="C143">
        <v>0.85899999999999999</v>
      </c>
      <c r="D143">
        <v>6.3E-2</v>
      </c>
      <c r="E143">
        <v>1.2E-2</v>
      </c>
      <c r="G143">
        <f t="shared" si="17"/>
        <v>6.4674999999999996E-2</v>
      </c>
      <c r="H143">
        <f t="shared" si="18"/>
        <v>0.85470499999999994</v>
      </c>
      <c r="I143">
        <f t="shared" si="19"/>
        <v>6.2685000000000005E-2</v>
      </c>
      <c r="J143">
        <f t="shared" si="20"/>
        <v>1.1940000000000001E-2</v>
      </c>
      <c r="L143">
        <f t="shared" si="16"/>
        <v>0.995</v>
      </c>
      <c r="P143" t="str">
        <f t="shared" si="21"/>
        <v>Yemen</v>
      </c>
      <c r="Q143" t="s">
        <v>1653</v>
      </c>
      <c r="R143" s="1">
        <v>0.96</v>
      </c>
      <c r="S143" s="2">
        <v>3.5000000000000003E-2</v>
      </c>
    </row>
    <row r="144" spans="1:19">
      <c r="A144" t="s">
        <v>853</v>
      </c>
      <c r="B144">
        <v>2E-3</v>
      </c>
      <c r="C144">
        <v>0.89800000000000002</v>
      </c>
      <c r="D144">
        <v>9.6000000000000002E-2</v>
      </c>
      <c r="E144">
        <v>4.7000000000000002E-3</v>
      </c>
      <c r="G144">
        <f t="shared" si="17"/>
        <v>2E-3</v>
      </c>
      <c r="H144">
        <f t="shared" si="18"/>
        <v>0.89800000000000002</v>
      </c>
      <c r="I144">
        <f t="shared" si="19"/>
        <v>9.6000000000000002E-2</v>
      </c>
      <c r="J144">
        <f t="shared" si="20"/>
        <v>4.7000000000000002E-3</v>
      </c>
      <c r="L144">
        <f t="shared" si="16"/>
        <v>1</v>
      </c>
      <c r="P144" t="str">
        <f t="shared" si="21"/>
        <v>Zambia</v>
      </c>
      <c r="Q144" t="s">
        <v>279</v>
      </c>
      <c r="R144" s="1">
        <v>0.97</v>
      </c>
      <c r="S144" s="1">
        <v>0.03</v>
      </c>
    </row>
    <row r="145" spans="1:19">
      <c r="A145" t="s">
        <v>477</v>
      </c>
      <c r="B145">
        <v>8.0000000000000002E-3</v>
      </c>
      <c r="C145">
        <v>0.98399999999999999</v>
      </c>
      <c r="D145">
        <v>0</v>
      </c>
      <c r="E145">
        <v>7.0000000000000001E-3</v>
      </c>
      <c r="G145">
        <f t="shared" si="17"/>
        <v>8.0000000000000002E-3</v>
      </c>
      <c r="H145">
        <f t="shared" si="18"/>
        <v>0.98399999999999999</v>
      </c>
      <c r="I145">
        <f t="shared" si="19"/>
        <v>0</v>
      </c>
      <c r="J145">
        <f t="shared" si="20"/>
        <v>7.0000000000000001E-3</v>
      </c>
      <c r="L145">
        <f t="shared" si="16"/>
        <v>1</v>
      </c>
      <c r="P145" t="str">
        <f t="shared" si="21"/>
        <v>Zimbabwe</v>
      </c>
      <c r="Q145" t="s">
        <v>286</v>
      </c>
      <c r="R145" s="2">
        <v>0.875</v>
      </c>
      <c r="S145" s="2">
        <v>0.125</v>
      </c>
    </row>
    <row r="146" spans="1:19">
      <c r="A146" t="s">
        <v>1154</v>
      </c>
      <c r="B146">
        <v>0.89800000000000002</v>
      </c>
      <c r="C146">
        <v>8.0000000000000002E-3</v>
      </c>
      <c r="D146">
        <v>5.0000000000000001E-3</v>
      </c>
      <c r="E146">
        <v>8.8999999999999996E-2</v>
      </c>
      <c r="G146">
        <v>0.89800000000000002</v>
      </c>
      <c r="H146">
        <v>8.0000000000000002E-3</v>
      </c>
      <c r="I146">
        <v>5.0000000000000001E-3</v>
      </c>
      <c r="J146">
        <v>8.8999999999999996E-2</v>
      </c>
      <c r="L146" t="e">
        <f t="shared" si="16"/>
        <v>#N/A</v>
      </c>
    </row>
    <row r="147" spans="1:19">
      <c r="A147" t="s">
        <v>1272</v>
      </c>
      <c r="B147">
        <v>0.93</v>
      </c>
      <c r="C147">
        <v>6.0000000000000001E-3</v>
      </c>
      <c r="D147">
        <v>2E-3</v>
      </c>
      <c r="E147">
        <v>6.3E-2</v>
      </c>
      <c r="G147">
        <v>0.93</v>
      </c>
      <c r="H147">
        <v>6.0000000000000001E-3</v>
      </c>
      <c r="I147">
        <v>2E-3</v>
      </c>
      <c r="J147">
        <v>6.3E-2</v>
      </c>
      <c r="L147" t="e">
        <f t="shared" si="16"/>
        <v>#N/A</v>
      </c>
    </row>
    <row r="148" spans="1:19">
      <c r="A148" t="s">
        <v>1279</v>
      </c>
      <c r="B148">
        <v>0.96</v>
      </c>
      <c r="C148">
        <v>1E-3</v>
      </c>
      <c r="D148">
        <v>0</v>
      </c>
      <c r="E148">
        <v>3.7000000000000005E-2</v>
      </c>
      <c r="G148">
        <v>0.96</v>
      </c>
      <c r="H148">
        <v>1E-3</v>
      </c>
      <c r="I148">
        <v>0</v>
      </c>
      <c r="J148">
        <v>3.7000000000000005E-2</v>
      </c>
      <c r="L148" t="e">
        <f t="shared" si="16"/>
        <v>#N/A</v>
      </c>
    </row>
    <row r="149" spans="1:19">
      <c r="A149" t="s">
        <v>1284</v>
      </c>
      <c r="B149">
        <v>0.95199999999999996</v>
      </c>
      <c r="C149">
        <v>0.01</v>
      </c>
      <c r="D149">
        <v>4.0000000000000001E-3</v>
      </c>
      <c r="E149">
        <v>3.3000000000000002E-2</v>
      </c>
      <c r="G149">
        <v>0.95199999999999996</v>
      </c>
      <c r="H149">
        <v>0.01</v>
      </c>
      <c r="I149">
        <v>4.0000000000000001E-3</v>
      </c>
      <c r="J149">
        <v>3.3000000000000002E-2</v>
      </c>
      <c r="L149" t="e">
        <f t="shared" si="16"/>
        <v>#N/A</v>
      </c>
    </row>
    <row r="150" spans="1:19">
      <c r="A150" t="s">
        <v>861</v>
      </c>
      <c r="B150">
        <v>5.0000000000000001E-3</v>
      </c>
      <c r="C150">
        <v>2E-3</v>
      </c>
      <c r="D150">
        <v>0.97299999999999998</v>
      </c>
      <c r="E150">
        <v>1.9E-2</v>
      </c>
      <c r="G150">
        <v>5.0000000000000001E-3</v>
      </c>
      <c r="H150">
        <v>2E-3</v>
      </c>
      <c r="I150">
        <v>0.97299999999999998</v>
      </c>
      <c r="J150">
        <v>1.9E-2</v>
      </c>
      <c r="L150" t="e">
        <f t="shared" si="16"/>
        <v>#N/A</v>
      </c>
    </row>
    <row r="151" spans="1:19">
      <c r="A151" t="s">
        <v>761</v>
      </c>
      <c r="B151">
        <v>9.4E-2</v>
      </c>
      <c r="C151">
        <v>0.751</v>
      </c>
      <c r="D151">
        <v>8.8999999999999996E-2</v>
      </c>
      <c r="E151">
        <v>6.7000000000000004E-2</v>
      </c>
      <c r="G151">
        <v>9.4E-2</v>
      </c>
      <c r="H151">
        <v>0.751</v>
      </c>
      <c r="I151">
        <v>8.8999999999999996E-2</v>
      </c>
      <c r="J151">
        <v>6.7000000000000004E-2</v>
      </c>
      <c r="L151" t="e">
        <f t="shared" si="16"/>
        <v>#N/A</v>
      </c>
    </row>
    <row r="152" spans="1:19">
      <c r="A152" t="s">
        <v>422</v>
      </c>
      <c r="B152">
        <v>0.89100000000000001</v>
      </c>
      <c r="C152">
        <v>1E-3</v>
      </c>
      <c r="D152">
        <v>0</v>
      </c>
      <c r="E152">
        <v>0.108</v>
      </c>
      <c r="G152">
        <v>0.89100000000000001</v>
      </c>
      <c r="H152">
        <v>1E-3</v>
      </c>
      <c r="I152">
        <v>0</v>
      </c>
      <c r="J152">
        <v>0.108</v>
      </c>
      <c r="L152" t="e">
        <f t="shared" si="16"/>
        <v>#N/A</v>
      </c>
    </row>
    <row r="153" spans="1:19">
      <c r="A153" t="s">
        <v>590</v>
      </c>
      <c r="B153">
        <v>5.0999999999999997E-2</v>
      </c>
      <c r="C153">
        <v>1.7999999999999999E-2</v>
      </c>
      <c r="D153">
        <v>0.182</v>
      </c>
      <c r="E153">
        <v>0.748</v>
      </c>
      <c r="G153">
        <v>5.0999999999999997E-2</v>
      </c>
      <c r="H153">
        <v>1.7999999999999999E-2</v>
      </c>
      <c r="I153">
        <v>0.182</v>
      </c>
      <c r="J153">
        <v>0.748</v>
      </c>
      <c r="L153" t="e">
        <f t="shared" si="16"/>
        <v>#N/A</v>
      </c>
    </row>
    <row r="154" spans="1:19">
      <c r="A154" t="s">
        <v>734</v>
      </c>
      <c r="B154">
        <v>0.96</v>
      </c>
      <c r="C154">
        <v>0</v>
      </c>
      <c r="D154">
        <v>0</v>
      </c>
      <c r="E154">
        <v>0.04</v>
      </c>
      <c r="G154">
        <v>0.96</v>
      </c>
      <c r="H154">
        <v>0</v>
      </c>
      <c r="I154">
        <v>0</v>
      </c>
      <c r="J154">
        <v>0.04</v>
      </c>
      <c r="L154" t="e">
        <f t="shared" si="16"/>
        <v>#N/A</v>
      </c>
    </row>
    <row r="155" spans="1:19">
      <c r="A155" t="s">
        <v>1296</v>
      </c>
      <c r="B155">
        <v>0.94399999999999995</v>
      </c>
      <c r="C155">
        <v>1E-3</v>
      </c>
      <c r="D155">
        <v>1E-3</v>
      </c>
      <c r="E155">
        <v>5.1999999999999998E-2</v>
      </c>
      <c r="G155">
        <v>0.94399999999999995</v>
      </c>
      <c r="H155">
        <v>1E-3</v>
      </c>
      <c r="I155">
        <v>1E-3</v>
      </c>
      <c r="J155">
        <v>5.1999999999999998E-2</v>
      </c>
      <c r="L155" t="e">
        <f t="shared" si="16"/>
        <v>#N/A</v>
      </c>
    </row>
    <row r="156" spans="1:19">
      <c r="A156" t="s">
        <v>340</v>
      </c>
      <c r="B156">
        <v>0.88700000000000001</v>
      </c>
      <c r="C156">
        <v>0.04</v>
      </c>
      <c r="D156">
        <v>0</v>
      </c>
      <c r="E156">
        <v>7.2000000000000008E-2</v>
      </c>
      <c r="G156">
        <v>0.88700000000000001</v>
      </c>
      <c r="H156">
        <v>0.04</v>
      </c>
      <c r="I156">
        <v>0</v>
      </c>
      <c r="J156">
        <v>7.2000000000000008E-2</v>
      </c>
      <c r="L156" t="e">
        <f t="shared" si="16"/>
        <v>#N/A</v>
      </c>
    </row>
    <row r="157" spans="1:19">
      <c r="A157" t="s">
        <v>181</v>
      </c>
      <c r="B157">
        <v>0.629</v>
      </c>
      <c r="C157">
        <v>0.36599999999999999</v>
      </c>
      <c r="D157">
        <v>0</v>
      </c>
      <c r="E157">
        <v>5.0000000000000001E-3</v>
      </c>
      <c r="G157">
        <v>0.629</v>
      </c>
      <c r="H157">
        <v>0.36599999999999999</v>
      </c>
      <c r="I157">
        <v>0</v>
      </c>
      <c r="J157">
        <v>5.0000000000000001E-3</v>
      </c>
      <c r="L157" t="e">
        <f t="shared" si="16"/>
        <v>#N/A</v>
      </c>
    </row>
    <row r="158" spans="1:19">
      <c r="A158" t="s">
        <v>660</v>
      </c>
      <c r="B158">
        <v>0.64400000000000002</v>
      </c>
      <c r="C158">
        <v>6.3E-2</v>
      </c>
      <c r="D158">
        <v>0.27900000000000003</v>
      </c>
      <c r="E158">
        <v>1.3000000000000001E-2</v>
      </c>
      <c r="G158">
        <v>0.64400000000000002</v>
      </c>
      <c r="H158">
        <v>6.3E-2</v>
      </c>
      <c r="I158">
        <v>0.27900000000000003</v>
      </c>
      <c r="J158">
        <v>1.3000000000000001E-2</v>
      </c>
      <c r="L158" t="e">
        <f t="shared" si="16"/>
        <v>#N/A</v>
      </c>
    </row>
    <row r="159" spans="1:19">
      <c r="A159" t="s">
        <v>347</v>
      </c>
      <c r="B159">
        <v>0.76500000000000001</v>
      </c>
      <c r="C159">
        <v>0.112</v>
      </c>
      <c r="D159">
        <v>0</v>
      </c>
      <c r="E159">
        <v>0.123</v>
      </c>
      <c r="G159">
        <v>0.76500000000000001</v>
      </c>
      <c r="H159">
        <v>0.112</v>
      </c>
      <c r="I159">
        <v>0</v>
      </c>
      <c r="J159">
        <v>0.123</v>
      </c>
      <c r="L159" t="e">
        <f t="shared" si="16"/>
        <v>#N/A</v>
      </c>
    </row>
    <row r="160" spans="1:19">
      <c r="A160" t="s">
        <v>427</v>
      </c>
      <c r="B160">
        <v>4.4999999999999998E-2</v>
      </c>
      <c r="C160">
        <v>0.95099999999999996</v>
      </c>
      <c r="D160">
        <v>0</v>
      </c>
      <c r="E160">
        <v>1E-3</v>
      </c>
      <c r="G160">
        <v>4.4999999999999998E-2</v>
      </c>
      <c r="H160">
        <v>0.95099999999999996</v>
      </c>
      <c r="I160">
        <v>0</v>
      </c>
      <c r="J160">
        <v>1E-3</v>
      </c>
      <c r="L160" t="e">
        <f t="shared" si="16"/>
        <v>#N/A</v>
      </c>
    </row>
    <row r="161" spans="1:12">
      <c r="A161" t="s">
        <v>1305</v>
      </c>
      <c r="B161">
        <v>0.96599999999999997</v>
      </c>
      <c r="C161">
        <v>3.0000000000000001E-3</v>
      </c>
      <c r="D161">
        <v>7.0000000000000001E-3</v>
      </c>
      <c r="E161">
        <v>2.5000000000000001E-2</v>
      </c>
      <c r="G161">
        <v>0.96599999999999997</v>
      </c>
      <c r="H161">
        <v>3.0000000000000001E-3</v>
      </c>
      <c r="I161">
        <v>7.0000000000000001E-3</v>
      </c>
      <c r="J161">
        <v>2.5000000000000001E-2</v>
      </c>
      <c r="L161" t="e">
        <f t="shared" si="16"/>
        <v>#N/A</v>
      </c>
    </row>
    <row r="162" spans="1:12">
      <c r="A162" t="s">
        <v>445</v>
      </c>
      <c r="B162">
        <v>0.19700000000000001</v>
      </c>
      <c r="C162">
        <v>0.45100000000000001</v>
      </c>
      <c r="D162">
        <v>0</v>
      </c>
      <c r="E162">
        <v>0.35199999999999998</v>
      </c>
      <c r="G162">
        <v>0.19700000000000001</v>
      </c>
      <c r="H162">
        <v>0.45100000000000001</v>
      </c>
      <c r="I162">
        <v>0</v>
      </c>
      <c r="J162">
        <v>0.35199999999999998</v>
      </c>
      <c r="L162" t="e">
        <f t="shared" si="16"/>
        <v>#N/A</v>
      </c>
    </row>
    <row r="163" spans="1:12">
      <c r="A163" t="s">
        <v>1478</v>
      </c>
      <c r="B163">
        <v>0.66</v>
      </c>
      <c r="C163">
        <v>6.4000000000000001E-2</v>
      </c>
      <c r="D163">
        <v>0.249</v>
      </c>
      <c r="E163">
        <v>2.7999999999999997E-2</v>
      </c>
      <c r="G163">
        <v>0.66</v>
      </c>
      <c r="H163">
        <v>6.4000000000000001E-2</v>
      </c>
      <c r="I163">
        <v>0.249</v>
      </c>
      <c r="J163">
        <v>2.7999999999999997E-2</v>
      </c>
      <c r="L163" t="e">
        <f t="shared" si="16"/>
        <v>#N/A</v>
      </c>
    </row>
    <row r="164" spans="1:12">
      <c r="A164" t="s">
        <v>1073</v>
      </c>
      <c r="B164">
        <v>0.95</v>
      </c>
      <c r="C164">
        <v>2E-3</v>
      </c>
      <c r="D164">
        <v>7.0000000000000001E-3</v>
      </c>
      <c r="E164">
        <v>4.2000000000000003E-2</v>
      </c>
      <c r="G164">
        <v>0.95</v>
      </c>
      <c r="H164">
        <v>2E-3</v>
      </c>
      <c r="I164">
        <v>7.0000000000000001E-3</v>
      </c>
      <c r="J164">
        <v>4.2000000000000003E-2</v>
      </c>
      <c r="L164" t="e">
        <f t="shared" si="16"/>
        <v>#N/A</v>
      </c>
    </row>
    <row r="165" spans="1:12">
      <c r="A165" t="s">
        <v>705</v>
      </c>
      <c r="B165">
        <v>0.97</v>
      </c>
      <c r="C165">
        <v>0</v>
      </c>
      <c r="D165">
        <v>0</v>
      </c>
      <c r="E165">
        <v>0.03</v>
      </c>
      <c r="G165">
        <v>0.97</v>
      </c>
      <c r="H165">
        <v>0</v>
      </c>
      <c r="I165">
        <v>0</v>
      </c>
      <c r="J165">
        <v>0.03</v>
      </c>
      <c r="L165" t="e">
        <f t="shared" si="16"/>
        <v>#N/A</v>
      </c>
    </row>
    <row r="166" spans="1:12">
      <c r="A166" t="s">
        <v>616</v>
      </c>
      <c r="B166">
        <v>0.02</v>
      </c>
      <c r="C166">
        <v>0</v>
      </c>
      <c r="D166">
        <v>1.4999999999999999E-2</v>
      </c>
      <c r="E166">
        <v>0.96499999999999997</v>
      </c>
      <c r="G166">
        <v>0.02</v>
      </c>
      <c r="H166">
        <v>0</v>
      </c>
      <c r="I166">
        <v>1.4999999999999999E-2</v>
      </c>
      <c r="J166">
        <v>0.96499999999999997</v>
      </c>
      <c r="L166" t="e">
        <f t="shared" si="16"/>
        <v>#N/A</v>
      </c>
    </row>
    <row r="167" spans="1:12">
      <c r="A167" t="s">
        <v>375</v>
      </c>
      <c r="B167">
        <v>0.96799999999999997</v>
      </c>
      <c r="C167">
        <v>0</v>
      </c>
      <c r="D167">
        <v>0</v>
      </c>
      <c r="E167">
        <v>3.2000000000000001E-2</v>
      </c>
      <c r="G167">
        <v>0.96799999999999997</v>
      </c>
      <c r="H167">
        <v>0</v>
      </c>
      <c r="I167">
        <v>0</v>
      </c>
      <c r="J167">
        <v>3.2000000000000001E-2</v>
      </c>
      <c r="L167" t="e">
        <f t="shared" si="16"/>
        <v>#N/A</v>
      </c>
    </row>
    <row r="168" spans="1:12">
      <c r="A168" t="s">
        <v>1678</v>
      </c>
      <c r="B168">
        <v>2.7E-2</v>
      </c>
      <c r="C168">
        <v>0.96599999999999997</v>
      </c>
      <c r="D168">
        <v>3.0000000000000001E-3</v>
      </c>
      <c r="E168">
        <v>2E-3</v>
      </c>
      <c r="G168">
        <v>2.7E-2</v>
      </c>
      <c r="H168">
        <v>0.96599999999999997</v>
      </c>
      <c r="I168">
        <v>3.0000000000000001E-3</v>
      </c>
      <c r="J168">
        <v>2E-3</v>
      </c>
      <c r="L168" t="e">
        <f t="shared" si="16"/>
        <v>#N/A</v>
      </c>
    </row>
    <row r="169" spans="1:12">
      <c r="A169" t="s">
        <v>992</v>
      </c>
      <c r="B169">
        <v>0.92</v>
      </c>
      <c r="C169">
        <v>0.05</v>
      </c>
      <c r="D169">
        <v>0</v>
      </c>
      <c r="E169">
        <v>2.9000000000000001E-2</v>
      </c>
      <c r="G169">
        <v>0.92</v>
      </c>
      <c r="H169">
        <v>0.05</v>
      </c>
      <c r="I169">
        <v>0</v>
      </c>
      <c r="J169">
        <v>2.9000000000000001E-2</v>
      </c>
      <c r="L169" t="e">
        <f t="shared" si="16"/>
        <v>#N/A</v>
      </c>
    </row>
    <row r="170" spans="1:12">
      <c r="A170" t="s">
        <v>1225</v>
      </c>
      <c r="B170">
        <v>0.70499999999999996</v>
      </c>
      <c r="C170">
        <v>2.3E-2</v>
      </c>
      <c r="D170">
        <v>0</v>
      </c>
      <c r="E170">
        <v>0.27100000000000002</v>
      </c>
      <c r="G170">
        <v>0.70499999999999996</v>
      </c>
      <c r="H170">
        <v>2.3E-2</v>
      </c>
      <c r="I170">
        <v>0</v>
      </c>
      <c r="J170">
        <v>0.27100000000000002</v>
      </c>
      <c r="L170" t="e">
        <f t="shared" si="16"/>
        <v>#N/A</v>
      </c>
    </row>
    <row r="171" spans="1:12">
      <c r="A171" t="s">
        <v>875</v>
      </c>
      <c r="B171">
        <v>4.0000000000000001E-3</v>
      </c>
      <c r="C171">
        <v>0.98399999999999999</v>
      </c>
      <c r="D171">
        <v>9.0000000000000011E-3</v>
      </c>
      <c r="E171">
        <v>0</v>
      </c>
      <c r="G171">
        <v>4.0000000000000001E-3</v>
      </c>
      <c r="H171">
        <v>0.98399999999999999</v>
      </c>
      <c r="I171">
        <v>9.0000000000000011E-3</v>
      </c>
      <c r="J171">
        <v>0</v>
      </c>
      <c r="L171" t="e">
        <f t="shared" si="16"/>
        <v>#N/A</v>
      </c>
    </row>
    <row r="172" spans="1:12">
      <c r="A172" t="s">
        <v>1167</v>
      </c>
      <c r="B172">
        <v>0.97</v>
      </c>
      <c r="C172">
        <v>2E-3</v>
      </c>
      <c r="D172">
        <v>2E-3</v>
      </c>
      <c r="E172">
        <v>2.5000000000000001E-2</v>
      </c>
      <c r="G172">
        <v>0.97</v>
      </c>
      <c r="H172">
        <v>2E-3</v>
      </c>
      <c r="I172">
        <v>2E-3</v>
      </c>
      <c r="J172">
        <v>2.5000000000000001E-2</v>
      </c>
      <c r="L172" t="e">
        <f t="shared" si="16"/>
        <v>#N/A</v>
      </c>
    </row>
    <row r="173" spans="1:12">
      <c r="A173" t="s">
        <v>709</v>
      </c>
      <c r="B173">
        <v>0.97499999999999998</v>
      </c>
      <c r="C173">
        <v>0</v>
      </c>
      <c r="D173">
        <v>0</v>
      </c>
      <c r="E173">
        <v>2.5999999999999999E-2</v>
      </c>
      <c r="G173">
        <v>0.97499999999999998</v>
      </c>
      <c r="H173">
        <v>0</v>
      </c>
      <c r="I173">
        <v>0</v>
      </c>
      <c r="J173">
        <v>2.5999999999999999E-2</v>
      </c>
      <c r="L173" t="e">
        <f t="shared" si="16"/>
        <v>#N/A</v>
      </c>
    </row>
    <row r="174" spans="1:12">
      <c r="A174" t="s">
        <v>215</v>
      </c>
      <c r="B174">
        <v>0.253</v>
      </c>
      <c r="C174">
        <v>0.16700000000000001</v>
      </c>
      <c r="D174">
        <v>0.56399999999999995</v>
      </c>
      <c r="E174">
        <v>1.6E-2</v>
      </c>
      <c r="G174">
        <v>0.253</v>
      </c>
      <c r="H174">
        <v>0.16700000000000001</v>
      </c>
      <c r="I174">
        <v>0.56399999999999995</v>
      </c>
      <c r="J174">
        <v>1.6E-2</v>
      </c>
      <c r="L174" t="e">
        <f t="shared" si="16"/>
        <v>#N/A</v>
      </c>
    </row>
    <row r="175" spans="1:12">
      <c r="A175" t="s">
        <v>711</v>
      </c>
      <c r="B175">
        <v>0.95299999999999996</v>
      </c>
      <c r="C175">
        <v>0</v>
      </c>
      <c r="D175">
        <v>4.0000000000000001E-3</v>
      </c>
      <c r="E175">
        <v>4.2999999999999997E-2</v>
      </c>
      <c r="G175">
        <v>0.95299999999999996</v>
      </c>
      <c r="H175">
        <v>0</v>
      </c>
      <c r="I175">
        <v>4.0000000000000001E-3</v>
      </c>
      <c r="J175">
        <v>4.2999999999999997E-2</v>
      </c>
      <c r="L175" t="e">
        <f t="shared" si="16"/>
        <v>#N/A</v>
      </c>
    </row>
    <row r="176" spans="1:12">
      <c r="A176" t="s">
        <v>1231</v>
      </c>
      <c r="B176">
        <v>0.877</v>
      </c>
      <c r="C176">
        <v>4.0000000000000001E-3</v>
      </c>
      <c r="D176">
        <v>0</v>
      </c>
      <c r="E176">
        <v>0.11900000000000001</v>
      </c>
      <c r="G176">
        <v>0.877</v>
      </c>
      <c r="H176">
        <v>4.0000000000000001E-3</v>
      </c>
      <c r="I176">
        <v>0</v>
      </c>
      <c r="J176">
        <v>0.11900000000000001</v>
      </c>
      <c r="L176" t="e">
        <f t="shared" si="16"/>
        <v>#N/A</v>
      </c>
    </row>
    <row r="177" spans="1:12">
      <c r="A177" t="s">
        <v>638</v>
      </c>
      <c r="B177">
        <v>2.3E-2</v>
      </c>
      <c r="C177">
        <v>3.2000000000000001E-2</v>
      </c>
      <c r="D177">
        <v>0.55100000000000005</v>
      </c>
      <c r="E177">
        <v>0.39400000000000002</v>
      </c>
      <c r="G177">
        <v>2.3E-2</v>
      </c>
      <c r="H177">
        <v>3.2000000000000001E-2</v>
      </c>
      <c r="I177">
        <v>0.55100000000000005</v>
      </c>
      <c r="J177">
        <v>0.39400000000000002</v>
      </c>
      <c r="L177" t="e">
        <f t="shared" si="16"/>
        <v>#N/A</v>
      </c>
    </row>
    <row r="178" spans="1:12">
      <c r="A178" t="s">
        <v>715</v>
      </c>
      <c r="B178">
        <v>0.79</v>
      </c>
      <c r="C178">
        <v>0</v>
      </c>
      <c r="D178">
        <v>1.0999999999999999E-2</v>
      </c>
      <c r="E178">
        <v>0.2</v>
      </c>
      <c r="G178">
        <v>0.79</v>
      </c>
      <c r="H178">
        <v>0</v>
      </c>
      <c r="I178">
        <v>1.0999999999999999E-2</v>
      </c>
      <c r="J178">
        <v>0.2</v>
      </c>
      <c r="L178" t="e">
        <f t="shared" si="16"/>
        <v>#N/A</v>
      </c>
    </row>
    <row r="179" spans="1:12">
      <c r="A179" t="s">
        <v>741</v>
      </c>
      <c r="B179">
        <v>0.96399999999999997</v>
      </c>
      <c r="C179">
        <v>0</v>
      </c>
      <c r="D179">
        <v>0</v>
      </c>
      <c r="E179">
        <v>3.5000000000000003E-2</v>
      </c>
      <c r="G179">
        <v>0.96399999999999997</v>
      </c>
      <c r="H179">
        <v>0</v>
      </c>
      <c r="I179">
        <v>0</v>
      </c>
      <c r="J179">
        <v>3.5000000000000003E-2</v>
      </c>
      <c r="L179" t="e">
        <f t="shared" si="16"/>
        <v>#N/A</v>
      </c>
    </row>
    <row r="180" spans="1:12">
      <c r="A180" t="s">
        <v>1724</v>
      </c>
      <c r="B180">
        <v>1.6E-2</v>
      </c>
      <c r="C180">
        <v>0.96399999999999997</v>
      </c>
      <c r="D180">
        <v>1.9099999999999999E-2</v>
      </c>
      <c r="E180">
        <v>4.0000000000000002E-4</v>
      </c>
      <c r="G180">
        <v>1.6E-2</v>
      </c>
      <c r="H180">
        <v>0.96399999999999997</v>
      </c>
      <c r="I180">
        <v>1.9099999999999999E-2</v>
      </c>
      <c r="J180">
        <v>4.0000000000000002E-4</v>
      </c>
      <c r="L180" t="e">
        <f t="shared" si="16"/>
        <v>#N/A</v>
      </c>
    </row>
    <row r="181" spans="1:12">
      <c r="A181" t="s">
        <v>721</v>
      </c>
      <c r="B181">
        <v>0.86699999999999999</v>
      </c>
      <c r="C181">
        <v>0</v>
      </c>
      <c r="D181">
        <v>8.0000000000000002E-3</v>
      </c>
      <c r="E181">
        <v>0.124</v>
      </c>
      <c r="G181">
        <v>0.86699999999999999</v>
      </c>
      <c r="H181">
        <v>0</v>
      </c>
      <c r="I181">
        <v>8.0000000000000002E-3</v>
      </c>
      <c r="J181">
        <v>0.124</v>
      </c>
      <c r="L181" t="e">
        <f t="shared" si="16"/>
        <v>#N/A</v>
      </c>
    </row>
    <row r="182" spans="1:12">
      <c r="A182" t="s">
        <v>675</v>
      </c>
      <c r="B182">
        <v>0.99199999999999999</v>
      </c>
      <c r="C182">
        <v>0</v>
      </c>
      <c r="D182">
        <v>0</v>
      </c>
      <c r="E182">
        <v>6.0000000000000001E-3</v>
      </c>
      <c r="G182">
        <v>0.99199999999999999</v>
      </c>
      <c r="H182">
        <v>0</v>
      </c>
      <c r="I182">
        <v>0</v>
      </c>
      <c r="J182">
        <v>6.0000000000000001E-3</v>
      </c>
      <c r="L182" t="e">
        <f t="shared" si="16"/>
        <v>#N/A</v>
      </c>
    </row>
    <row r="183" spans="1:12">
      <c r="A183" t="s">
        <v>234</v>
      </c>
      <c r="B183">
        <v>0.876</v>
      </c>
      <c r="C183">
        <v>4.2000000000000003E-2</v>
      </c>
      <c r="D183">
        <v>4.7E-2</v>
      </c>
      <c r="E183">
        <v>3.5000000000000003E-2</v>
      </c>
      <c r="G183">
        <v>0.876</v>
      </c>
      <c r="H183">
        <v>4.2000000000000003E-2</v>
      </c>
      <c r="I183">
        <v>4.7E-2</v>
      </c>
      <c r="J183">
        <v>3.5000000000000003E-2</v>
      </c>
      <c r="L183" t="e">
        <f t="shared" si="16"/>
        <v>#N/A</v>
      </c>
    </row>
    <row r="184" spans="1:12">
      <c r="A184" t="s">
        <v>1725</v>
      </c>
      <c r="B184">
        <v>0.94599999999999995</v>
      </c>
      <c r="C184">
        <v>3.0000000000000001E-3</v>
      </c>
      <c r="D184">
        <v>1.4999999999999999E-2</v>
      </c>
      <c r="E184">
        <v>3.6999999999999998E-2</v>
      </c>
      <c r="G184">
        <v>0.94599999999999995</v>
      </c>
      <c r="H184">
        <v>3.0000000000000001E-3</v>
      </c>
      <c r="I184">
        <v>1.4999999999999999E-2</v>
      </c>
      <c r="J184">
        <v>3.6999999999999998E-2</v>
      </c>
      <c r="L184" t="e">
        <f t="shared" si="16"/>
        <v>#N/A</v>
      </c>
    </row>
    <row r="185" spans="1:12">
      <c r="A185" t="s">
        <v>1726</v>
      </c>
      <c r="B185">
        <v>0.94599999999999995</v>
      </c>
      <c r="C185">
        <v>3.0000000000000001E-3</v>
      </c>
      <c r="D185">
        <v>1.4999999999999999E-2</v>
      </c>
      <c r="E185">
        <v>3.6999999999999998E-2</v>
      </c>
      <c r="G185">
        <v>0.94599999999999995</v>
      </c>
      <c r="H185">
        <v>3.0000000000000001E-3</v>
      </c>
      <c r="I185">
        <v>1.4999999999999999E-2</v>
      </c>
      <c r="J185">
        <v>3.6999999999999998E-2</v>
      </c>
      <c r="L185" t="e">
        <f t="shared" si="16"/>
        <v>#N/A</v>
      </c>
    </row>
    <row r="186" spans="1:12">
      <c r="A186" t="s">
        <v>1727</v>
      </c>
      <c r="B186">
        <v>0.91100000000000003</v>
      </c>
      <c r="C186">
        <v>1E-3</v>
      </c>
      <c r="D186">
        <v>3.0000000000000001E-3</v>
      </c>
      <c r="E186">
        <v>8.5000000000000006E-2</v>
      </c>
      <c r="G186">
        <v>0.91100000000000003</v>
      </c>
      <c r="H186">
        <v>1E-3</v>
      </c>
      <c r="I186">
        <v>3.0000000000000001E-3</v>
      </c>
      <c r="J186">
        <v>8.5000000000000006E-2</v>
      </c>
      <c r="L186" t="e">
        <f t="shared" si="16"/>
        <v>#N/A</v>
      </c>
    </row>
    <row r="187" spans="1:12">
      <c r="A187" t="s">
        <v>1728</v>
      </c>
      <c r="B187">
        <v>0.88700000000000001</v>
      </c>
      <c r="C187">
        <v>1.4999999999999999E-2</v>
      </c>
      <c r="D187">
        <v>3.4000000000000002E-2</v>
      </c>
      <c r="E187">
        <v>6.5000000000000002E-2</v>
      </c>
      <c r="G187">
        <v>0.88700000000000001</v>
      </c>
      <c r="H187">
        <v>1.4999999999999999E-2</v>
      </c>
      <c r="I187">
        <v>3.4000000000000002E-2</v>
      </c>
      <c r="J187">
        <v>6.5000000000000002E-2</v>
      </c>
      <c r="L187" t="e">
        <f t="shared" si="16"/>
        <v>#N/A</v>
      </c>
    </row>
    <row r="188" spans="1:12">
      <c r="A188" t="s">
        <v>743</v>
      </c>
      <c r="B188">
        <v>0.96799999999999997</v>
      </c>
      <c r="C188">
        <v>0</v>
      </c>
      <c r="D188">
        <v>0</v>
      </c>
      <c r="E188">
        <v>2.9000000000000001E-2</v>
      </c>
      <c r="G188">
        <v>0.96799999999999997</v>
      </c>
      <c r="H188">
        <v>0</v>
      </c>
      <c r="I188">
        <v>0</v>
      </c>
      <c r="J188">
        <v>2.9000000000000001E-2</v>
      </c>
      <c r="L188" t="e">
        <f t="shared" si="16"/>
        <v>#N/A</v>
      </c>
    </row>
    <row r="189" spans="1:12">
      <c r="A189" t="s">
        <v>1178</v>
      </c>
      <c r="B189">
        <v>0.91900000000000004</v>
      </c>
      <c r="C189">
        <v>0</v>
      </c>
      <c r="D189">
        <v>0</v>
      </c>
      <c r="E189">
        <v>8.0999999999999989E-2</v>
      </c>
      <c r="G189">
        <v>0.91900000000000004</v>
      </c>
      <c r="H189">
        <v>0</v>
      </c>
      <c r="I189">
        <v>0</v>
      </c>
      <c r="J189">
        <v>8.0999999999999989E-2</v>
      </c>
      <c r="L189" t="e">
        <f t="shared" si="16"/>
        <v>#N/A</v>
      </c>
    </row>
    <row r="190" spans="1:12">
      <c r="A190" t="s">
        <v>354</v>
      </c>
      <c r="B190">
        <v>0.82199999999999995</v>
      </c>
      <c r="C190">
        <v>0</v>
      </c>
      <c r="D190">
        <v>0</v>
      </c>
      <c r="E190">
        <v>0.17899999999999999</v>
      </c>
      <c r="G190">
        <v>0.82199999999999995</v>
      </c>
      <c r="H190">
        <v>0</v>
      </c>
      <c r="I190">
        <v>0</v>
      </c>
      <c r="J190">
        <v>0.17899999999999999</v>
      </c>
      <c r="L190" t="e">
        <f t="shared" si="16"/>
        <v>#N/A</v>
      </c>
    </row>
    <row r="191" spans="1:12">
      <c r="A191" t="s">
        <v>250</v>
      </c>
      <c r="B191">
        <v>0.94</v>
      </c>
      <c r="C191">
        <v>1.0999999999999999E-2</v>
      </c>
      <c r="D191">
        <v>2.1000000000000001E-2</v>
      </c>
      <c r="E191">
        <v>2.7000000000000003E-2</v>
      </c>
      <c r="G191">
        <v>0.94</v>
      </c>
      <c r="H191">
        <v>1.0999999999999999E-2</v>
      </c>
      <c r="I191">
        <v>2.1000000000000001E-2</v>
      </c>
      <c r="J191">
        <v>2.7000000000000003E-2</v>
      </c>
      <c r="L191" t="e">
        <f t="shared" si="16"/>
        <v>#N/A</v>
      </c>
    </row>
    <row r="192" spans="1:12">
      <c r="A192" t="s">
        <v>680</v>
      </c>
      <c r="B192">
        <v>0.97399999999999998</v>
      </c>
      <c r="C192">
        <v>0</v>
      </c>
      <c r="D192">
        <v>3.0000000000000001E-3</v>
      </c>
      <c r="E192">
        <v>2.1999999999999999E-2</v>
      </c>
      <c r="G192">
        <v>0.97399999999999998</v>
      </c>
      <c r="H192">
        <v>0</v>
      </c>
      <c r="I192">
        <v>3.0000000000000001E-3</v>
      </c>
      <c r="J192">
        <v>2.1999999999999999E-2</v>
      </c>
      <c r="L192" t="e">
        <f t="shared" si="16"/>
        <v>#N/A</v>
      </c>
    </row>
    <row r="193" spans="1:12">
      <c r="A193" t="s">
        <v>257</v>
      </c>
      <c r="B193">
        <v>0.60499999999999998</v>
      </c>
      <c r="C193">
        <v>6.2E-2</v>
      </c>
      <c r="D193">
        <v>0</v>
      </c>
      <c r="E193">
        <v>0.33400000000000002</v>
      </c>
      <c r="G193">
        <v>0.60499999999999998</v>
      </c>
      <c r="H193">
        <v>6.2E-2</v>
      </c>
      <c r="I193">
        <v>0</v>
      </c>
      <c r="J193">
        <v>0.33400000000000002</v>
      </c>
      <c r="L193" t="e">
        <f t="shared" si="16"/>
        <v>#N/A</v>
      </c>
    </row>
    <row r="194" spans="1:12">
      <c r="A194" t="s">
        <v>1497</v>
      </c>
      <c r="B194">
        <v>0.51800000000000002</v>
      </c>
      <c r="C194">
        <v>0.152</v>
      </c>
      <c r="D194">
        <v>0.20400000000000001</v>
      </c>
      <c r="E194">
        <v>0.125</v>
      </c>
      <c r="G194">
        <v>0.51800000000000002</v>
      </c>
      <c r="H194">
        <v>0.152</v>
      </c>
      <c r="I194">
        <v>0.20400000000000001</v>
      </c>
      <c r="J194">
        <v>0.125</v>
      </c>
      <c r="L194" t="e">
        <f t="shared" ref="L194:L202" si="22">VLOOKUP(A194,$P$2:$S$145,3,0)</f>
        <v>#N/A</v>
      </c>
    </row>
    <row r="195" spans="1:12">
      <c r="A195" t="s">
        <v>395</v>
      </c>
      <c r="B195">
        <v>0.88100000000000001</v>
      </c>
      <c r="C195">
        <v>2E-3</v>
      </c>
      <c r="D195">
        <v>1E-3</v>
      </c>
      <c r="E195">
        <v>0.115</v>
      </c>
      <c r="G195">
        <v>0.88100000000000001</v>
      </c>
      <c r="H195">
        <v>2E-3</v>
      </c>
      <c r="I195">
        <v>1E-3</v>
      </c>
      <c r="J195">
        <v>0.115</v>
      </c>
      <c r="L195" t="e">
        <f t="shared" si="22"/>
        <v>#N/A</v>
      </c>
    </row>
    <row r="196" spans="1:12">
      <c r="A196" t="s">
        <v>1640</v>
      </c>
      <c r="B196">
        <v>5.1999999999999998E-2</v>
      </c>
      <c r="C196">
        <v>0.92800000000000005</v>
      </c>
      <c r="D196">
        <v>0</v>
      </c>
      <c r="E196">
        <v>0.02</v>
      </c>
      <c r="G196">
        <v>5.1999999999999998E-2</v>
      </c>
      <c r="H196">
        <v>0.92800000000000005</v>
      </c>
      <c r="I196">
        <v>0</v>
      </c>
      <c r="J196">
        <v>0.02</v>
      </c>
      <c r="L196" t="e">
        <f t="shared" si="22"/>
        <v>#N/A</v>
      </c>
    </row>
    <row r="197" spans="1:12">
      <c r="A197" t="s">
        <v>833</v>
      </c>
      <c r="B197">
        <v>0.996</v>
      </c>
      <c r="C197">
        <v>1E-3</v>
      </c>
      <c r="D197">
        <v>0</v>
      </c>
      <c r="E197">
        <v>1E-3</v>
      </c>
      <c r="G197">
        <v>0.996</v>
      </c>
      <c r="H197">
        <v>1E-3</v>
      </c>
      <c r="I197">
        <v>0</v>
      </c>
      <c r="J197">
        <v>1E-3</v>
      </c>
      <c r="L197" t="e">
        <f t="shared" si="22"/>
        <v>#N/A</v>
      </c>
    </row>
    <row r="198" spans="1:12">
      <c r="A198" t="s">
        <v>748</v>
      </c>
      <c r="B198">
        <v>0.98899999999999999</v>
      </c>
      <c r="C198">
        <v>0</v>
      </c>
      <c r="D198">
        <v>1E-3</v>
      </c>
      <c r="E198">
        <v>8.9999999999999993E-3</v>
      </c>
      <c r="G198">
        <v>0.98899999999999999</v>
      </c>
      <c r="H198">
        <v>0</v>
      </c>
      <c r="I198">
        <v>1E-3</v>
      </c>
      <c r="J198">
        <v>8.9999999999999993E-3</v>
      </c>
      <c r="L198" t="e">
        <f t="shared" si="22"/>
        <v>#N/A</v>
      </c>
    </row>
    <row r="199" spans="1:12">
      <c r="A199" t="s">
        <v>574</v>
      </c>
      <c r="B199">
        <v>6.4000000000000001E-2</v>
      </c>
      <c r="C199">
        <v>0.93</v>
      </c>
      <c r="D199">
        <v>0</v>
      </c>
      <c r="E199">
        <v>5.0000000000000001E-3</v>
      </c>
      <c r="G199">
        <v>6.4000000000000001E-2</v>
      </c>
      <c r="H199">
        <v>0.93</v>
      </c>
      <c r="I199">
        <v>0</v>
      </c>
      <c r="J199">
        <v>5.0000000000000001E-3</v>
      </c>
      <c r="L199" t="e">
        <f t="shared" si="22"/>
        <v>#N/A</v>
      </c>
    </row>
    <row r="200" spans="1:12">
      <c r="A200" t="s">
        <v>750</v>
      </c>
      <c r="B200">
        <v>0.96699999999999997</v>
      </c>
      <c r="C200">
        <v>1E-3</v>
      </c>
      <c r="D200">
        <v>0</v>
      </c>
      <c r="E200">
        <v>3.2000000000000001E-2</v>
      </c>
      <c r="G200">
        <v>0.96699999999999997</v>
      </c>
      <c r="H200">
        <v>1E-3</v>
      </c>
      <c r="I200">
        <v>0</v>
      </c>
      <c r="J200">
        <v>3.2000000000000001E-2</v>
      </c>
      <c r="L200" t="e">
        <f t="shared" si="22"/>
        <v>#N/A</v>
      </c>
    </row>
    <row r="201" spans="1:12">
      <c r="A201" t="s">
        <v>685</v>
      </c>
      <c r="B201">
        <v>0.93300000000000005</v>
      </c>
      <c r="C201">
        <v>0</v>
      </c>
      <c r="D201">
        <v>0</v>
      </c>
      <c r="E201">
        <v>6.7000000000000004E-2</v>
      </c>
      <c r="G201">
        <v>0.93300000000000005</v>
      </c>
      <c r="H201">
        <v>0</v>
      </c>
      <c r="I201">
        <v>0</v>
      </c>
      <c r="J201">
        <v>6.7000000000000004E-2</v>
      </c>
      <c r="L201" t="e">
        <f t="shared" si="22"/>
        <v>#N/A</v>
      </c>
    </row>
    <row r="202" spans="1:12">
      <c r="A202" t="s">
        <v>1187</v>
      </c>
      <c r="B202">
        <v>1</v>
      </c>
      <c r="C202">
        <v>0</v>
      </c>
      <c r="D202">
        <v>0</v>
      </c>
      <c r="E202">
        <v>0</v>
      </c>
      <c r="G202">
        <v>1</v>
      </c>
      <c r="H202">
        <v>0</v>
      </c>
      <c r="I202">
        <v>0</v>
      </c>
      <c r="J202">
        <v>0</v>
      </c>
      <c r="L202" t="e">
        <f t="shared" si="22"/>
        <v>#N/A</v>
      </c>
    </row>
  </sheetData>
  <sortState ref="A2:L202">
    <sortCondition ref="L2"/>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AB280"/>
  <sheetViews>
    <sheetView topLeftCell="A165" workbookViewId="0">
      <selection activeCell="B1" sqref="B1:F202"/>
    </sheetView>
  </sheetViews>
  <sheetFormatPr defaultRowHeight="15"/>
  <sheetData>
    <row r="1" spans="2:28">
      <c r="C1" t="s">
        <v>1730</v>
      </c>
      <c r="D1" t="s">
        <v>1731</v>
      </c>
      <c r="E1" t="s">
        <v>1732</v>
      </c>
      <c r="F1" t="s">
        <v>1733</v>
      </c>
      <c r="I1" t="s">
        <v>0</v>
      </c>
      <c r="J1" t="s">
        <v>151</v>
      </c>
      <c r="K1" t="s">
        <v>152</v>
      </c>
      <c r="L1" t="s">
        <v>153</v>
      </c>
      <c r="M1" t="s">
        <v>154</v>
      </c>
      <c r="N1" t="s">
        <v>155</v>
      </c>
      <c r="O1" t="s">
        <v>156</v>
      </c>
      <c r="P1" t="s">
        <v>155</v>
      </c>
      <c r="Q1" t="s">
        <v>157</v>
      </c>
      <c r="R1" t="s">
        <v>155</v>
      </c>
      <c r="S1" t="s">
        <v>158</v>
      </c>
      <c r="T1" t="s">
        <v>155</v>
      </c>
      <c r="U1" t="s">
        <v>159</v>
      </c>
      <c r="V1" t="s">
        <v>155</v>
      </c>
      <c r="W1" t="s">
        <v>160</v>
      </c>
      <c r="X1" t="s">
        <v>155</v>
      </c>
      <c r="Y1" t="s">
        <v>161</v>
      </c>
      <c r="Z1" t="s">
        <v>155</v>
      </c>
      <c r="AA1" t="s">
        <v>162</v>
      </c>
      <c r="AB1" t="s">
        <v>155</v>
      </c>
    </row>
    <row r="2" spans="2:28">
      <c r="B2" t="s">
        <v>907</v>
      </c>
      <c r="C2" s="2">
        <f>+N2+AB2</f>
        <v>1E-3</v>
      </c>
      <c r="D2" s="2">
        <f>P2</f>
        <v>0.997</v>
      </c>
      <c r="E2" s="2">
        <f>+T2+V2</f>
        <v>2.9999999999999997E-4</v>
      </c>
      <c r="F2" s="2">
        <f>+R2+X2+Z2</f>
        <v>5.9999999999999995E-4</v>
      </c>
      <c r="I2" t="s">
        <v>907</v>
      </c>
      <c r="J2" t="s">
        <v>524</v>
      </c>
      <c r="K2" t="s">
        <v>908</v>
      </c>
      <c r="L2" t="s">
        <v>909</v>
      </c>
      <c r="M2" t="s">
        <v>910</v>
      </c>
      <c r="N2" s="2">
        <v>1E-3</v>
      </c>
      <c r="O2" t="s">
        <v>911</v>
      </c>
      <c r="P2" s="2">
        <v>0.997</v>
      </c>
      <c r="Q2">
        <v>0</v>
      </c>
      <c r="R2" s="2">
        <v>0</v>
      </c>
      <c r="S2" t="s">
        <v>206</v>
      </c>
      <c r="T2" s="2">
        <v>2.9999999999999997E-4</v>
      </c>
      <c r="U2">
        <v>0</v>
      </c>
      <c r="V2" s="2">
        <v>0</v>
      </c>
      <c r="W2">
        <v>0</v>
      </c>
      <c r="X2" s="2">
        <v>0</v>
      </c>
      <c r="Y2" t="s">
        <v>208</v>
      </c>
      <c r="Z2" s="2">
        <v>5.9999999999999995E-4</v>
      </c>
      <c r="AA2">
        <v>0</v>
      </c>
      <c r="AB2" s="2">
        <v>0</v>
      </c>
    </row>
    <row r="3" spans="2:28">
      <c r="B3" t="s">
        <v>1100</v>
      </c>
      <c r="C3" s="2">
        <f t="shared" ref="C3:C66" si="0">+N3+AB3</f>
        <v>0.18</v>
      </c>
      <c r="D3" s="2">
        <f t="shared" ref="D3:D66" si="1">P3</f>
        <v>0.80300000000000005</v>
      </c>
      <c r="E3" s="2">
        <f t="shared" ref="E3:E66" si="2">+T3+V3</f>
        <v>0</v>
      </c>
      <c r="F3" s="2">
        <f t="shared" ref="F3:F66" si="3">+R3+X3+Z3</f>
        <v>1.6E-2</v>
      </c>
      <c r="I3" t="s">
        <v>1100</v>
      </c>
      <c r="J3" t="s">
        <v>954</v>
      </c>
      <c r="K3" t="s">
        <v>1101</v>
      </c>
      <c r="L3" t="s">
        <v>1102</v>
      </c>
      <c r="M3" t="s">
        <v>1103</v>
      </c>
      <c r="N3" s="2">
        <v>0.18</v>
      </c>
      <c r="O3" t="s">
        <v>1104</v>
      </c>
      <c r="P3" s="2">
        <v>0.80300000000000005</v>
      </c>
      <c r="Q3" t="s">
        <v>696</v>
      </c>
      <c r="R3" s="2">
        <v>1.4E-2</v>
      </c>
      <c r="S3">
        <v>0</v>
      </c>
      <c r="T3" s="2">
        <v>0</v>
      </c>
      <c r="U3">
        <v>0</v>
      </c>
      <c r="V3" s="2">
        <v>0</v>
      </c>
      <c r="W3">
        <v>0</v>
      </c>
      <c r="X3" s="2">
        <v>0</v>
      </c>
      <c r="Y3" t="s">
        <v>1105</v>
      </c>
      <c r="Z3" s="2">
        <v>2E-3</v>
      </c>
      <c r="AA3">
        <v>0</v>
      </c>
      <c r="AB3" s="2">
        <v>0</v>
      </c>
    </row>
    <row r="4" spans="2:28">
      <c r="B4" t="s">
        <v>1668</v>
      </c>
      <c r="C4" s="2">
        <f t="shared" si="0"/>
        <v>2E-3</v>
      </c>
      <c r="D4" s="2">
        <f t="shared" si="1"/>
        <v>0.97899999999999998</v>
      </c>
      <c r="E4" s="2">
        <f t="shared" si="2"/>
        <v>0</v>
      </c>
      <c r="F4" s="2">
        <f t="shared" si="3"/>
        <v>1.83E-2</v>
      </c>
      <c r="I4" t="s">
        <v>1668</v>
      </c>
      <c r="J4" t="s">
        <v>1575</v>
      </c>
      <c r="K4" t="s">
        <v>1669</v>
      </c>
      <c r="L4" t="s">
        <v>1670</v>
      </c>
      <c r="M4" t="s">
        <v>1671</v>
      </c>
      <c r="N4" s="2">
        <v>2E-3</v>
      </c>
      <c r="O4" t="s">
        <v>1672</v>
      </c>
      <c r="P4" s="2">
        <v>0.97899999999999998</v>
      </c>
      <c r="Q4" t="s">
        <v>1673</v>
      </c>
      <c r="R4" s="2">
        <v>1.7999999999999999E-2</v>
      </c>
      <c r="S4">
        <v>0</v>
      </c>
      <c r="T4" s="2">
        <v>0</v>
      </c>
      <c r="U4">
        <v>0</v>
      </c>
      <c r="V4" s="2">
        <v>0</v>
      </c>
      <c r="W4" t="s">
        <v>206</v>
      </c>
      <c r="X4" s="2">
        <v>2.9999999999999997E-4</v>
      </c>
      <c r="Y4">
        <v>0</v>
      </c>
      <c r="Z4" s="2">
        <v>0</v>
      </c>
      <c r="AA4">
        <v>0</v>
      </c>
      <c r="AB4" s="2">
        <v>0</v>
      </c>
    </row>
    <row r="5" spans="2:28">
      <c r="B5" t="s">
        <v>1154</v>
      </c>
      <c r="C5" s="2">
        <f t="shared" si="0"/>
        <v>0.89800000000000002</v>
      </c>
      <c r="D5" s="2">
        <f t="shared" si="1"/>
        <v>8.0000000000000002E-3</v>
      </c>
      <c r="E5" s="2">
        <f t="shared" si="2"/>
        <v>5.0000000000000001E-3</v>
      </c>
      <c r="F5" s="2">
        <f t="shared" si="3"/>
        <v>8.8999999999999996E-2</v>
      </c>
      <c r="I5" t="s">
        <v>1154</v>
      </c>
      <c r="J5" t="s">
        <v>954</v>
      </c>
      <c r="K5" t="s">
        <v>1155</v>
      </c>
      <c r="L5" t="s">
        <v>815</v>
      </c>
      <c r="M5" t="s">
        <v>1156</v>
      </c>
      <c r="N5" s="2">
        <v>0.89500000000000002</v>
      </c>
      <c r="O5">
        <v>640</v>
      </c>
      <c r="P5" s="2">
        <v>8.0000000000000002E-3</v>
      </c>
      <c r="Q5" t="s">
        <v>1157</v>
      </c>
      <c r="R5" s="2">
        <v>8.7999999999999995E-2</v>
      </c>
      <c r="S5">
        <v>400</v>
      </c>
      <c r="T5" s="2">
        <v>5.0000000000000001E-3</v>
      </c>
      <c r="U5">
        <v>0</v>
      </c>
      <c r="V5" s="2">
        <v>0</v>
      </c>
      <c r="W5">
        <v>0</v>
      </c>
      <c r="X5" s="2">
        <v>0</v>
      </c>
      <c r="Y5">
        <v>80</v>
      </c>
      <c r="Z5" s="2">
        <v>1E-3</v>
      </c>
      <c r="AA5">
        <v>240</v>
      </c>
      <c r="AB5" s="2">
        <v>3.0000000000000001E-3</v>
      </c>
    </row>
    <row r="6" spans="2:28">
      <c r="B6" t="s">
        <v>300</v>
      </c>
      <c r="C6" s="2">
        <f t="shared" si="0"/>
        <v>0.90500000000000003</v>
      </c>
      <c r="D6" s="2">
        <f t="shared" si="1"/>
        <v>2E-3</v>
      </c>
      <c r="E6" s="2">
        <f t="shared" si="2"/>
        <v>0</v>
      </c>
      <c r="F6" s="2">
        <f t="shared" si="3"/>
        <v>9.2999999999999999E-2</v>
      </c>
      <c r="I6" t="s">
        <v>300</v>
      </c>
      <c r="J6" t="s">
        <v>164</v>
      </c>
      <c r="K6" t="s">
        <v>301</v>
      </c>
      <c r="L6" t="s">
        <v>302</v>
      </c>
      <c r="M6" t="s">
        <v>303</v>
      </c>
      <c r="N6" s="2">
        <v>0.90500000000000003</v>
      </c>
      <c r="O6" t="s">
        <v>304</v>
      </c>
      <c r="P6" s="2">
        <v>2E-3</v>
      </c>
      <c r="Q6" t="s">
        <v>305</v>
      </c>
      <c r="R6" s="2">
        <v>5.0999999999999997E-2</v>
      </c>
      <c r="S6">
        <v>0</v>
      </c>
      <c r="T6" s="2">
        <v>0</v>
      </c>
      <c r="U6">
        <v>0</v>
      </c>
      <c r="V6" s="2">
        <v>0</v>
      </c>
      <c r="W6" t="s">
        <v>306</v>
      </c>
      <c r="X6" s="2">
        <v>4.2000000000000003E-2</v>
      </c>
      <c r="Y6">
        <v>0</v>
      </c>
      <c r="Z6" s="2">
        <v>0</v>
      </c>
      <c r="AA6">
        <v>0</v>
      </c>
      <c r="AB6" s="2">
        <v>0</v>
      </c>
    </row>
    <row r="7" spans="2:28">
      <c r="B7" t="s">
        <v>1272</v>
      </c>
      <c r="C7" s="2">
        <f t="shared" si="0"/>
        <v>0.93</v>
      </c>
      <c r="D7" s="2">
        <f t="shared" si="1"/>
        <v>6.0000000000000001E-3</v>
      </c>
      <c r="E7" s="2">
        <f t="shared" si="2"/>
        <v>2E-3</v>
      </c>
      <c r="F7" s="2">
        <f t="shared" si="3"/>
        <v>6.3E-2</v>
      </c>
      <c r="I7" t="s">
        <v>1272</v>
      </c>
      <c r="J7" t="s">
        <v>1269</v>
      </c>
      <c r="K7" t="s">
        <v>1270</v>
      </c>
      <c r="L7" t="s">
        <v>251</v>
      </c>
      <c r="M7" t="s">
        <v>1273</v>
      </c>
      <c r="N7" s="2">
        <v>0.93</v>
      </c>
      <c r="O7">
        <v>540</v>
      </c>
      <c r="P7" s="2">
        <v>6.0000000000000001E-3</v>
      </c>
      <c r="Q7" t="s">
        <v>1230</v>
      </c>
      <c r="R7" s="2">
        <v>1.7000000000000001E-2</v>
      </c>
      <c r="S7">
        <v>180</v>
      </c>
      <c r="T7" s="2">
        <v>2E-3</v>
      </c>
      <c r="U7">
        <v>0</v>
      </c>
      <c r="V7" s="2">
        <v>0</v>
      </c>
      <c r="W7" t="s">
        <v>1274</v>
      </c>
      <c r="X7" s="2">
        <v>3.5999999999999997E-2</v>
      </c>
      <c r="Y7">
        <v>900</v>
      </c>
      <c r="Z7" s="2">
        <v>0.01</v>
      </c>
      <c r="AA7">
        <v>0</v>
      </c>
      <c r="AB7" s="2">
        <v>0</v>
      </c>
    </row>
    <row r="8" spans="2:28">
      <c r="B8" t="s">
        <v>1430</v>
      </c>
      <c r="C8" s="2">
        <f t="shared" si="0"/>
        <v>0.85699999999999998</v>
      </c>
      <c r="D8" s="2">
        <f t="shared" si="1"/>
        <v>0.01</v>
      </c>
      <c r="E8" s="2">
        <f t="shared" si="2"/>
        <v>5.0000000000000001E-4</v>
      </c>
      <c r="F8" s="2">
        <f t="shared" si="3"/>
        <v>0.13300000000000001</v>
      </c>
      <c r="I8" t="s">
        <v>1430</v>
      </c>
      <c r="J8" t="s">
        <v>1269</v>
      </c>
      <c r="K8" t="s">
        <v>1431</v>
      </c>
      <c r="L8" t="s">
        <v>1432</v>
      </c>
      <c r="M8" t="s">
        <v>1433</v>
      </c>
      <c r="N8" s="2">
        <v>0.85199999999999998</v>
      </c>
      <c r="O8" t="s">
        <v>1434</v>
      </c>
      <c r="P8" s="2">
        <v>0.01</v>
      </c>
      <c r="Q8" t="s">
        <v>1435</v>
      </c>
      <c r="R8" s="2">
        <v>0.122</v>
      </c>
      <c r="S8">
        <v>0</v>
      </c>
      <c r="T8" s="2">
        <v>0</v>
      </c>
      <c r="U8" t="s">
        <v>208</v>
      </c>
      <c r="V8" s="2">
        <v>5.0000000000000001E-4</v>
      </c>
      <c r="W8" t="s">
        <v>1436</v>
      </c>
      <c r="X8" s="2">
        <v>8.0000000000000002E-3</v>
      </c>
      <c r="Y8" t="s">
        <v>1437</v>
      </c>
      <c r="Z8" s="2">
        <v>3.0000000000000001E-3</v>
      </c>
      <c r="AA8" t="s">
        <v>1438</v>
      </c>
      <c r="AB8" s="2">
        <v>5.0000000000000001E-3</v>
      </c>
    </row>
    <row r="9" spans="2:28">
      <c r="B9" t="s">
        <v>912</v>
      </c>
      <c r="C9" s="2">
        <f t="shared" si="0"/>
        <v>0.98499999999999999</v>
      </c>
      <c r="D9" s="2">
        <f t="shared" si="1"/>
        <v>0</v>
      </c>
      <c r="E9" s="2">
        <f t="shared" si="2"/>
        <v>0</v>
      </c>
      <c r="F9" s="2">
        <f t="shared" si="3"/>
        <v>1.3999999999999999E-2</v>
      </c>
      <c r="I9" t="s">
        <v>912</v>
      </c>
      <c r="J9" t="s">
        <v>524</v>
      </c>
      <c r="K9" t="s">
        <v>908</v>
      </c>
      <c r="L9" t="s">
        <v>913</v>
      </c>
      <c r="M9" t="s">
        <v>914</v>
      </c>
      <c r="N9" s="2">
        <v>0.98499999999999999</v>
      </c>
      <c r="O9">
        <v>0</v>
      </c>
      <c r="P9" s="2">
        <v>0</v>
      </c>
      <c r="Q9" t="s">
        <v>915</v>
      </c>
      <c r="R9" s="2">
        <v>1.2999999999999999E-2</v>
      </c>
      <c r="S9">
        <v>0</v>
      </c>
      <c r="T9" s="2">
        <v>0</v>
      </c>
      <c r="U9">
        <v>0</v>
      </c>
      <c r="V9" s="2">
        <v>0</v>
      </c>
      <c r="W9">
        <v>0</v>
      </c>
      <c r="X9" s="2">
        <v>0</v>
      </c>
      <c r="Y9" t="s">
        <v>916</v>
      </c>
      <c r="Z9" s="2">
        <v>1E-3</v>
      </c>
      <c r="AA9">
        <v>0</v>
      </c>
      <c r="AB9" s="2">
        <v>0</v>
      </c>
    </row>
    <row r="10" spans="2:28">
      <c r="B10" t="s">
        <v>523</v>
      </c>
      <c r="C10" s="2">
        <f t="shared" si="0"/>
        <v>0.67800000000000005</v>
      </c>
      <c r="D10" s="2">
        <f t="shared" si="1"/>
        <v>2.4E-2</v>
      </c>
      <c r="E10" s="2">
        <f t="shared" si="2"/>
        <v>4.1000000000000002E-2</v>
      </c>
      <c r="F10" s="2">
        <f t="shared" si="3"/>
        <v>0.25700000000000001</v>
      </c>
      <c r="I10" t="s">
        <v>523</v>
      </c>
      <c r="J10" t="s">
        <v>524</v>
      </c>
      <c r="K10" t="s">
        <v>525</v>
      </c>
      <c r="L10" t="s">
        <v>526</v>
      </c>
      <c r="M10" t="s">
        <v>527</v>
      </c>
      <c r="N10" s="2">
        <v>0.67300000000000004</v>
      </c>
      <c r="O10" t="s">
        <v>528</v>
      </c>
      <c r="P10" s="2">
        <v>2.4E-2</v>
      </c>
      <c r="Q10" t="s">
        <v>529</v>
      </c>
      <c r="R10" s="2">
        <v>0.24199999999999999</v>
      </c>
      <c r="S10" t="s">
        <v>530</v>
      </c>
      <c r="T10" s="2">
        <v>1.4E-2</v>
      </c>
      <c r="U10" t="s">
        <v>531</v>
      </c>
      <c r="V10" s="2">
        <v>2.7E-2</v>
      </c>
      <c r="W10" t="s">
        <v>532</v>
      </c>
      <c r="X10" s="2">
        <v>7.0000000000000001E-3</v>
      </c>
      <c r="Y10" t="s">
        <v>533</v>
      </c>
      <c r="Z10" s="2">
        <v>8.0000000000000002E-3</v>
      </c>
      <c r="AA10" t="s">
        <v>534</v>
      </c>
      <c r="AB10" s="2">
        <v>5.0000000000000001E-3</v>
      </c>
    </row>
    <row r="11" spans="2:28">
      <c r="B11" t="s">
        <v>953</v>
      </c>
      <c r="C11" s="2">
        <f t="shared" si="0"/>
        <v>0.80600000000000005</v>
      </c>
      <c r="D11" s="2">
        <f t="shared" si="1"/>
        <v>5.3999999999999999E-2</v>
      </c>
      <c r="E11" s="2">
        <f t="shared" si="2"/>
        <v>2E-3</v>
      </c>
      <c r="F11" s="2">
        <f t="shared" si="3"/>
        <v>0.13600000000000001</v>
      </c>
      <c r="I11" t="s">
        <v>953</v>
      </c>
      <c r="J11" t="s">
        <v>954</v>
      </c>
      <c r="K11" t="s">
        <v>955</v>
      </c>
      <c r="L11" t="s">
        <v>956</v>
      </c>
      <c r="M11" t="s">
        <v>957</v>
      </c>
      <c r="N11" s="2">
        <v>0.80400000000000005</v>
      </c>
      <c r="O11" t="s">
        <v>958</v>
      </c>
      <c r="P11" s="2">
        <v>5.3999999999999999E-2</v>
      </c>
      <c r="Q11" t="s">
        <v>959</v>
      </c>
      <c r="R11" s="2">
        <v>0.13500000000000001</v>
      </c>
      <c r="S11">
        <v>0</v>
      </c>
      <c r="T11" s="2">
        <v>0</v>
      </c>
      <c r="U11" t="s">
        <v>960</v>
      </c>
      <c r="V11" s="2">
        <v>2E-3</v>
      </c>
      <c r="W11">
        <v>0</v>
      </c>
      <c r="X11" s="2">
        <v>0</v>
      </c>
      <c r="Y11" t="s">
        <v>961</v>
      </c>
      <c r="Z11" s="2">
        <v>1E-3</v>
      </c>
      <c r="AA11" t="s">
        <v>960</v>
      </c>
      <c r="AB11" s="2">
        <v>2E-3</v>
      </c>
    </row>
    <row r="12" spans="2:28">
      <c r="B12" t="s">
        <v>917</v>
      </c>
      <c r="C12" s="2">
        <f t="shared" si="0"/>
        <v>0.03</v>
      </c>
      <c r="D12" s="2">
        <f t="shared" si="1"/>
        <v>0.96899999999999997</v>
      </c>
      <c r="E12" s="2">
        <f t="shared" si="2"/>
        <v>0</v>
      </c>
      <c r="F12" s="2">
        <f t="shared" si="3"/>
        <v>0</v>
      </c>
      <c r="I12" t="s">
        <v>917</v>
      </c>
      <c r="J12" t="s">
        <v>524</v>
      </c>
      <c r="K12" t="s">
        <v>908</v>
      </c>
      <c r="L12" t="s">
        <v>918</v>
      </c>
      <c r="M12" t="s">
        <v>919</v>
      </c>
      <c r="N12" s="2">
        <v>0.03</v>
      </c>
      <c r="O12" t="s">
        <v>920</v>
      </c>
      <c r="P12" s="2">
        <v>0.96899999999999997</v>
      </c>
      <c r="Q12">
        <v>0</v>
      </c>
      <c r="R12" s="2">
        <v>0</v>
      </c>
      <c r="S12">
        <v>0</v>
      </c>
      <c r="T12" s="2">
        <v>0</v>
      </c>
      <c r="U12">
        <v>0</v>
      </c>
      <c r="V12" s="2">
        <v>0</v>
      </c>
      <c r="W12">
        <v>0</v>
      </c>
      <c r="X12" s="2">
        <v>0</v>
      </c>
      <c r="Y12">
        <v>0</v>
      </c>
      <c r="Z12" s="2">
        <v>0</v>
      </c>
      <c r="AA12">
        <v>0</v>
      </c>
      <c r="AB12" s="2">
        <v>0</v>
      </c>
    </row>
    <row r="13" spans="2:28">
      <c r="B13" t="s">
        <v>1279</v>
      </c>
      <c r="C13" s="2">
        <f t="shared" si="0"/>
        <v>0.96</v>
      </c>
      <c r="D13" s="2">
        <f t="shared" si="1"/>
        <v>1E-3</v>
      </c>
      <c r="E13" s="2">
        <f t="shared" si="2"/>
        <v>0</v>
      </c>
      <c r="F13" s="2">
        <f t="shared" si="3"/>
        <v>3.7000000000000005E-2</v>
      </c>
      <c r="I13" t="s">
        <v>1279</v>
      </c>
      <c r="J13" t="s">
        <v>1269</v>
      </c>
      <c r="K13" t="s">
        <v>1270</v>
      </c>
      <c r="L13" t="s">
        <v>1280</v>
      </c>
      <c r="M13" t="s">
        <v>1281</v>
      </c>
      <c r="N13" s="2">
        <v>0.96</v>
      </c>
      <c r="O13">
        <v>340</v>
      </c>
      <c r="P13" s="2">
        <v>1E-3</v>
      </c>
      <c r="Q13" t="s">
        <v>1282</v>
      </c>
      <c r="R13" s="2">
        <v>3.1E-2</v>
      </c>
      <c r="S13">
        <v>0</v>
      </c>
      <c r="T13" s="2">
        <v>0</v>
      </c>
      <c r="U13">
        <v>0</v>
      </c>
      <c r="V13" s="2">
        <v>0</v>
      </c>
      <c r="W13" t="s">
        <v>1283</v>
      </c>
      <c r="X13" s="2">
        <v>3.0000000000000001E-3</v>
      </c>
      <c r="Y13" t="s">
        <v>1283</v>
      </c>
      <c r="Z13" s="2">
        <v>3.0000000000000001E-3</v>
      </c>
      <c r="AA13">
        <v>0</v>
      </c>
      <c r="AB13" s="2">
        <v>0</v>
      </c>
    </row>
    <row r="14" spans="2:28">
      <c r="B14" t="s">
        <v>1574</v>
      </c>
      <c r="C14" s="2">
        <f t="shared" si="0"/>
        <v>0.151</v>
      </c>
      <c r="D14" s="2">
        <f t="shared" si="1"/>
        <v>0.70299999999999996</v>
      </c>
      <c r="E14" s="2">
        <f t="shared" si="2"/>
        <v>0.123</v>
      </c>
      <c r="F14" s="2">
        <f t="shared" si="3"/>
        <v>2.0999999999999998E-2</v>
      </c>
      <c r="I14" t="s">
        <v>1574</v>
      </c>
      <c r="J14" t="s">
        <v>1575</v>
      </c>
      <c r="K14" t="s">
        <v>1576</v>
      </c>
      <c r="L14" t="s">
        <v>1577</v>
      </c>
      <c r="M14" t="s">
        <v>1578</v>
      </c>
      <c r="N14" s="2">
        <v>0.14499999999999999</v>
      </c>
      <c r="O14" t="s">
        <v>1579</v>
      </c>
      <c r="P14" s="2">
        <v>0.70299999999999996</v>
      </c>
      <c r="Q14" t="s">
        <v>1580</v>
      </c>
      <c r="R14" s="2">
        <v>1.9E-2</v>
      </c>
      <c r="S14" t="s">
        <v>1581</v>
      </c>
      <c r="T14" s="2">
        <v>9.8000000000000004E-2</v>
      </c>
      <c r="U14" t="s">
        <v>1582</v>
      </c>
      <c r="V14" s="2">
        <v>2.5000000000000001E-2</v>
      </c>
      <c r="W14">
        <v>0</v>
      </c>
      <c r="X14" s="2">
        <v>0</v>
      </c>
      <c r="Y14" t="s">
        <v>1583</v>
      </c>
      <c r="Z14" s="2">
        <v>2E-3</v>
      </c>
      <c r="AA14" t="s">
        <v>1584</v>
      </c>
      <c r="AB14" s="2">
        <v>6.0000000000000001E-3</v>
      </c>
    </row>
    <row r="15" spans="2:28">
      <c r="B15" t="s">
        <v>853</v>
      </c>
      <c r="C15" s="2">
        <f t="shared" si="0"/>
        <v>2E-3</v>
      </c>
      <c r="D15" s="2">
        <f t="shared" si="1"/>
        <v>0.89800000000000002</v>
      </c>
      <c r="E15" s="2">
        <f t="shared" si="2"/>
        <v>9.6000000000000002E-2</v>
      </c>
      <c r="F15" s="2">
        <f t="shared" si="3"/>
        <v>4.7000000000000002E-3</v>
      </c>
      <c r="I15" t="s">
        <v>853</v>
      </c>
      <c r="J15" t="s">
        <v>524</v>
      </c>
      <c r="K15" t="s">
        <v>854</v>
      </c>
      <c r="L15" t="s">
        <v>855</v>
      </c>
      <c r="M15" t="s">
        <v>856</v>
      </c>
      <c r="N15" s="2">
        <v>2E-3</v>
      </c>
      <c r="O15" t="s">
        <v>857</v>
      </c>
      <c r="P15" s="2">
        <v>0.89800000000000002</v>
      </c>
      <c r="Q15" t="s">
        <v>815</v>
      </c>
      <c r="R15" s="2">
        <v>5.0000000000000001E-4</v>
      </c>
      <c r="S15" t="s">
        <v>858</v>
      </c>
      <c r="T15" s="2">
        <v>9.0999999999999998E-2</v>
      </c>
      <c r="U15" t="s">
        <v>859</v>
      </c>
      <c r="V15" s="2">
        <v>5.0000000000000001E-3</v>
      </c>
      <c r="W15" t="s">
        <v>860</v>
      </c>
      <c r="X15" s="2">
        <v>4.0000000000000001E-3</v>
      </c>
      <c r="Y15" t="s">
        <v>270</v>
      </c>
      <c r="Z15" s="2">
        <v>2.0000000000000001E-4</v>
      </c>
      <c r="AA15">
        <v>0</v>
      </c>
      <c r="AB15" s="2">
        <v>0</v>
      </c>
    </row>
    <row r="16" spans="2:28">
      <c r="B16" t="s">
        <v>1284</v>
      </c>
      <c r="C16" s="2">
        <f t="shared" si="0"/>
        <v>0.95199999999999996</v>
      </c>
      <c r="D16" s="2">
        <f t="shared" si="1"/>
        <v>0.01</v>
      </c>
      <c r="E16" s="2">
        <f t="shared" si="2"/>
        <v>4.0000000000000001E-3</v>
      </c>
      <c r="F16" s="2">
        <f t="shared" si="3"/>
        <v>3.3000000000000002E-2</v>
      </c>
      <c r="I16" t="s">
        <v>1284</v>
      </c>
      <c r="J16" t="s">
        <v>1269</v>
      </c>
      <c r="K16" t="s">
        <v>1270</v>
      </c>
      <c r="L16" t="s">
        <v>737</v>
      </c>
      <c r="M16" t="s">
        <v>1285</v>
      </c>
      <c r="N16" s="2">
        <v>0.95199999999999996</v>
      </c>
      <c r="O16" t="s">
        <v>704</v>
      </c>
      <c r="P16" s="2">
        <v>0.01</v>
      </c>
      <c r="Q16" t="s">
        <v>1286</v>
      </c>
      <c r="R16" s="2">
        <v>1.9E-2</v>
      </c>
      <c r="S16" t="s">
        <v>633</v>
      </c>
      <c r="T16" s="2">
        <v>4.0000000000000001E-3</v>
      </c>
      <c r="U16">
        <v>0</v>
      </c>
      <c r="V16" s="2">
        <v>0</v>
      </c>
      <c r="W16">
        <v>0</v>
      </c>
      <c r="X16" s="2">
        <v>0</v>
      </c>
      <c r="Y16" t="s">
        <v>684</v>
      </c>
      <c r="Z16" s="2">
        <v>1.4E-2</v>
      </c>
      <c r="AA16">
        <v>0</v>
      </c>
      <c r="AB16" s="2">
        <v>0</v>
      </c>
    </row>
    <row r="17" spans="2:28">
      <c r="B17" t="s">
        <v>1029</v>
      </c>
      <c r="C17" s="2">
        <f t="shared" si="0"/>
        <v>0.71199999999999997</v>
      </c>
      <c r="D17" s="2">
        <f t="shared" si="1"/>
        <v>2E-3</v>
      </c>
      <c r="E17" s="2">
        <f t="shared" si="2"/>
        <v>0</v>
      </c>
      <c r="F17" s="2">
        <f t="shared" si="3"/>
        <v>0.28599999999999998</v>
      </c>
      <c r="I17" t="s">
        <v>1029</v>
      </c>
      <c r="J17" t="s">
        <v>954</v>
      </c>
      <c r="K17" t="s">
        <v>1030</v>
      </c>
      <c r="L17" t="s">
        <v>1031</v>
      </c>
      <c r="M17" t="s">
        <v>1032</v>
      </c>
      <c r="N17" s="2">
        <v>0.71199999999999997</v>
      </c>
      <c r="O17" t="s">
        <v>735</v>
      </c>
      <c r="P17" s="2">
        <v>2E-3</v>
      </c>
      <c r="Q17" t="s">
        <v>1033</v>
      </c>
      <c r="R17" s="2">
        <v>0.28599999999999998</v>
      </c>
      <c r="S17">
        <v>0</v>
      </c>
      <c r="T17" s="2">
        <v>0</v>
      </c>
      <c r="U17">
        <v>0</v>
      </c>
      <c r="V17" s="2">
        <v>0</v>
      </c>
      <c r="W17">
        <v>0</v>
      </c>
      <c r="X17" s="2">
        <v>0</v>
      </c>
      <c r="Y17">
        <v>0</v>
      </c>
      <c r="Z17" s="2">
        <v>0</v>
      </c>
      <c r="AA17">
        <v>0</v>
      </c>
      <c r="AB17" s="2">
        <v>0</v>
      </c>
    </row>
    <row r="18" spans="2:28">
      <c r="B18" t="s">
        <v>1197</v>
      </c>
      <c r="C18" s="2">
        <f t="shared" si="0"/>
        <v>0.64500000000000002</v>
      </c>
      <c r="D18" s="2">
        <f t="shared" si="1"/>
        <v>5.8999999999999997E-2</v>
      </c>
      <c r="E18" s="2">
        <f t="shared" si="2"/>
        <v>2E-3</v>
      </c>
      <c r="F18" s="2">
        <f t="shared" si="3"/>
        <v>0.29289999999999999</v>
      </c>
      <c r="I18" t="s">
        <v>1197</v>
      </c>
      <c r="J18" t="s">
        <v>954</v>
      </c>
      <c r="K18" t="s">
        <v>1198</v>
      </c>
      <c r="L18" t="s">
        <v>1199</v>
      </c>
      <c r="M18" t="s">
        <v>1200</v>
      </c>
      <c r="N18" s="2">
        <v>0.64200000000000002</v>
      </c>
      <c r="O18" t="s">
        <v>1201</v>
      </c>
      <c r="P18" s="2">
        <v>5.8999999999999997E-2</v>
      </c>
      <c r="Q18" t="s">
        <v>1202</v>
      </c>
      <c r="R18" s="2">
        <v>0.28999999999999998</v>
      </c>
      <c r="S18">
        <v>0</v>
      </c>
      <c r="T18" s="2">
        <v>0</v>
      </c>
      <c r="U18" t="s">
        <v>357</v>
      </c>
      <c r="V18" s="2">
        <v>2E-3</v>
      </c>
      <c r="W18" t="s">
        <v>357</v>
      </c>
      <c r="X18" s="2">
        <v>2E-3</v>
      </c>
      <c r="Y18" t="s">
        <v>206</v>
      </c>
      <c r="Z18" s="2">
        <v>8.9999999999999998E-4</v>
      </c>
      <c r="AA18" t="s">
        <v>1203</v>
      </c>
      <c r="AB18" s="2">
        <v>3.0000000000000001E-3</v>
      </c>
    </row>
    <row r="19" spans="2:28">
      <c r="B19" t="s">
        <v>1374</v>
      </c>
      <c r="C19" s="2">
        <f t="shared" si="0"/>
        <v>0.88600000000000001</v>
      </c>
      <c r="D19" s="2">
        <f t="shared" si="1"/>
        <v>1E-3</v>
      </c>
      <c r="E19" s="2">
        <f t="shared" si="2"/>
        <v>7.0000000000000001E-3</v>
      </c>
      <c r="F19" s="2">
        <f t="shared" si="3"/>
        <v>0.105</v>
      </c>
      <c r="I19" t="s">
        <v>1374</v>
      </c>
      <c r="J19" t="s">
        <v>1269</v>
      </c>
      <c r="K19" t="s">
        <v>1375</v>
      </c>
      <c r="L19" t="s">
        <v>1376</v>
      </c>
      <c r="M19" t="s">
        <v>1377</v>
      </c>
      <c r="N19" s="2">
        <v>0.876</v>
      </c>
      <c r="O19">
        <v>310</v>
      </c>
      <c r="P19" s="2">
        <v>1E-3</v>
      </c>
      <c r="Q19" t="s">
        <v>1378</v>
      </c>
      <c r="R19" s="2">
        <v>8.8999999999999996E-2</v>
      </c>
      <c r="S19">
        <v>620</v>
      </c>
      <c r="T19" s="2">
        <v>2E-3</v>
      </c>
      <c r="U19" t="s">
        <v>1379</v>
      </c>
      <c r="V19" s="2">
        <v>5.0000000000000001E-3</v>
      </c>
      <c r="W19" t="s">
        <v>1380</v>
      </c>
      <c r="X19" s="2">
        <v>1.4999999999999999E-2</v>
      </c>
      <c r="Y19">
        <v>310</v>
      </c>
      <c r="Z19" s="2">
        <v>1E-3</v>
      </c>
      <c r="AA19" t="s">
        <v>1381</v>
      </c>
      <c r="AB19" s="2">
        <v>0.01</v>
      </c>
    </row>
    <row r="20" spans="2:28">
      <c r="B20" t="s">
        <v>409</v>
      </c>
      <c r="C20" s="2">
        <f t="shared" si="0"/>
        <v>0.53</v>
      </c>
      <c r="D20" s="2">
        <f t="shared" si="1"/>
        <v>0.23799999999999999</v>
      </c>
      <c r="E20" s="2">
        <f t="shared" si="2"/>
        <v>0</v>
      </c>
      <c r="F20" s="2">
        <f t="shared" si="3"/>
        <v>0.23099999999999998</v>
      </c>
      <c r="I20" t="s">
        <v>409</v>
      </c>
      <c r="J20" t="s">
        <v>164</v>
      </c>
      <c r="K20" t="s">
        <v>410</v>
      </c>
      <c r="L20" t="s">
        <v>411</v>
      </c>
      <c r="M20" t="s">
        <v>412</v>
      </c>
      <c r="N20" s="2">
        <v>0.53</v>
      </c>
      <c r="O20" t="s">
        <v>413</v>
      </c>
      <c r="P20" s="2">
        <v>0.23799999999999999</v>
      </c>
      <c r="Q20" t="s">
        <v>414</v>
      </c>
      <c r="R20" s="2">
        <v>0.05</v>
      </c>
      <c r="S20">
        <v>0</v>
      </c>
      <c r="T20" s="2">
        <v>0</v>
      </c>
      <c r="U20">
        <v>0</v>
      </c>
      <c r="V20" s="2">
        <v>0</v>
      </c>
      <c r="W20" t="s">
        <v>415</v>
      </c>
      <c r="X20" s="2">
        <v>0.18099999999999999</v>
      </c>
      <c r="Y20">
        <v>0</v>
      </c>
      <c r="Z20" s="2">
        <v>0</v>
      </c>
      <c r="AA20">
        <v>0</v>
      </c>
      <c r="AB20" s="2">
        <v>0</v>
      </c>
    </row>
    <row r="21" spans="2:28">
      <c r="B21" t="s">
        <v>861</v>
      </c>
      <c r="C21" s="2">
        <f t="shared" si="0"/>
        <v>5.0000000000000001E-3</v>
      </c>
      <c r="D21" s="2">
        <f t="shared" si="1"/>
        <v>2E-3</v>
      </c>
      <c r="E21" s="2">
        <f t="shared" si="2"/>
        <v>0.97299999999999998</v>
      </c>
      <c r="F21" s="2">
        <f t="shared" si="3"/>
        <v>1.9E-2</v>
      </c>
      <c r="I21" t="s">
        <v>861</v>
      </c>
      <c r="J21" t="s">
        <v>524</v>
      </c>
      <c r="K21" t="s">
        <v>854</v>
      </c>
      <c r="L21" t="s">
        <v>171</v>
      </c>
      <c r="M21" t="s">
        <v>172</v>
      </c>
      <c r="N21" s="2">
        <v>5.0000000000000001E-3</v>
      </c>
      <c r="O21" t="s">
        <v>862</v>
      </c>
      <c r="P21" s="2">
        <v>2E-3</v>
      </c>
      <c r="Q21">
        <v>0</v>
      </c>
      <c r="R21" s="2">
        <v>0</v>
      </c>
      <c r="S21" t="s">
        <v>863</v>
      </c>
      <c r="T21" s="2">
        <v>0.22600000000000001</v>
      </c>
      <c r="U21" t="s">
        <v>864</v>
      </c>
      <c r="V21" s="2">
        <v>0.747</v>
      </c>
      <c r="W21" t="s">
        <v>865</v>
      </c>
      <c r="X21" s="2">
        <v>1.9E-2</v>
      </c>
      <c r="Y21">
        <v>0</v>
      </c>
      <c r="Z21" s="2">
        <v>0</v>
      </c>
      <c r="AA21">
        <v>0</v>
      </c>
      <c r="AB21" s="2">
        <v>0</v>
      </c>
    </row>
    <row r="22" spans="2:28">
      <c r="B22" t="s">
        <v>1439</v>
      </c>
      <c r="C22" s="2">
        <f t="shared" si="0"/>
        <v>0.93899999999999995</v>
      </c>
      <c r="D22" s="2">
        <f t="shared" si="1"/>
        <v>0</v>
      </c>
      <c r="E22" s="2">
        <f t="shared" si="2"/>
        <v>0</v>
      </c>
      <c r="F22" s="2">
        <f t="shared" si="3"/>
        <v>6.0000000000000005E-2</v>
      </c>
      <c r="I22" t="s">
        <v>1439</v>
      </c>
      <c r="J22" t="s">
        <v>1269</v>
      </c>
      <c r="K22" t="s">
        <v>1431</v>
      </c>
      <c r="L22" t="s">
        <v>1300</v>
      </c>
      <c r="M22" t="s">
        <v>1440</v>
      </c>
      <c r="N22" s="2">
        <v>0.93899999999999995</v>
      </c>
      <c r="O22">
        <v>0</v>
      </c>
      <c r="P22" s="2">
        <v>0</v>
      </c>
      <c r="Q22" t="s">
        <v>1441</v>
      </c>
      <c r="R22" s="2">
        <v>4.1000000000000002E-2</v>
      </c>
      <c r="S22">
        <v>0</v>
      </c>
      <c r="T22" s="2">
        <v>0</v>
      </c>
      <c r="U22">
        <v>0</v>
      </c>
      <c r="V22" s="2">
        <v>0</v>
      </c>
      <c r="W22" t="s">
        <v>1303</v>
      </c>
      <c r="X22" s="2">
        <v>8.9999999999999993E-3</v>
      </c>
      <c r="Y22" t="s">
        <v>1442</v>
      </c>
      <c r="Z22" s="2">
        <v>0.01</v>
      </c>
      <c r="AA22">
        <v>0</v>
      </c>
      <c r="AB22" s="2">
        <v>0</v>
      </c>
    </row>
    <row r="23" spans="2:28">
      <c r="B23" t="s">
        <v>1106</v>
      </c>
      <c r="C23" s="2">
        <f t="shared" si="0"/>
        <v>0.52300000000000002</v>
      </c>
      <c r="D23" s="2">
        <f t="shared" si="1"/>
        <v>0.45200000000000001</v>
      </c>
      <c r="E23" s="2">
        <f t="shared" si="2"/>
        <v>0</v>
      </c>
      <c r="F23" s="2">
        <f t="shared" si="3"/>
        <v>2.5000000000000001E-2</v>
      </c>
      <c r="I23" t="s">
        <v>1106</v>
      </c>
      <c r="J23" t="s">
        <v>954</v>
      </c>
      <c r="K23" t="s">
        <v>1101</v>
      </c>
      <c r="L23" t="s">
        <v>1107</v>
      </c>
      <c r="M23" t="s">
        <v>1108</v>
      </c>
      <c r="N23" s="2">
        <v>0.52300000000000002</v>
      </c>
      <c r="O23" t="s">
        <v>1109</v>
      </c>
      <c r="P23" s="2">
        <v>0.45200000000000001</v>
      </c>
      <c r="Q23" t="s">
        <v>1110</v>
      </c>
      <c r="R23" s="2">
        <v>2.5000000000000001E-2</v>
      </c>
      <c r="S23">
        <v>0</v>
      </c>
      <c r="T23" s="2">
        <v>0</v>
      </c>
      <c r="U23">
        <v>0</v>
      </c>
      <c r="V23" s="2">
        <v>0</v>
      </c>
      <c r="W23">
        <v>0</v>
      </c>
      <c r="X23" s="2">
        <v>0</v>
      </c>
      <c r="Y23">
        <v>0</v>
      </c>
      <c r="Z23" s="2">
        <v>0</v>
      </c>
      <c r="AA23">
        <v>0</v>
      </c>
      <c r="AB23" s="2">
        <v>0</v>
      </c>
    </row>
    <row r="24" spans="2:28">
      <c r="B24" t="s">
        <v>366</v>
      </c>
      <c r="C24" s="2">
        <f t="shared" si="0"/>
        <v>0.72099999999999997</v>
      </c>
      <c r="D24" s="2">
        <f t="shared" si="1"/>
        <v>4.0000000000000001E-3</v>
      </c>
      <c r="E24" s="2">
        <f t="shared" si="2"/>
        <v>3.0000000000000001E-3</v>
      </c>
      <c r="F24" s="2">
        <f t="shared" si="3"/>
        <v>0.27200000000000002</v>
      </c>
      <c r="I24" t="s">
        <v>366</v>
      </c>
      <c r="J24" t="s">
        <v>164</v>
      </c>
      <c r="K24" t="s">
        <v>367</v>
      </c>
      <c r="L24" t="s">
        <v>368</v>
      </c>
      <c r="M24" t="s">
        <v>369</v>
      </c>
      <c r="N24" s="2">
        <v>0.72099999999999997</v>
      </c>
      <c r="O24" t="s">
        <v>370</v>
      </c>
      <c r="P24" s="2">
        <v>4.0000000000000001E-3</v>
      </c>
      <c r="Q24" t="s">
        <v>371</v>
      </c>
      <c r="R24" s="2">
        <v>0.20599999999999999</v>
      </c>
      <c r="S24" t="s">
        <v>372</v>
      </c>
      <c r="T24" s="2">
        <v>3.0000000000000001E-3</v>
      </c>
      <c r="U24">
        <v>0</v>
      </c>
      <c r="V24" s="2">
        <v>0</v>
      </c>
      <c r="W24" t="s">
        <v>373</v>
      </c>
      <c r="X24" s="2">
        <v>0.06</v>
      </c>
      <c r="Y24" t="s">
        <v>374</v>
      </c>
      <c r="Z24" s="2">
        <v>6.0000000000000001E-3</v>
      </c>
      <c r="AA24">
        <v>0</v>
      </c>
      <c r="AB24" s="2">
        <v>0</v>
      </c>
    </row>
    <row r="25" spans="2:28">
      <c r="B25" t="s">
        <v>1443</v>
      </c>
      <c r="C25" s="2">
        <f t="shared" si="0"/>
        <v>0.88960000000000006</v>
      </c>
      <c r="D25" s="2">
        <f t="shared" si="1"/>
        <v>2.0000000000000001E-4</v>
      </c>
      <c r="E25" s="2">
        <f t="shared" si="2"/>
        <v>1E-3</v>
      </c>
      <c r="F25" s="2">
        <f t="shared" si="3"/>
        <v>0.109</v>
      </c>
      <c r="I25" t="s">
        <v>1443</v>
      </c>
      <c r="J25" t="s">
        <v>1269</v>
      </c>
      <c r="K25" t="s">
        <v>1431</v>
      </c>
      <c r="L25" t="s">
        <v>1444</v>
      </c>
      <c r="M25" t="s">
        <v>1445</v>
      </c>
      <c r="N25" s="2">
        <v>0.88900000000000001</v>
      </c>
      <c r="O25" t="s">
        <v>936</v>
      </c>
      <c r="P25" s="2">
        <v>2.0000000000000001E-4</v>
      </c>
      <c r="Q25" t="s">
        <v>1446</v>
      </c>
      <c r="R25" s="2">
        <v>7.9000000000000001E-2</v>
      </c>
      <c r="S25">
        <v>0</v>
      </c>
      <c r="T25" s="2">
        <v>0</v>
      </c>
      <c r="U25" t="s">
        <v>1447</v>
      </c>
      <c r="V25" s="2">
        <v>1E-3</v>
      </c>
      <c r="W25" t="s">
        <v>1448</v>
      </c>
      <c r="X25" s="2">
        <v>2.8000000000000001E-2</v>
      </c>
      <c r="Y25" t="s">
        <v>1449</v>
      </c>
      <c r="Z25" s="2">
        <v>2E-3</v>
      </c>
      <c r="AA25" t="s">
        <v>712</v>
      </c>
      <c r="AB25" s="2">
        <v>5.9999999999999995E-4</v>
      </c>
    </row>
    <row r="26" spans="2:28">
      <c r="B26" t="s">
        <v>761</v>
      </c>
      <c r="C26" s="2">
        <f t="shared" si="0"/>
        <v>9.4E-2</v>
      </c>
      <c r="D26" s="2">
        <f t="shared" si="1"/>
        <v>0.751</v>
      </c>
      <c r="E26" s="2">
        <f t="shared" si="2"/>
        <v>8.8999999999999996E-2</v>
      </c>
      <c r="F26" s="2">
        <f t="shared" si="3"/>
        <v>6.7000000000000004E-2</v>
      </c>
      <c r="I26" t="s">
        <v>761</v>
      </c>
      <c r="J26" t="s">
        <v>524</v>
      </c>
      <c r="K26" t="s">
        <v>762</v>
      </c>
      <c r="L26" t="s">
        <v>763</v>
      </c>
      <c r="M26" t="s">
        <v>764</v>
      </c>
      <c r="N26" s="2">
        <v>9.4E-2</v>
      </c>
      <c r="O26" t="s">
        <v>765</v>
      </c>
      <c r="P26" s="2">
        <v>0.751</v>
      </c>
      <c r="Q26" t="s">
        <v>766</v>
      </c>
      <c r="R26" s="2">
        <v>4.0000000000000001E-3</v>
      </c>
      <c r="S26" t="s">
        <v>767</v>
      </c>
      <c r="T26" s="2">
        <v>3.0000000000000001E-3</v>
      </c>
      <c r="U26" t="s">
        <v>768</v>
      </c>
      <c r="V26" s="2">
        <v>8.5999999999999993E-2</v>
      </c>
      <c r="W26" t="s">
        <v>769</v>
      </c>
      <c r="X26" s="2">
        <v>6.2E-2</v>
      </c>
      <c r="Y26">
        <v>400</v>
      </c>
      <c r="Z26" s="2">
        <v>1E-3</v>
      </c>
      <c r="AA26">
        <v>0</v>
      </c>
      <c r="AB26" s="2">
        <v>0</v>
      </c>
    </row>
    <row r="27" spans="2:28">
      <c r="B27" t="s">
        <v>1111</v>
      </c>
      <c r="C27" s="2">
        <f t="shared" si="0"/>
        <v>0.82099999999999995</v>
      </c>
      <c r="D27" s="2">
        <f t="shared" si="1"/>
        <v>0.13700000000000001</v>
      </c>
      <c r="E27" s="2">
        <f t="shared" si="2"/>
        <v>0</v>
      </c>
      <c r="F27" s="2">
        <f t="shared" si="3"/>
        <v>4.2000000000000003E-2</v>
      </c>
      <c r="I27" t="s">
        <v>1111</v>
      </c>
      <c r="J27" t="s">
        <v>954</v>
      </c>
      <c r="K27" t="s">
        <v>1101</v>
      </c>
      <c r="L27" t="s">
        <v>1112</v>
      </c>
      <c r="M27" t="s">
        <v>1113</v>
      </c>
      <c r="N27" s="2">
        <v>0.82099999999999995</v>
      </c>
      <c r="O27" t="s">
        <v>1114</v>
      </c>
      <c r="P27" s="2">
        <v>0.13700000000000001</v>
      </c>
      <c r="Q27" t="s">
        <v>1115</v>
      </c>
      <c r="R27" s="2">
        <v>4.2000000000000003E-2</v>
      </c>
      <c r="S27">
        <v>0</v>
      </c>
      <c r="T27" s="2">
        <v>0</v>
      </c>
      <c r="U27">
        <v>0</v>
      </c>
      <c r="V27" s="2">
        <v>0</v>
      </c>
      <c r="W27">
        <v>0</v>
      </c>
      <c r="X27" s="2">
        <v>0</v>
      </c>
      <c r="Y27">
        <v>0</v>
      </c>
      <c r="Z27" s="2">
        <v>0</v>
      </c>
      <c r="AA27">
        <v>0</v>
      </c>
      <c r="AB27" s="2">
        <v>0</v>
      </c>
    </row>
    <row r="28" spans="2:28">
      <c r="B28" t="s">
        <v>416</v>
      </c>
      <c r="C28" s="2">
        <f t="shared" si="0"/>
        <v>0.22500000000000001</v>
      </c>
      <c r="D28" s="2">
        <f t="shared" si="1"/>
        <v>0.61599999999999999</v>
      </c>
      <c r="E28" s="2">
        <f t="shared" si="2"/>
        <v>0</v>
      </c>
      <c r="F28" s="2">
        <f t="shared" si="3"/>
        <v>0.158</v>
      </c>
      <c r="I28" t="s">
        <v>416</v>
      </c>
      <c r="J28" t="s">
        <v>164</v>
      </c>
      <c r="K28" t="s">
        <v>410</v>
      </c>
      <c r="L28" t="s">
        <v>417</v>
      </c>
      <c r="M28" t="s">
        <v>418</v>
      </c>
      <c r="N28" s="2">
        <v>0.22500000000000001</v>
      </c>
      <c r="O28" t="s">
        <v>419</v>
      </c>
      <c r="P28" s="2">
        <v>0.61599999999999999</v>
      </c>
      <c r="Q28" t="s">
        <v>420</v>
      </c>
      <c r="R28" s="2">
        <v>4.0000000000000001E-3</v>
      </c>
      <c r="S28">
        <v>0</v>
      </c>
      <c r="T28" s="2">
        <v>0</v>
      </c>
      <c r="U28">
        <v>0</v>
      </c>
      <c r="V28" s="2">
        <v>0</v>
      </c>
      <c r="W28" t="s">
        <v>421</v>
      </c>
      <c r="X28" s="2">
        <v>0.154</v>
      </c>
      <c r="Y28">
        <v>0</v>
      </c>
      <c r="Z28" s="2">
        <v>0</v>
      </c>
      <c r="AA28">
        <v>0</v>
      </c>
      <c r="AB28" s="2">
        <v>0</v>
      </c>
    </row>
    <row r="29" spans="2:28">
      <c r="B29" t="s">
        <v>770</v>
      </c>
      <c r="C29" s="2">
        <f t="shared" si="0"/>
        <v>7.8E-2</v>
      </c>
      <c r="D29" s="2">
        <f t="shared" si="1"/>
        <v>0.04</v>
      </c>
      <c r="E29" s="2">
        <f t="shared" si="2"/>
        <v>0.81800000000000006</v>
      </c>
      <c r="F29" s="2">
        <f t="shared" si="3"/>
        <v>6.5000000000000002E-2</v>
      </c>
      <c r="I29" t="s">
        <v>770</v>
      </c>
      <c r="J29" t="s">
        <v>524</v>
      </c>
      <c r="K29" t="s">
        <v>762</v>
      </c>
      <c r="L29" t="s">
        <v>771</v>
      </c>
      <c r="M29" t="s">
        <v>772</v>
      </c>
      <c r="N29" s="2">
        <v>7.8E-2</v>
      </c>
      <c r="O29" t="s">
        <v>773</v>
      </c>
      <c r="P29" s="2">
        <v>0.04</v>
      </c>
      <c r="Q29" t="s">
        <v>774</v>
      </c>
      <c r="R29" s="2">
        <v>5.0000000000000001E-3</v>
      </c>
      <c r="S29" t="s">
        <v>775</v>
      </c>
      <c r="T29" s="2">
        <v>1.7000000000000001E-2</v>
      </c>
      <c r="U29" t="s">
        <v>776</v>
      </c>
      <c r="V29" s="2">
        <v>0.80100000000000005</v>
      </c>
      <c r="W29" t="s">
        <v>777</v>
      </c>
      <c r="X29" s="2">
        <v>5.8000000000000003E-2</v>
      </c>
      <c r="Y29" t="s">
        <v>778</v>
      </c>
      <c r="Z29" s="2">
        <v>2E-3</v>
      </c>
      <c r="AA29">
        <v>0</v>
      </c>
      <c r="AB29" s="2">
        <v>0</v>
      </c>
    </row>
    <row r="30" spans="2:28">
      <c r="B30" t="s">
        <v>163</v>
      </c>
      <c r="C30" s="2">
        <f t="shared" si="0"/>
        <v>0.91500000000000004</v>
      </c>
      <c r="D30" s="2">
        <f t="shared" si="1"/>
        <v>2.8000000000000001E-2</v>
      </c>
      <c r="E30" s="2">
        <f t="shared" si="2"/>
        <v>0</v>
      </c>
      <c r="F30" s="2">
        <f t="shared" si="3"/>
        <v>5.7000000000000002E-2</v>
      </c>
      <c r="I30" t="s">
        <v>163</v>
      </c>
      <c r="J30" t="s">
        <v>164</v>
      </c>
      <c r="K30" t="s">
        <v>165</v>
      </c>
      <c r="L30" t="s">
        <v>166</v>
      </c>
      <c r="M30" t="s">
        <v>167</v>
      </c>
      <c r="N30" s="2">
        <v>0.91500000000000004</v>
      </c>
      <c r="O30" t="s">
        <v>168</v>
      </c>
      <c r="P30" s="2">
        <v>2.8000000000000001E-2</v>
      </c>
      <c r="Q30">
        <v>0</v>
      </c>
      <c r="R30" s="2">
        <v>0</v>
      </c>
      <c r="S30">
        <v>0</v>
      </c>
      <c r="T30" s="2">
        <v>0</v>
      </c>
      <c r="U30">
        <v>0</v>
      </c>
      <c r="V30" s="2">
        <v>0</v>
      </c>
      <c r="W30" t="s">
        <v>169</v>
      </c>
      <c r="X30" s="2">
        <v>5.7000000000000002E-2</v>
      </c>
      <c r="Y30">
        <v>0</v>
      </c>
      <c r="Z30" s="2">
        <v>0</v>
      </c>
      <c r="AA30">
        <v>0</v>
      </c>
      <c r="AB30" s="2">
        <v>0</v>
      </c>
    </row>
    <row r="31" spans="2:28">
      <c r="B31" t="s">
        <v>779</v>
      </c>
      <c r="C31" s="2">
        <f t="shared" si="0"/>
        <v>4.0000000000000001E-3</v>
      </c>
      <c r="D31" s="2">
        <f t="shared" si="1"/>
        <v>0.02</v>
      </c>
      <c r="E31" s="2">
        <f t="shared" si="2"/>
        <v>0.96899999999999997</v>
      </c>
      <c r="F31" s="2">
        <f t="shared" si="3"/>
        <v>8.0000000000000002E-3</v>
      </c>
      <c r="I31" t="s">
        <v>779</v>
      </c>
      <c r="J31" t="s">
        <v>524</v>
      </c>
      <c r="K31" t="s">
        <v>762</v>
      </c>
      <c r="L31" t="s">
        <v>780</v>
      </c>
      <c r="M31" t="s">
        <v>781</v>
      </c>
      <c r="N31" s="2">
        <v>4.0000000000000001E-3</v>
      </c>
      <c r="O31" t="s">
        <v>782</v>
      </c>
      <c r="P31" s="2">
        <v>0.02</v>
      </c>
      <c r="Q31" t="s">
        <v>783</v>
      </c>
      <c r="R31" s="2">
        <v>2E-3</v>
      </c>
      <c r="S31">
        <v>0</v>
      </c>
      <c r="T31" s="2">
        <v>0</v>
      </c>
      <c r="U31" t="s">
        <v>784</v>
      </c>
      <c r="V31" s="2">
        <v>0.96899999999999997</v>
      </c>
      <c r="W31" t="s">
        <v>785</v>
      </c>
      <c r="X31" s="2">
        <v>6.0000000000000001E-3</v>
      </c>
      <c r="Y31">
        <v>0</v>
      </c>
      <c r="Z31" s="2">
        <v>0</v>
      </c>
      <c r="AA31">
        <v>0</v>
      </c>
      <c r="AB31" s="2">
        <v>0</v>
      </c>
    </row>
    <row r="32" spans="2:28">
      <c r="B32" t="s">
        <v>307</v>
      </c>
      <c r="C32" s="2">
        <f t="shared" si="0"/>
        <v>0.70299999999999996</v>
      </c>
      <c r="D32" s="2">
        <f t="shared" si="1"/>
        <v>0.183</v>
      </c>
      <c r="E32" s="2">
        <f t="shared" si="2"/>
        <v>0</v>
      </c>
      <c r="F32" s="2">
        <f t="shared" si="3"/>
        <v>0.11299999999999999</v>
      </c>
      <c r="I32" t="s">
        <v>307</v>
      </c>
      <c r="J32" t="s">
        <v>164</v>
      </c>
      <c r="K32" t="s">
        <v>301</v>
      </c>
      <c r="L32" t="s">
        <v>308</v>
      </c>
      <c r="M32" t="s">
        <v>309</v>
      </c>
      <c r="N32" s="2">
        <v>0.70299999999999996</v>
      </c>
      <c r="O32" t="s">
        <v>310</v>
      </c>
      <c r="P32" s="2">
        <v>0.183</v>
      </c>
      <c r="Q32" t="s">
        <v>311</v>
      </c>
      <c r="R32" s="2">
        <v>5.2999999999999999E-2</v>
      </c>
      <c r="S32">
        <v>0</v>
      </c>
      <c r="T32" s="2">
        <v>0</v>
      </c>
      <c r="U32">
        <v>0</v>
      </c>
      <c r="V32" s="2">
        <v>0</v>
      </c>
      <c r="W32" t="s">
        <v>312</v>
      </c>
      <c r="X32" s="2">
        <v>3.3000000000000002E-2</v>
      </c>
      <c r="Y32" t="s">
        <v>313</v>
      </c>
      <c r="Z32" s="2">
        <v>2.7E-2</v>
      </c>
      <c r="AA32">
        <v>0</v>
      </c>
      <c r="AB32" s="2">
        <v>0</v>
      </c>
    </row>
    <row r="33" spans="2:28">
      <c r="B33" t="s">
        <v>1541</v>
      </c>
      <c r="C33" s="2">
        <f t="shared" si="0"/>
        <v>0.7</v>
      </c>
      <c r="D33" s="2">
        <f t="shared" si="1"/>
        <v>2.1000000000000001E-2</v>
      </c>
      <c r="E33" s="2">
        <f t="shared" si="2"/>
        <v>2.1999999999999999E-2</v>
      </c>
      <c r="F33" s="2">
        <f t="shared" si="3"/>
        <v>0.25800000000000001</v>
      </c>
      <c r="I33" t="s">
        <v>1541</v>
      </c>
      <c r="J33" t="s">
        <v>1537</v>
      </c>
      <c r="K33" t="s">
        <v>1537</v>
      </c>
      <c r="L33" t="s">
        <v>1542</v>
      </c>
      <c r="M33" t="s">
        <v>1543</v>
      </c>
      <c r="N33" s="2">
        <v>0.69</v>
      </c>
      <c r="O33" t="s">
        <v>1544</v>
      </c>
      <c r="P33" s="2">
        <v>2.1000000000000001E-2</v>
      </c>
      <c r="Q33" t="s">
        <v>1545</v>
      </c>
      <c r="R33" s="2">
        <v>0.23699999999999999</v>
      </c>
      <c r="S33" t="s">
        <v>1546</v>
      </c>
      <c r="T33" s="2">
        <v>1.4E-2</v>
      </c>
      <c r="U33" t="s">
        <v>1547</v>
      </c>
      <c r="V33" s="2">
        <v>8.0000000000000002E-3</v>
      </c>
      <c r="W33" t="s">
        <v>1548</v>
      </c>
      <c r="X33" s="2">
        <v>1.2E-2</v>
      </c>
      <c r="Y33" t="s">
        <v>1549</v>
      </c>
      <c r="Z33" s="2">
        <v>8.9999999999999993E-3</v>
      </c>
      <c r="AA33" t="s">
        <v>1550</v>
      </c>
      <c r="AB33" s="2">
        <v>0.01</v>
      </c>
    </row>
    <row r="34" spans="2:28">
      <c r="B34" t="s">
        <v>422</v>
      </c>
      <c r="C34" s="2">
        <f t="shared" si="0"/>
        <v>0.89100000000000001</v>
      </c>
      <c r="D34" s="2">
        <f t="shared" si="1"/>
        <v>1E-3</v>
      </c>
      <c r="E34" s="2">
        <f t="shared" si="2"/>
        <v>0</v>
      </c>
      <c r="F34" s="2">
        <f t="shared" si="3"/>
        <v>0.108</v>
      </c>
      <c r="I34" t="s">
        <v>422</v>
      </c>
      <c r="J34" t="s">
        <v>164</v>
      </c>
      <c r="K34" t="s">
        <v>410</v>
      </c>
      <c r="L34" t="s">
        <v>423</v>
      </c>
      <c r="M34" t="s">
        <v>424</v>
      </c>
      <c r="N34" s="2">
        <v>0.89100000000000001</v>
      </c>
      <c r="O34">
        <v>500</v>
      </c>
      <c r="P34" s="2">
        <v>1E-3</v>
      </c>
      <c r="Q34" t="s">
        <v>425</v>
      </c>
      <c r="R34" s="2">
        <v>9.0999999999999998E-2</v>
      </c>
      <c r="S34">
        <v>0</v>
      </c>
      <c r="T34" s="2">
        <v>0</v>
      </c>
      <c r="U34">
        <v>0</v>
      </c>
      <c r="V34" s="2">
        <v>0</v>
      </c>
      <c r="W34" t="s">
        <v>426</v>
      </c>
      <c r="X34" s="2">
        <v>1.4999999999999999E-2</v>
      </c>
      <c r="Y34" t="s">
        <v>227</v>
      </c>
      <c r="Z34" s="2">
        <v>2E-3</v>
      </c>
      <c r="AA34">
        <v>0</v>
      </c>
      <c r="AB34" s="2">
        <v>0</v>
      </c>
    </row>
    <row r="35" spans="2:28">
      <c r="B35" t="s">
        <v>314</v>
      </c>
      <c r="C35" s="2">
        <f t="shared" si="0"/>
        <v>0.89500000000000002</v>
      </c>
      <c r="D35" s="2">
        <f t="shared" si="1"/>
        <v>8.5000000000000006E-2</v>
      </c>
      <c r="E35" s="2">
        <f t="shared" si="2"/>
        <v>0</v>
      </c>
      <c r="F35" s="2">
        <f t="shared" si="3"/>
        <v>0.02</v>
      </c>
      <c r="I35" t="s">
        <v>314</v>
      </c>
      <c r="J35" t="s">
        <v>164</v>
      </c>
      <c r="K35" t="s">
        <v>301</v>
      </c>
      <c r="L35" t="s">
        <v>315</v>
      </c>
      <c r="M35" t="s">
        <v>316</v>
      </c>
      <c r="N35" s="2">
        <v>0.89500000000000002</v>
      </c>
      <c r="O35" t="s">
        <v>317</v>
      </c>
      <c r="P35" s="2">
        <v>8.5000000000000006E-2</v>
      </c>
      <c r="Q35" t="s">
        <v>318</v>
      </c>
      <c r="R35" s="2">
        <v>0.01</v>
      </c>
      <c r="S35">
        <v>0</v>
      </c>
      <c r="T35" s="2">
        <v>0</v>
      </c>
      <c r="U35">
        <v>0</v>
      </c>
      <c r="V35" s="2">
        <v>0</v>
      </c>
      <c r="W35" t="s">
        <v>318</v>
      </c>
      <c r="X35" s="2">
        <v>0.01</v>
      </c>
      <c r="Y35">
        <v>0</v>
      </c>
      <c r="Z35" s="2">
        <v>0</v>
      </c>
      <c r="AA35">
        <v>0</v>
      </c>
      <c r="AB35" s="2">
        <v>0</v>
      </c>
    </row>
    <row r="36" spans="2:28">
      <c r="B36" t="s">
        <v>319</v>
      </c>
      <c r="C36" s="2">
        <f t="shared" si="0"/>
        <v>0.40600000000000003</v>
      </c>
      <c r="D36" s="2">
        <f t="shared" si="1"/>
        <v>0.55300000000000005</v>
      </c>
      <c r="E36" s="2">
        <f t="shared" si="2"/>
        <v>0</v>
      </c>
      <c r="F36" s="2">
        <f t="shared" si="3"/>
        <v>0.04</v>
      </c>
      <c r="I36" t="s">
        <v>319</v>
      </c>
      <c r="J36" t="s">
        <v>164</v>
      </c>
      <c r="K36" t="s">
        <v>301</v>
      </c>
      <c r="L36" t="s">
        <v>320</v>
      </c>
      <c r="M36" t="s">
        <v>321</v>
      </c>
      <c r="N36" s="2">
        <v>0.40600000000000003</v>
      </c>
      <c r="O36" t="s">
        <v>322</v>
      </c>
      <c r="P36" s="2">
        <v>0.55300000000000005</v>
      </c>
      <c r="Q36" t="s">
        <v>323</v>
      </c>
      <c r="R36" s="2">
        <v>2.5000000000000001E-2</v>
      </c>
      <c r="S36">
        <v>0</v>
      </c>
      <c r="T36" s="2">
        <v>0</v>
      </c>
      <c r="U36">
        <v>0</v>
      </c>
      <c r="V36" s="2">
        <v>0</v>
      </c>
      <c r="W36" t="s">
        <v>324</v>
      </c>
      <c r="X36" s="2">
        <v>1.4E-2</v>
      </c>
      <c r="Y36" t="s">
        <v>325</v>
      </c>
      <c r="Z36" s="2">
        <v>1E-3</v>
      </c>
      <c r="AA36">
        <v>0</v>
      </c>
      <c r="AB36" s="2">
        <v>0</v>
      </c>
    </row>
    <row r="37" spans="2:28">
      <c r="B37" t="s">
        <v>1450</v>
      </c>
      <c r="C37" s="2">
        <f t="shared" si="0"/>
        <v>0.89500000000000002</v>
      </c>
      <c r="D37" s="2">
        <f t="shared" si="1"/>
        <v>0</v>
      </c>
      <c r="E37" s="2">
        <f t="shared" si="2"/>
        <v>5.9999999999999995E-4</v>
      </c>
      <c r="F37" s="2">
        <f t="shared" si="3"/>
        <v>0.10299999999999999</v>
      </c>
      <c r="I37" t="s">
        <v>1450</v>
      </c>
      <c r="J37" t="s">
        <v>1269</v>
      </c>
      <c r="K37" t="s">
        <v>1431</v>
      </c>
      <c r="L37" t="s">
        <v>1451</v>
      </c>
      <c r="M37" t="s">
        <v>1452</v>
      </c>
      <c r="N37" s="2">
        <v>0.89400000000000002</v>
      </c>
      <c r="O37">
        <v>0</v>
      </c>
      <c r="P37" s="2">
        <v>0</v>
      </c>
      <c r="Q37" t="s">
        <v>1453</v>
      </c>
      <c r="R37" s="2">
        <v>8.5999999999999993E-2</v>
      </c>
      <c r="S37">
        <v>0</v>
      </c>
      <c r="T37" s="2">
        <v>0</v>
      </c>
      <c r="U37" t="s">
        <v>206</v>
      </c>
      <c r="V37" s="2">
        <v>5.9999999999999995E-4</v>
      </c>
      <c r="W37" t="s">
        <v>1454</v>
      </c>
      <c r="X37" s="2">
        <v>1.4999999999999999E-2</v>
      </c>
      <c r="Y37" t="s">
        <v>1455</v>
      </c>
      <c r="Z37" s="2">
        <v>2E-3</v>
      </c>
      <c r="AA37" t="s">
        <v>1456</v>
      </c>
      <c r="AB37" s="2">
        <v>1E-3</v>
      </c>
    </row>
    <row r="38" spans="2:28">
      <c r="B38" t="s">
        <v>590</v>
      </c>
      <c r="C38" s="2">
        <f t="shared" si="0"/>
        <v>5.0999999999999997E-2</v>
      </c>
      <c r="D38" s="2">
        <f t="shared" si="1"/>
        <v>1.7999999999999999E-2</v>
      </c>
      <c r="E38" s="2">
        <f t="shared" si="2"/>
        <v>0.182</v>
      </c>
      <c r="F38" s="2">
        <f t="shared" si="3"/>
        <v>0.748</v>
      </c>
      <c r="I38" t="s">
        <v>590</v>
      </c>
      <c r="J38" t="s">
        <v>524</v>
      </c>
      <c r="K38" t="s">
        <v>591</v>
      </c>
      <c r="L38" t="s">
        <v>592</v>
      </c>
      <c r="M38" t="s">
        <v>593</v>
      </c>
      <c r="N38" s="2">
        <v>5.0999999999999997E-2</v>
      </c>
      <c r="O38" t="s">
        <v>594</v>
      </c>
      <c r="P38" s="2">
        <v>1.7999999999999999E-2</v>
      </c>
      <c r="Q38" t="s">
        <v>595</v>
      </c>
      <c r="R38" s="2">
        <v>0.52200000000000002</v>
      </c>
      <c r="S38" t="s">
        <v>208</v>
      </c>
      <c r="T38" s="2">
        <v>0</v>
      </c>
      <c r="U38" t="s">
        <v>596</v>
      </c>
      <c r="V38" s="2">
        <v>0.182</v>
      </c>
      <c r="W38" t="s">
        <v>597</v>
      </c>
      <c r="X38" s="2">
        <v>0.219</v>
      </c>
      <c r="Y38" t="s">
        <v>598</v>
      </c>
      <c r="Z38" s="2">
        <v>7.0000000000000001E-3</v>
      </c>
      <c r="AA38">
        <v>0</v>
      </c>
      <c r="AB38" s="2">
        <v>0</v>
      </c>
    </row>
    <row r="39" spans="2:28">
      <c r="B39" t="s">
        <v>1457</v>
      </c>
      <c r="C39" s="2">
        <f t="shared" si="0"/>
        <v>0.92500000000000004</v>
      </c>
      <c r="D39" s="2">
        <f t="shared" si="1"/>
        <v>2.0000000000000001E-4</v>
      </c>
      <c r="E39" s="2">
        <f t="shared" si="2"/>
        <v>0</v>
      </c>
      <c r="F39" s="2">
        <f t="shared" si="3"/>
        <v>7.4900000000000008E-2</v>
      </c>
      <c r="I39" t="s">
        <v>1457</v>
      </c>
      <c r="J39" t="s">
        <v>1269</v>
      </c>
      <c r="K39" t="s">
        <v>1431</v>
      </c>
      <c r="L39" t="s">
        <v>1458</v>
      </c>
      <c r="M39" t="s">
        <v>1459</v>
      </c>
      <c r="N39" s="2">
        <v>0.92500000000000004</v>
      </c>
      <c r="O39" t="s">
        <v>206</v>
      </c>
      <c r="P39" s="2">
        <v>2.0000000000000001E-4</v>
      </c>
      <c r="Q39" t="s">
        <v>1460</v>
      </c>
      <c r="R39" s="2">
        <v>6.6000000000000003E-2</v>
      </c>
      <c r="S39">
        <v>0</v>
      </c>
      <c r="T39" s="2">
        <v>0</v>
      </c>
      <c r="U39">
        <v>0</v>
      </c>
      <c r="V39" s="2">
        <v>0</v>
      </c>
      <c r="W39" t="s">
        <v>1461</v>
      </c>
      <c r="X39" s="2">
        <v>8.0000000000000002E-3</v>
      </c>
      <c r="Y39" t="s">
        <v>936</v>
      </c>
      <c r="Z39" s="2">
        <v>8.9999999999999998E-4</v>
      </c>
      <c r="AA39">
        <v>0</v>
      </c>
      <c r="AB39" s="2">
        <v>0</v>
      </c>
    </row>
    <row r="40" spans="2:28">
      <c r="B40" t="s">
        <v>170</v>
      </c>
      <c r="C40" s="2">
        <f t="shared" si="0"/>
        <v>5.0000000000000001E-3</v>
      </c>
      <c r="D40" s="2">
        <f t="shared" si="1"/>
        <v>0.98299999999999998</v>
      </c>
      <c r="E40" s="2">
        <f t="shared" si="2"/>
        <v>0</v>
      </c>
      <c r="F40" s="2">
        <f t="shared" si="3"/>
        <v>1.0999999999999999E-2</v>
      </c>
      <c r="I40" t="s">
        <v>170</v>
      </c>
      <c r="J40" t="s">
        <v>164</v>
      </c>
      <c r="K40" t="s">
        <v>165</v>
      </c>
      <c r="L40" t="s">
        <v>171</v>
      </c>
      <c r="M40" t="s">
        <v>172</v>
      </c>
      <c r="N40" s="2">
        <v>5.0000000000000001E-3</v>
      </c>
      <c r="O40" t="s">
        <v>173</v>
      </c>
      <c r="P40" s="2">
        <v>0.98299999999999998</v>
      </c>
      <c r="Q40">
        <v>730</v>
      </c>
      <c r="R40" s="2">
        <v>1E-3</v>
      </c>
      <c r="S40">
        <v>0</v>
      </c>
      <c r="T40" s="2">
        <v>0</v>
      </c>
      <c r="U40">
        <v>0</v>
      </c>
      <c r="V40" s="2">
        <v>0</v>
      </c>
      <c r="W40" t="s">
        <v>174</v>
      </c>
      <c r="X40" s="2">
        <v>0.01</v>
      </c>
      <c r="Y40">
        <v>0</v>
      </c>
      <c r="Z40" s="2">
        <v>0</v>
      </c>
      <c r="AA40">
        <v>0</v>
      </c>
      <c r="AB40" s="2">
        <v>0</v>
      </c>
    </row>
    <row r="41" spans="2:28">
      <c r="B41" t="s">
        <v>326</v>
      </c>
      <c r="C41" s="2">
        <f t="shared" si="0"/>
        <v>0.95799999999999996</v>
      </c>
      <c r="D41" s="2">
        <f t="shared" si="1"/>
        <v>1.4999999999999999E-2</v>
      </c>
      <c r="E41" s="2">
        <f t="shared" si="2"/>
        <v>5.0000000000000001E-4</v>
      </c>
      <c r="F41" s="2">
        <f t="shared" si="3"/>
        <v>2.5999999999999999E-2</v>
      </c>
      <c r="I41" t="s">
        <v>326</v>
      </c>
      <c r="J41" t="s">
        <v>164</v>
      </c>
      <c r="K41" t="s">
        <v>301</v>
      </c>
      <c r="L41" t="s">
        <v>327</v>
      </c>
      <c r="M41" t="s">
        <v>328</v>
      </c>
      <c r="N41" s="2">
        <v>0.95799999999999996</v>
      </c>
      <c r="O41" t="s">
        <v>329</v>
      </c>
      <c r="P41" s="2">
        <v>1.4999999999999999E-2</v>
      </c>
      <c r="Q41" t="s">
        <v>330</v>
      </c>
      <c r="R41" s="2">
        <v>1.7999999999999999E-2</v>
      </c>
      <c r="S41" t="s">
        <v>270</v>
      </c>
      <c r="T41" s="2">
        <v>5.0000000000000001E-4</v>
      </c>
      <c r="U41">
        <v>0</v>
      </c>
      <c r="V41" s="2">
        <v>0</v>
      </c>
      <c r="W41" t="s">
        <v>331</v>
      </c>
      <c r="X41" s="2">
        <v>7.0000000000000001E-3</v>
      </c>
      <c r="Y41" t="s">
        <v>332</v>
      </c>
      <c r="Z41" s="2">
        <v>1E-3</v>
      </c>
      <c r="AA41">
        <v>0</v>
      </c>
      <c r="AB41" s="2">
        <v>0</v>
      </c>
    </row>
    <row r="42" spans="2:28">
      <c r="B42" t="s">
        <v>333</v>
      </c>
      <c r="C42" s="2">
        <f t="shared" si="0"/>
        <v>0.85899999999999999</v>
      </c>
      <c r="D42" s="2">
        <f t="shared" si="1"/>
        <v>1.2E-2</v>
      </c>
      <c r="E42" s="2">
        <f t="shared" si="2"/>
        <v>0</v>
      </c>
      <c r="F42" s="2">
        <f t="shared" si="3"/>
        <v>0.129</v>
      </c>
      <c r="I42" t="s">
        <v>333</v>
      </c>
      <c r="J42" t="s">
        <v>164</v>
      </c>
      <c r="K42" t="s">
        <v>301</v>
      </c>
      <c r="L42" t="s">
        <v>334</v>
      </c>
      <c r="M42" t="s">
        <v>335</v>
      </c>
      <c r="N42" s="2">
        <v>0.85899999999999999</v>
      </c>
      <c r="O42" t="s">
        <v>336</v>
      </c>
      <c r="P42" s="2">
        <v>1.2E-2</v>
      </c>
      <c r="Q42" t="s">
        <v>337</v>
      </c>
      <c r="R42" s="2">
        <v>0.09</v>
      </c>
      <c r="S42">
        <v>0</v>
      </c>
      <c r="T42" s="2">
        <v>0</v>
      </c>
      <c r="U42">
        <v>0</v>
      </c>
      <c r="V42" s="2">
        <v>0</v>
      </c>
      <c r="W42" t="s">
        <v>338</v>
      </c>
      <c r="X42" s="2">
        <v>2.8000000000000001E-2</v>
      </c>
      <c r="Y42" t="s">
        <v>339</v>
      </c>
      <c r="Z42" s="2">
        <v>1.0999999999999999E-2</v>
      </c>
      <c r="AA42">
        <v>0</v>
      </c>
      <c r="AB42" s="2">
        <v>0</v>
      </c>
    </row>
    <row r="43" spans="2:28">
      <c r="B43" t="s">
        <v>734</v>
      </c>
      <c r="C43" s="2">
        <f t="shared" si="0"/>
        <v>0.96</v>
      </c>
      <c r="D43" s="2">
        <f t="shared" si="1"/>
        <v>0</v>
      </c>
      <c r="E43" s="2">
        <f t="shared" si="2"/>
        <v>0</v>
      </c>
      <c r="F43" s="2">
        <f t="shared" si="3"/>
        <v>0.04</v>
      </c>
      <c r="I43" t="s">
        <v>734</v>
      </c>
      <c r="J43" t="s">
        <v>524</v>
      </c>
      <c r="K43" t="s">
        <v>731</v>
      </c>
      <c r="L43" t="s">
        <v>208</v>
      </c>
      <c r="M43" t="s">
        <v>735</v>
      </c>
      <c r="N43" s="2">
        <v>0.96</v>
      </c>
      <c r="O43">
        <v>0</v>
      </c>
      <c r="P43" s="2">
        <v>0</v>
      </c>
      <c r="Q43">
        <v>640</v>
      </c>
      <c r="R43" s="2">
        <v>3.2000000000000001E-2</v>
      </c>
      <c r="S43">
        <v>0</v>
      </c>
      <c r="T43" s="2">
        <v>0</v>
      </c>
      <c r="U43">
        <v>0</v>
      </c>
      <c r="V43" s="2">
        <v>0</v>
      </c>
      <c r="W43">
        <v>0</v>
      </c>
      <c r="X43" s="2">
        <v>0</v>
      </c>
      <c r="Y43">
        <v>160</v>
      </c>
      <c r="Z43" s="2">
        <v>8.0000000000000002E-3</v>
      </c>
      <c r="AA43">
        <v>0</v>
      </c>
      <c r="AB43" s="2">
        <v>0</v>
      </c>
    </row>
    <row r="44" spans="2:28">
      <c r="B44" t="s">
        <v>1382</v>
      </c>
      <c r="C44" s="2">
        <f t="shared" si="0"/>
        <v>0.90900000000000003</v>
      </c>
      <c r="D44" s="2">
        <f t="shared" si="1"/>
        <v>0</v>
      </c>
      <c r="E44" s="2">
        <f t="shared" si="2"/>
        <v>0</v>
      </c>
      <c r="F44" s="2">
        <f t="shared" si="3"/>
        <v>0.09</v>
      </c>
      <c r="I44" t="s">
        <v>1382</v>
      </c>
      <c r="J44" t="s">
        <v>1269</v>
      </c>
      <c r="K44" t="s">
        <v>1375</v>
      </c>
      <c r="L44" t="s">
        <v>1383</v>
      </c>
      <c r="M44" t="s">
        <v>1384</v>
      </c>
      <c r="N44" s="2">
        <v>0.90900000000000003</v>
      </c>
      <c r="O44">
        <v>0</v>
      </c>
      <c r="P44" s="2">
        <v>0</v>
      </c>
      <c r="Q44" t="s">
        <v>1385</v>
      </c>
      <c r="R44" s="2">
        <v>7.9000000000000001E-2</v>
      </c>
      <c r="S44">
        <v>0</v>
      </c>
      <c r="T44" s="2">
        <v>0</v>
      </c>
      <c r="U44">
        <v>0</v>
      </c>
      <c r="V44" s="2">
        <v>0</v>
      </c>
      <c r="W44" t="s">
        <v>1386</v>
      </c>
      <c r="X44" s="2">
        <v>8.0000000000000002E-3</v>
      </c>
      <c r="Y44" t="s">
        <v>1387</v>
      </c>
      <c r="Z44" s="2">
        <v>3.0000000000000001E-3</v>
      </c>
      <c r="AA44">
        <v>0</v>
      </c>
      <c r="AB44" s="2">
        <v>0</v>
      </c>
    </row>
    <row r="45" spans="2:28">
      <c r="B45" t="s">
        <v>1723</v>
      </c>
      <c r="C45" s="2">
        <f t="shared" si="0"/>
        <v>0.441</v>
      </c>
      <c r="D45" s="2">
        <f t="shared" si="1"/>
        <v>0.375</v>
      </c>
      <c r="E45" s="2">
        <f t="shared" si="2"/>
        <v>0</v>
      </c>
      <c r="F45" s="2">
        <f t="shared" si="3"/>
        <v>0.184</v>
      </c>
      <c r="I45" t="s">
        <v>1723</v>
      </c>
      <c r="J45" t="s">
        <v>164</v>
      </c>
      <c r="K45" t="s">
        <v>410</v>
      </c>
      <c r="L45" t="s">
        <v>452</v>
      </c>
      <c r="M45" t="s">
        <v>453</v>
      </c>
      <c r="N45" s="2">
        <v>0.441</v>
      </c>
      <c r="O45" t="s">
        <v>454</v>
      </c>
      <c r="P45" s="2">
        <v>0.375</v>
      </c>
      <c r="Q45" t="s">
        <v>455</v>
      </c>
      <c r="R45" s="2">
        <v>0.08</v>
      </c>
      <c r="S45">
        <v>0</v>
      </c>
      <c r="T45" s="2">
        <v>0</v>
      </c>
      <c r="U45">
        <v>0</v>
      </c>
      <c r="V45" s="2">
        <v>0</v>
      </c>
      <c r="W45" t="s">
        <v>456</v>
      </c>
      <c r="X45" s="2">
        <v>0.10199999999999999</v>
      </c>
      <c r="Y45" t="s">
        <v>457</v>
      </c>
      <c r="Z45" s="2">
        <v>2E-3</v>
      </c>
      <c r="AA45">
        <v>0</v>
      </c>
      <c r="AB45" s="2">
        <v>0</v>
      </c>
    </row>
    <row r="46" spans="2:28">
      <c r="B46" t="s">
        <v>962</v>
      </c>
      <c r="C46" s="2">
        <f t="shared" si="0"/>
        <v>0.93400000000000005</v>
      </c>
      <c r="D46" s="2">
        <f t="shared" si="1"/>
        <v>1.4E-2</v>
      </c>
      <c r="E46" s="2">
        <f t="shared" si="2"/>
        <v>0</v>
      </c>
      <c r="F46" s="2">
        <f t="shared" si="3"/>
        <v>5.0999999999999997E-2</v>
      </c>
      <c r="I46" t="s">
        <v>962</v>
      </c>
      <c r="J46" t="s">
        <v>954</v>
      </c>
      <c r="K46" t="s">
        <v>955</v>
      </c>
      <c r="L46" t="s">
        <v>315</v>
      </c>
      <c r="M46" t="s">
        <v>963</v>
      </c>
      <c r="N46" s="2">
        <v>0.93400000000000005</v>
      </c>
      <c r="O46" t="s">
        <v>964</v>
      </c>
      <c r="P46" s="2">
        <v>1.4E-2</v>
      </c>
      <c r="Q46" t="s">
        <v>965</v>
      </c>
      <c r="R46" s="2">
        <v>5.0999999999999997E-2</v>
      </c>
      <c r="S46">
        <v>0</v>
      </c>
      <c r="T46" s="2">
        <v>0</v>
      </c>
      <c r="U46">
        <v>0</v>
      </c>
      <c r="V46" s="2">
        <v>0</v>
      </c>
      <c r="W46">
        <v>0</v>
      </c>
      <c r="X46" s="2">
        <v>0</v>
      </c>
      <c r="Y46">
        <v>0</v>
      </c>
      <c r="Z46" s="2">
        <v>0</v>
      </c>
      <c r="AA46">
        <v>0</v>
      </c>
      <c r="AB46" s="2">
        <v>0</v>
      </c>
    </row>
    <row r="47" spans="2:28">
      <c r="B47" t="s">
        <v>1290</v>
      </c>
      <c r="C47" s="2">
        <f t="shared" si="0"/>
        <v>0.59199999999999997</v>
      </c>
      <c r="D47" s="2">
        <f t="shared" si="1"/>
        <v>0</v>
      </c>
      <c r="E47" s="2">
        <f t="shared" si="2"/>
        <v>2E-3</v>
      </c>
      <c r="F47" s="2">
        <f t="shared" si="3"/>
        <v>0.40400000000000003</v>
      </c>
      <c r="I47" t="s">
        <v>1290</v>
      </c>
      <c r="J47" t="s">
        <v>1269</v>
      </c>
      <c r="K47" t="s">
        <v>1270</v>
      </c>
      <c r="L47" t="s">
        <v>1291</v>
      </c>
      <c r="M47" t="s">
        <v>1292</v>
      </c>
      <c r="N47" s="2">
        <v>0.59199999999999997</v>
      </c>
      <c r="O47">
        <v>0</v>
      </c>
      <c r="P47" s="2">
        <v>0</v>
      </c>
      <c r="Q47" t="s">
        <v>1293</v>
      </c>
      <c r="R47" s="2">
        <v>0.23</v>
      </c>
      <c r="S47" t="s">
        <v>1294</v>
      </c>
      <c r="T47" s="2">
        <v>2E-3</v>
      </c>
      <c r="U47">
        <v>0</v>
      </c>
      <c r="V47" s="2">
        <v>0</v>
      </c>
      <c r="W47" t="s">
        <v>1295</v>
      </c>
      <c r="X47" s="2">
        <v>0.17399999999999999</v>
      </c>
      <c r="Y47">
        <v>0</v>
      </c>
      <c r="Z47" s="2">
        <v>0</v>
      </c>
      <c r="AA47">
        <v>0</v>
      </c>
      <c r="AB47" s="2">
        <v>0</v>
      </c>
    </row>
    <row r="48" spans="2:28">
      <c r="B48" t="s">
        <v>921</v>
      </c>
      <c r="C48" s="2">
        <f t="shared" si="0"/>
        <v>0.73199999999999998</v>
      </c>
      <c r="D48" s="2">
        <f t="shared" si="1"/>
        <v>0.253</v>
      </c>
      <c r="E48" s="2">
        <f t="shared" si="2"/>
        <v>2E-3</v>
      </c>
      <c r="F48" s="2">
        <f t="shared" si="3"/>
        <v>1.2E-2</v>
      </c>
      <c r="I48" t="s">
        <v>921</v>
      </c>
      <c r="J48" t="s">
        <v>524</v>
      </c>
      <c r="K48" t="s">
        <v>908</v>
      </c>
      <c r="L48" t="s">
        <v>922</v>
      </c>
      <c r="M48" t="s">
        <v>923</v>
      </c>
      <c r="N48" s="2">
        <v>0.73199999999999998</v>
      </c>
      <c r="O48" t="s">
        <v>924</v>
      </c>
      <c r="P48" s="2">
        <v>0.253</v>
      </c>
      <c r="Q48" t="s">
        <v>925</v>
      </c>
      <c r="R48" s="2">
        <v>1.2E-2</v>
      </c>
      <c r="S48">
        <v>0</v>
      </c>
      <c r="T48" s="2">
        <v>0</v>
      </c>
      <c r="U48" t="s">
        <v>708</v>
      </c>
      <c r="V48" s="2">
        <v>2E-3</v>
      </c>
      <c r="W48">
        <v>0</v>
      </c>
      <c r="X48" s="2">
        <v>0</v>
      </c>
      <c r="Y48">
        <v>0</v>
      </c>
      <c r="Z48" s="2">
        <v>0</v>
      </c>
      <c r="AA48">
        <v>0</v>
      </c>
      <c r="AB48" s="2">
        <v>0</v>
      </c>
    </row>
    <row r="49" spans="2:28">
      <c r="B49" t="s">
        <v>966</v>
      </c>
      <c r="C49" s="2">
        <f t="shared" si="0"/>
        <v>0.23300000000000001</v>
      </c>
      <c r="D49" s="2">
        <f t="shared" si="1"/>
        <v>0</v>
      </c>
      <c r="E49" s="2">
        <f t="shared" si="2"/>
        <v>0</v>
      </c>
      <c r="F49" s="2">
        <f t="shared" si="3"/>
        <v>0.76400000000000001</v>
      </c>
      <c r="I49" t="s">
        <v>966</v>
      </c>
      <c r="J49" t="s">
        <v>954</v>
      </c>
      <c r="K49" t="s">
        <v>955</v>
      </c>
      <c r="L49" t="s">
        <v>967</v>
      </c>
      <c r="M49" t="s">
        <v>968</v>
      </c>
      <c r="N49" s="2">
        <v>0.23300000000000001</v>
      </c>
      <c r="O49">
        <v>0</v>
      </c>
      <c r="P49" s="2">
        <v>0</v>
      </c>
      <c r="Q49" t="s">
        <v>969</v>
      </c>
      <c r="R49" s="2">
        <v>0.76400000000000001</v>
      </c>
      <c r="S49">
        <v>0</v>
      </c>
      <c r="T49" s="2">
        <v>0</v>
      </c>
      <c r="U49">
        <v>0</v>
      </c>
      <c r="V49" s="2">
        <v>0</v>
      </c>
      <c r="W49">
        <v>0</v>
      </c>
      <c r="X49" s="2">
        <v>0</v>
      </c>
      <c r="Y49">
        <v>0</v>
      </c>
      <c r="Z49" s="2">
        <v>0</v>
      </c>
      <c r="AA49">
        <v>0</v>
      </c>
      <c r="AB49" s="2">
        <v>0</v>
      </c>
    </row>
    <row r="50" spans="2:28">
      <c r="B50" t="s">
        <v>1058</v>
      </c>
      <c r="C50" s="2">
        <f t="shared" si="0"/>
        <v>0.83499999999999996</v>
      </c>
      <c r="D50" s="2">
        <f t="shared" si="1"/>
        <v>4.1000000000000002E-2</v>
      </c>
      <c r="E50" s="2">
        <f t="shared" si="2"/>
        <v>6.0000000000000001E-3</v>
      </c>
      <c r="F50" s="2">
        <f t="shared" si="3"/>
        <v>0.11799999999999999</v>
      </c>
      <c r="I50" t="s">
        <v>1058</v>
      </c>
      <c r="J50" t="s">
        <v>954</v>
      </c>
      <c r="K50" t="s">
        <v>1059</v>
      </c>
      <c r="L50" t="s">
        <v>1060</v>
      </c>
      <c r="M50" t="s">
        <v>1061</v>
      </c>
      <c r="N50" s="2">
        <v>0.83499999999999996</v>
      </c>
      <c r="O50" t="s">
        <v>1062</v>
      </c>
      <c r="P50" s="2">
        <v>4.1000000000000002E-2</v>
      </c>
      <c r="Q50" t="s">
        <v>1063</v>
      </c>
      <c r="R50" s="2">
        <v>0.11799999999999999</v>
      </c>
      <c r="S50" t="s">
        <v>1064</v>
      </c>
      <c r="T50" s="2">
        <v>4.0000000000000001E-3</v>
      </c>
      <c r="U50" t="s">
        <v>1065</v>
      </c>
      <c r="V50" s="2">
        <v>2E-3</v>
      </c>
      <c r="W50">
        <v>0</v>
      </c>
      <c r="X50" s="2">
        <v>0</v>
      </c>
      <c r="Y50">
        <v>0</v>
      </c>
      <c r="Z50" s="2">
        <v>0</v>
      </c>
      <c r="AA50">
        <v>0</v>
      </c>
      <c r="AB50" s="2">
        <v>0</v>
      </c>
    </row>
    <row r="51" spans="2:28">
      <c r="B51" t="s">
        <v>175</v>
      </c>
      <c r="C51" s="2">
        <f t="shared" si="0"/>
        <v>2.5000000000000001E-2</v>
      </c>
      <c r="D51" s="2">
        <f t="shared" si="1"/>
        <v>0.96899999999999997</v>
      </c>
      <c r="E51" s="2">
        <f t="shared" si="2"/>
        <v>0</v>
      </c>
      <c r="F51" s="2">
        <f t="shared" si="3"/>
        <v>5.0000000000000001E-3</v>
      </c>
      <c r="I51" t="s">
        <v>175</v>
      </c>
      <c r="J51" t="s">
        <v>164</v>
      </c>
      <c r="K51" t="s">
        <v>165</v>
      </c>
      <c r="L51" t="s">
        <v>176</v>
      </c>
      <c r="M51" t="s">
        <v>177</v>
      </c>
      <c r="N51" s="2">
        <v>2.3E-2</v>
      </c>
      <c r="O51" t="s">
        <v>178</v>
      </c>
      <c r="P51" s="2">
        <v>0.96899999999999997</v>
      </c>
      <c r="Q51" t="s">
        <v>179</v>
      </c>
      <c r="R51" s="2">
        <v>2E-3</v>
      </c>
      <c r="S51">
        <v>0</v>
      </c>
      <c r="T51" s="2">
        <v>0</v>
      </c>
      <c r="U51">
        <v>0</v>
      </c>
      <c r="V51" s="2">
        <v>0</v>
      </c>
      <c r="W51" t="s">
        <v>180</v>
      </c>
      <c r="X51" s="2">
        <v>3.0000000000000001E-3</v>
      </c>
      <c r="Y51">
        <v>0</v>
      </c>
      <c r="Z51" s="2">
        <v>0</v>
      </c>
      <c r="AA51" t="s">
        <v>179</v>
      </c>
      <c r="AB51" s="2">
        <v>2E-3</v>
      </c>
    </row>
    <row r="52" spans="2:28">
      <c r="B52" t="s">
        <v>1296</v>
      </c>
      <c r="C52" s="2">
        <f t="shared" si="0"/>
        <v>0.94399999999999995</v>
      </c>
      <c r="D52" s="2">
        <f t="shared" si="1"/>
        <v>1E-3</v>
      </c>
      <c r="E52" s="2">
        <f t="shared" si="2"/>
        <v>1E-3</v>
      </c>
      <c r="F52" s="2">
        <f t="shared" si="3"/>
        <v>5.1999999999999998E-2</v>
      </c>
      <c r="I52" t="s">
        <v>1296</v>
      </c>
      <c r="J52" t="s">
        <v>1269</v>
      </c>
      <c r="K52" t="s">
        <v>1270</v>
      </c>
      <c r="L52" t="s">
        <v>732</v>
      </c>
      <c r="M52" t="s">
        <v>1297</v>
      </c>
      <c r="N52" s="2">
        <v>0.94399999999999995</v>
      </c>
      <c r="O52">
        <v>70</v>
      </c>
      <c r="P52" s="2">
        <v>1E-3</v>
      </c>
      <c r="Q52">
        <v>350</v>
      </c>
      <c r="R52" s="2">
        <v>5.0000000000000001E-3</v>
      </c>
      <c r="S52">
        <v>0</v>
      </c>
      <c r="T52" s="2">
        <v>0</v>
      </c>
      <c r="U52">
        <v>70</v>
      </c>
      <c r="V52" s="2">
        <v>1E-3</v>
      </c>
      <c r="W52" t="s">
        <v>1298</v>
      </c>
      <c r="X52" s="2">
        <v>0.03</v>
      </c>
      <c r="Y52" t="s">
        <v>400</v>
      </c>
      <c r="Z52" s="2">
        <v>1.7000000000000001E-2</v>
      </c>
      <c r="AA52">
        <v>0</v>
      </c>
      <c r="AB52" s="2">
        <v>0</v>
      </c>
    </row>
    <row r="53" spans="2:28">
      <c r="B53" t="s">
        <v>1299</v>
      </c>
      <c r="C53" s="2">
        <f t="shared" si="0"/>
        <v>0.88</v>
      </c>
      <c r="D53" s="2">
        <f t="shared" si="1"/>
        <v>0</v>
      </c>
      <c r="E53" s="2">
        <f t="shared" si="2"/>
        <v>0</v>
      </c>
      <c r="F53" s="2">
        <f t="shared" si="3"/>
        <v>0.11899999999999999</v>
      </c>
      <c r="I53" t="s">
        <v>1299</v>
      </c>
      <c r="J53" t="s">
        <v>1269</v>
      </c>
      <c r="K53" t="s">
        <v>1270</v>
      </c>
      <c r="L53" t="s">
        <v>1300</v>
      </c>
      <c r="M53" t="s">
        <v>1301</v>
      </c>
      <c r="N53" s="2">
        <v>0.88</v>
      </c>
      <c r="O53">
        <v>0</v>
      </c>
      <c r="P53" s="2">
        <v>0</v>
      </c>
      <c r="Q53" t="s">
        <v>1302</v>
      </c>
      <c r="R53" s="2">
        <v>0.109</v>
      </c>
      <c r="S53">
        <v>0</v>
      </c>
      <c r="T53" s="2">
        <v>0</v>
      </c>
      <c r="U53">
        <v>0</v>
      </c>
      <c r="V53" s="2">
        <v>0</v>
      </c>
      <c r="W53" t="s">
        <v>1303</v>
      </c>
      <c r="X53" s="2">
        <v>8.9999999999999993E-3</v>
      </c>
      <c r="Y53" t="s">
        <v>1304</v>
      </c>
      <c r="Z53" s="2">
        <v>1E-3</v>
      </c>
      <c r="AA53">
        <v>0</v>
      </c>
      <c r="AB53" s="2">
        <v>0</v>
      </c>
    </row>
    <row r="54" spans="2:28">
      <c r="B54" t="s">
        <v>1462</v>
      </c>
      <c r="C54" s="2">
        <f t="shared" si="0"/>
        <v>0.94099999999999995</v>
      </c>
      <c r="D54" s="2">
        <f t="shared" si="1"/>
        <v>0</v>
      </c>
      <c r="E54" s="2">
        <f t="shared" si="2"/>
        <v>0</v>
      </c>
      <c r="F54" s="2">
        <f t="shared" si="3"/>
        <v>5.8000000000000003E-2</v>
      </c>
      <c r="I54" t="s">
        <v>1462</v>
      </c>
      <c r="J54" t="s">
        <v>1269</v>
      </c>
      <c r="K54" t="s">
        <v>1431</v>
      </c>
      <c r="L54" t="s">
        <v>1463</v>
      </c>
      <c r="M54" t="s">
        <v>1464</v>
      </c>
      <c r="N54" s="2">
        <v>0.94099999999999995</v>
      </c>
      <c r="O54">
        <v>0</v>
      </c>
      <c r="P54" s="2">
        <v>0</v>
      </c>
      <c r="Q54" t="s">
        <v>1465</v>
      </c>
      <c r="R54" s="2">
        <v>5.5E-2</v>
      </c>
      <c r="S54">
        <v>0</v>
      </c>
      <c r="T54" s="2">
        <v>0</v>
      </c>
      <c r="U54">
        <v>0</v>
      </c>
      <c r="V54" s="2">
        <v>0</v>
      </c>
      <c r="W54" t="s">
        <v>1466</v>
      </c>
      <c r="X54" s="2">
        <v>3.0000000000000001E-3</v>
      </c>
      <c r="Y54">
        <v>0</v>
      </c>
      <c r="Z54" s="2">
        <v>0</v>
      </c>
      <c r="AA54">
        <v>0</v>
      </c>
      <c r="AB54" s="2">
        <v>0</v>
      </c>
    </row>
    <row r="55" spans="2:28">
      <c r="B55" t="s">
        <v>1674</v>
      </c>
      <c r="C55" s="2">
        <f t="shared" si="0"/>
        <v>5.0999999999999997E-2</v>
      </c>
      <c r="D55" s="2">
        <f t="shared" si="1"/>
        <v>0.94899999999999995</v>
      </c>
      <c r="E55" s="2">
        <f t="shared" si="2"/>
        <v>0</v>
      </c>
      <c r="F55" s="2">
        <f t="shared" si="3"/>
        <v>0</v>
      </c>
      <c r="I55" t="s">
        <v>1674</v>
      </c>
      <c r="J55" t="s">
        <v>1575</v>
      </c>
      <c r="K55" t="s">
        <v>1669</v>
      </c>
      <c r="L55" t="s">
        <v>1675</v>
      </c>
      <c r="M55" t="s">
        <v>1676</v>
      </c>
      <c r="N55" s="2">
        <v>5.0999999999999997E-2</v>
      </c>
      <c r="O55" t="s">
        <v>1677</v>
      </c>
      <c r="P55" s="2">
        <v>0.94899999999999995</v>
      </c>
      <c r="Q55">
        <v>0</v>
      </c>
      <c r="R55" s="2">
        <v>0</v>
      </c>
      <c r="S55">
        <v>0</v>
      </c>
      <c r="T55" s="2">
        <v>0</v>
      </c>
      <c r="U55">
        <v>0</v>
      </c>
      <c r="V55" s="2">
        <v>0</v>
      </c>
      <c r="W55">
        <v>0</v>
      </c>
      <c r="X55" s="2">
        <v>0</v>
      </c>
      <c r="Y55">
        <v>0</v>
      </c>
      <c r="Z55" s="2">
        <v>0</v>
      </c>
      <c r="AA55">
        <v>0</v>
      </c>
      <c r="AB55" s="2">
        <v>0</v>
      </c>
    </row>
    <row r="56" spans="2:28">
      <c r="B56" t="s">
        <v>1388</v>
      </c>
      <c r="C56" s="2">
        <f t="shared" si="0"/>
        <v>0.88200000000000001</v>
      </c>
      <c r="D56" s="2">
        <f t="shared" si="1"/>
        <v>0</v>
      </c>
      <c r="E56" s="2">
        <f t="shared" si="2"/>
        <v>0</v>
      </c>
      <c r="F56" s="2">
        <f t="shared" si="3"/>
        <v>0.11800000000000001</v>
      </c>
      <c r="I56" t="s">
        <v>1388</v>
      </c>
      <c r="J56" t="s">
        <v>1269</v>
      </c>
      <c r="K56" t="s">
        <v>1375</v>
      </c>
      <c r="L56" t="s">
        <v>1389</v>
      </c>
      <c r="M56" t="s">
        <v>1390</v>
      </c>
      <c r="N56" s="2">
        <v>0.88200000000000001</v>
      </c>
      <c r="O56">
        <v>0</v>
      </c>
      <c r="P56" s="2">
        <v>0</v>
      </c>
      <c r="Q56" t="s">
        <v>1391</v>
      </c>
      <c r="R56" s="2">
        <v>0.11</v>
      </c>
      <c r="S56">
        <v>0</v>
      </c>
      <c r="T56" s="2">
        <v>0</v>
      </c>
      <c r="U56">
        <v>0</v>
      </c>
      <c r="V56" s="2">
        <v>0</v>
      </c>
      <c r="W56" t="s">
        <v>1392</v>
      </c>
      <c r="X56" s="2">
        <v>5.0000000000000001E-3</v>
      </c>
      <c r="Y56" t="s">
        <v>1393</v>
      </c>
      <c r="Z56" s="2">
        <v>3.0000000000000001E-3</v>
      </c>
      <c r="AA56">
        <v>0</v>
      </c>
      <c r="AB56" s="2">
        <v>0</v>
      </c>
    </row>
    <row r="57" spans="2:28">
      <c r="B57" t="s">
        <v>340</v>
      </c>
      <c r="C57" s="2">
        <f t="shared" si="0"/>
        <v>0.88700000000000001</v>
      </c>
      <c r="D57" s="2">
        <f t="shared" si="1"/>
        <v>0.04</v>
      </c>
      <c r="E57" s="2">
        <f t="shared" si="2"/>
        <v>0</v>
      </c>
      <c r="F57" s="2">
        <f t="shared" si="3"/>
        <v>7.2000000000000008E-2</v>
      </c>
      <c r="I57" t="s">
        <v>340</v>
      </c>
      <c r="J57" t="s">
        <v>164</v>
      </c>
      <c r="K57" t="s">
        <v>301</v>
      </c>
      <c r="L57" t="s">
        <v>341</v>
      </c>
      <c r="M57" t="s">
        <v>342</v>
      </c>
      <c r="N57" s="2">
        <v>0.88700000000000001</v>
      </c>
      <c r="O57" t="s">
        <v>343</v>
      </c>
      <c r="P57" s="2">
        <v>0.04</v>
      </c>
      <c r="Q57" t="s">
        <v>344</v>
      </c>
      <c r="R57" s="2">
        <v>0.05</v>
      </c>
      <c r="S57">
        <v>0</v>
      </c>
      <c r="T57" s="2">
        <v>0</v>
      </c>
      <c r="U57">
        <v>0</v>
      </c>
      <c r="V57" s="2">
        <v>0</v>
      </c>
      <c r="W57" t="s">
        <v>345</v>
      </c>
      <c r="X57" s="2">
        <v>1.7000000000000001E-2</v>
      </c>
      <c r="Y57" t="s">
        <v>346</v>
      </c>
      <c r="Z57" s="2">
        <v>5.0000000000000001E-3</v>
      </c>
      <c r="AA57">
        <v>0</v>
      </c>
      <c r="AB57" s="2">
        <v>0</v>
      </c>
    </row>
    <row r="58" spans="2:28">
      <c r="B58" t="s">
        <v>181</v>
      </c>
      <c r="C58" s="2">
        <f t="shared" si="0"/>
        <v>0.629</v>
      </c>
      <c r="D58" s="2">
        <f t="shared" si="1"/>
        <v>0.36599999999999999</v>
      </c>
      <c r="E58" s="2">
        <f t="shared" si="2"/>
        <v>0</v>
      </c>
      <c r="F58" s="2">
        <f t="shared" si="3"/>
        <v>5.0000000000000001E-3</v>
      </c>
      <c r="I58" t="s">
        <v>181</v>
      </c>
      <c r="J58" t="s">
        <v>164</v>
      </c>
      <c r="K58" t="s">
        <v>165</v>
      </c>
      <c r="L58" t="s">
        <v>182</v>
      </c>
      <c r="M58" t="s">
        <v>183</v>
      </c>
      <c r="N58" s="2">
        <v>0.629</v>
      </c>
      <c r="O58" t="s">
        <v>184</v>
      </c>
      <c r="P58" s="2">
        <v>0.36599999999999999</v>
      </c>
      <c r="Q58" t="s">
        <v>185</v>
      </c>
      <c r="R58" s="2">
        <v>1E-3</v>
      </c>
      <c r="S58">
        <v>0</v>
      </c>
      <c r="T58" s="2">
        <v>0</v>
      </c>
      <c r="U58">
        <v>0</v>
      </c>
      <c r="V58" s="2">
        <v>0</v>
      </c>
      <c r="W58" t="s">
        <v>186</v>
      </c>
      <c r="X58" s="2">
        <v>4.0000000000000001E-3</v>
      </c>
      <c r="Y58">
        <v>0</v>
      </c>
      <c r="Z58" s="2">
        <v>0</v>
      </c>
      <c r="AA58">
        <v>0</v>
      </c>
      <c r="AB58" s="2">
        <v>0</v>
      </c>
    </row>
    <row r="59" spans="2:28">
      <c r="B59" t="s">
        <v>970</v>
      </c>
      <c r="C59" s="2">
        <f t="shared" si="0"/>
        <v>0.4</v>
      </c>
      <c r="D59" s="2">
        <f t="shared" si="1"/>
        <v>2E-3</v>
      </c>
      <c r="E59" s="2">
        <f t="shared" si="2"/>
        <v>0</v>
      </c>
      <c r="F59" s="2">
        <f t="shared" si="3"/>
        <v>0.59599999999999997</v>
      </c>
      <c r="I59" t="s">
        <v>970</v>
      </c>
      <c r="J59" t="s">
        <v>954</v>
      </c>
      <c r="K59" t="s">
        <v>955</v>
      </c>
      <c r="L59" t="s">
        <v>971</v>
      </c>
      <c r="M59" t="s">
        <v>972</v>
      </c>
      <c r="N59" s="2">
        <v>0.39900000000000002</v>
      </c>
      <c r="O59" t="s">
        <v>973</v>
      </c>
      <c r="P59" s="2">
        <v>2E-3</v>
      </c>
      <c r="Q59" t="s">
        <v>974</v>
      </c>
      <c r="R59" s="2">
        <v>0.59599999999999997</v>
      </c>
      <c r="S59">
        <v>0</v>
      </c>
      <c r="T59" s="2">
        <v>0</v>
      </c>
      <c r="U59">
        <v>0</v>
      </c>
      <c r="V59" s="2">
        <v>0</v>
      </c>
      <c r="W59">
        <v>0</v>
      </c>
      <c r="X59" s="2">
        <v>0</v>
      </c>
      <c r="Y59">
        <v>0</v>
      </c>
      <c r="Z59" s="2">
        <v>0</v>
      </c>
      <c r="AA59" t="s">
        <v>975</v>
      </c>
      <c r="AB59" s="2">
        <v>1E-3</v>
      </c>
    </row>
    <row r="60" spans="2:28">
      <c r="B60" t="s">
        <v>187</v>
      </c>
      <c r="C60" s="2">
        <f t="shared" si="0"/>
        <v>0.628</v>
      </c>
      <c r="D60" s="2">
        <f t="shared" si="1"/>
        <v>0.34599999999999997</v>
      </c>
      <c r="E60" s="2">
        <f t="shared" si="2"/>
        <v>0</v>
      </c>
      <c r="F60" s="2">
        <f t="shared" si="3"/>
        <v>2.6599999999999999E-2</v>
      </c>
      <c r="I60" t="s">
        <v>187</v>
      </c>
      <c r="J60" t="s">
        <v>164</v>
      </c>
      <c r="K60" t="s">
        <v>165</v>
      </c>
      <c r="L60" t="s">
        <v>188</v>
      </c>
      <c r="M60" t="s">
        <v>189</v>
      </c>
      <c r="N60" s="2">
        <v>0.628</v>
      </c>
      <c r="O60" t="s">
        <v>190</v>
      </c>
      <c r="P60" s="2">
        <v>0.34599999999999997</v>
      </c>
      <c r="Q60" t="s">
        <v>191</v>
      </c>
      <c r="R60" s="2">
        <v>5.9999999999999995E-4</v>
      </c>
      <c r="S60">
        <v>0</v>
      </c>
      <c r="T60" s="2">
        <v>0</v>
      </c>
      <c r="U60">
        <v>0</v>
      </c>
      <c r="V60" s="2">
        <v>0</v>
      </c>
      <c r="W60" t="s">
        <v>192</v>
      </c>
      <c r="X60" s="2">
        <v>2.5999999999999999E-2</v>
      </c>
      <c r="Y60">
        <v>0</v>
      </c>
      <c r="Z60" s="2">
        <v>0</v>
      </c>
      <c r="AA60">
        <v>0</v>
      </c>
      <c r="AB60" s="2">
        <v>0</v>
      </c>
    </row>
    <row r="61" spans="2:28">
      <c r="B61" t="s">
        <v>660</v>
      </c>
      <c r="C61" s="2">
        <f t="shared" si="0"/>
        <v>0.64400000000000002</v>
      </c>
      <c r="D61" s="2">
        <f t="shared" si="1"/>
        <v>6.3E-2</v>
      </c>
      <c r="E61" s="2">
        <f t="shared" si="2"/>
        <v>0.27900000000000003</v>
      </c>
      <c r="F61" s="2">
        <f t="shared" si="3"/>
        <v>1.3000000000000001E-2</v>
      </c>
      <c r="I61" t="s">
        <v>660</v>
      </c>
      <c r="J61" t="s">
        <v>524</v>
      </c>
      <c r="K61" t="s">
        <v>661</v>
      </c>
      <c r="L61" t="s">
        <v>662</v>
      </c>
      <c r="M61" t="s">
        <v>663</v>
      </c>
      <c r="N61" s="2">
        <v>0.64400000000000002</v>
      </c>
      <c r="O61" t="s">
        <v>664</v>
      </c>
      <c r="P61" s="2">
        <v>6.3E-2</v>
      </c>
      <c r="Q61" t="s">
        <v>665</v>
      </c>
      <c r="R61" s="2">
        <v>8.0000000000000002E-3</v>
      </c>
      <c r="S61" t="s">
        <v>666</v>
      </c>
      <c r="T61" s="2">
        <v>0.27900000000000003</v>
      </c>
      <c r="U61">
        <v>0</v>
      </c>
      <c r="V61" s="2">
        <v>0</v>
      </c>
      <c r="W61">
        <v>0</v>
      </c>
      <c r="X61" s="2">
        <v>0</v>
      </c>
      <c r="Y61" t="s">
        <v>667</v>
      </c>
      <c r="Z61" s="2">
        <v>5.0000000000000001E-3</v>
      </c>
      <c r="AA61">
        <v>0</v>
      </c>
      <c r="AB61" s="2">
        <v>0</v>
      </c>
    </row>
    <row r="62" spans="2:28">
      <c r="B62" t="s">
        <v>1068</v>
      </c>
      <c r="C62" s="2">
        <f t="shared" si="0"/>
        <v>0.81599999999999995</v>
      </c>
      <c r="D62" s="2">
        <f t="shared" si="1"/>
        <v>8.0000000000000002E-3</v>
      </c>
      <c r="E62" s="2">
        <f t="shared" si="2"/>
        <v>0</v>
      </c>
      <c r="F62" s="2">
        <f t="shared" si="3"/>
        <v>0.17599999999999999</v>
      </c>
      <c r="I62" t="s">
        <v>1068</v>
      </c>
      <c r="J62" t="s">
        <v>954</v>
      </c>
      <c r="K62" t="s">
        <v>1059</v>
      </c>
      <c r="L62" t="s">
        <v>1069</v>
      </c>
      <c r="M62" t="s">
        <v>1070</v>
      </c>
      <c r="N62" s="2">
        <v>0.81599999999999995</v>
      </c>
      <c r="O62" t="s">
        <v>1071</v>
      </c>
      <c r="P62" s="2">
        <v>8.0000000000000002E-3</v>
      </c>
      <c r="Q62" t="s">
        <v>1072</v>
      </c>
      <c r="R62" s="2">
        <v>0.17599999999999999</v>
      </c>
      <c r="S62">
        <v>0</v>
      </c>
      <c r="T62" s="2">
        <v>0</v>
      </c>
      <c r="U62">
        <v>0</v>
      </c>
      <c r="V62" s="2">
        <v>0</v>
      </c>
      <c r="W62">
        <v>0</v>
      </c>
      <c r="X62" s="2">
        <v>0</v>
      </c>
      <c r="Y62">
        <v>0</v>
      </c>
      <c r="Z62" s="2">
        <v>0</v>
      </c>
      <c r="AA62">
        <v>0</v>
      </c>
      <c r="AB62" s="2">
        <v>0</v>
      </c>
    </row>
    <row r="63" spans="2:28">
      <c r="B63" t="s">
        <v>1208</v>
      </c>
      <c r="C63" s="2">
        <f t="shared" si="0"/>
        <v>0.63500000000000001</v>
      </c>
      <c r="D63" s="2">
        <f t="shared" si="1"/>
        <v>7.4999999999999997E-2</v>
      </c>
      <c r="E63" s="2">
        <f t="shared" si="2"/>
        <v>5.4999999999999997E-3</v>
      </c>
      <c r="F63" s="2">
        <f t="shared" si="3"/>
        <v>0.28500000000000003</v>
      </c>
      <c r="I63" t="s">
        <v>1208</v>
      </c>
      <c r="J63" t="s">
        <v>954</v>
      </c>
      <c r="K63" t="s">
        <v>1198</v>
      </c>
      <c r="L63" t="s">
        <v>1209</v>
      </c>
      <c r="M63" t="s">
        <v>1210</v>
      </c>
      <c r="N63" s="2">
        <v>0.63</v>
      </c>
      <c r="O63" t="s">
        <v>1211</v>
      </c>
      <c r="P63" s="2">
        <v>7.4999999999999997E-2</v>
      </c>
      <c r="Q63" t="s">
        <v>1212</v>
      </c>
      <c r="R63" s="2">
        <v>0.28000000000000003</v>
      </c>
      <c r="S63" t="s">
        <v>270</v>
      </c>
      <c r="T63" s="2">
        <v>5.0000000000000001E-4</v>
      </c>
      <c r="U63" t="s">
        <v>1213</v>
      </c>
      <c r="V63" s="2">
        <v>5.0000000000000001E-3</v>
      </c>
      <c r="W63" t="s">
        <v>1214</v>
      </c>
      <c r="X63" s="2">
        <v>3.0000000000000001E-3</v>
      </c>
      <c r="Y63" t="s">
        <v>1215</v>
      </c>
      <c r="Z63" s="2">
        <v>2E-3</v>
      </c>
      <c r="AA63" t="s">
        <v>1213</v>
      </c>
      <c r="AB63" s="2">
        <v>5.0000000000000001E-3</v>
      </c>
    </row>
    <row r="64" spans="2:28">
      <c r="B64" t="s">
        <v>347</v>
      </c>
      <c r="C64" s="2">
        <f t="shared" si="0"/>
        <v>0.76500000000000001</v>
      </c>
      <c r="D64" s="2">
        <f t="shared" si="1"/>
        <v>0.112</v>
      </c>
      <c r="E64" s="2">
        <f t="shared" si="2"/>
        <v>0</v>
      </c>
      <c r="F64" s="2">
        <f t="shared" si="3"/>
        <v>0.123</v>
      </c>
      <c r="I64" t="s">
        <v>347</v>
      </c>
      <c r="J64" t="s">
        <v>164</v>
      </c>
      <c r="K64" t="s">
        <v>301</v>
      </c>
      <c r="L64" t="s">
        <v>348</v>
      </c>
      <c r="M64" t="s">
        <v>349</v>
      </c>
      <c r="N64" s="2">
        <v>0.76500000000000001</v>
      </c>
      <c r="O64" t="s">
        <v>350</v>
      </c>
      <c r="P64" s="2">
        <v>0.112</v>
      </c>
      <c r="Q64" t="s">
        <v>351</v>
      </c>
      <c r="R64" s="2">
        <v>5.6000000000000001E-2</v>
      </c>
      <c r="S64">
        <v>0</v>
      </c>
      <c r="T64" s="2">
        <v>0</v>
      </c>
      <c r="U64">
        <v>0</v>
      </c>
      <c r="V64" s="2">
        <v>0</v>
      </c>
      <c r="W64" t="s">
        <v>352</v>
      </c>
      <c r="X64" s="2">
        <v>0.06</v>
      </c>
      <c r="Y64" t="s">
        <v>353</v>
      </c>
      <c r="Z64" s="2">
        <v>7.0000000000000001E-3</v>
      </c>
      <c r="AA64">
        <v>0</v>
      </c>
      <c r="AB64" s="2">
        <v>0</v>
      </c>
    </row>
    <row r="65" spans="2:28">
      <c r="B65" t="s">
        <v>427</v>
      </c>
      <c r="C65" s="2">
        <f t="shared" si="0"/>
        <v>4.4999999999999998E-2</v>
      </c>
      <c r="D65" s="2">
        <f t="shared" si="1"/>
        <v>0.95099999999999996</v>
      </c>
      <c r="E65" s="2">
        <f t="shared" si="2"/>
        <v>0</v>
      </c>
      <c r="F65" s="2">
        <f t="shared" si="3"/>
        <v>1E-3</v>
      </c>
      <c r="I65" t="s">
        <v>427</v>
      </c>
      <c r="J65" t="s">
        <v>164</v>
      </c>
      <c r="K65" t="s">
        <v>410</v>
      </c>
      <c r="L65" t="s">
        <v>428</v>
      </c>
      <c r="M65" t="s">
        <v>429</v>
      </c>
      <c r="N65" s="2">
        <v>4.4999999999999998E-2</v>
      </c>
      <c r="O65" t="s">
        <v>430</v>
      </c>
      <c r="P65" s="2">
        <v>0.95099999999999996</v>
      </c>
      <c r="Q65">
        <v>0</v>
      </c>
      <c r="R65" s="2">
        <v>0</v>
      </c>
      <c r="S65">
        <v>0</v>
      </c>
      <c r="T65" s="2">
        <v>0</v>
      </c>
      <c r="U65">
        <v>0</v>
      </c>
      <c r="V65" s="2">
        <v>0</v>
      </c>
      <c r="W65" t="s">
        <v>431</v>
      </c>
      <c r="X65" s="2">
        <v>1E-3</v>
      </c>
      <c r="Y65">
        <v>0</v>
      </c>
      <c r="Z65" s="2">
        <v>0</v>
      </c>
      <c r="AA65">
        <v>0</v>
      </c>
      <c r="AB65" s="2">
        <v>0</v>
      </c>
    </row>
    <row r="66" spans="2:28">
      <c r="B66" t="s">
        <v>1034</v>
      </c>
      <c r="C66" s="2">
        <f t="shared" si="0"/>
        <v>0.88500000000000001</v>
      </c>
      <c r="D66" s="2">
        <f t="shared" si="1"/>
        <v>0.107</v>
      </c>
      <c r="E66" s="2">
        <f t="shared" si="2"/>
        <v>0</v>
      </c>
      <c r="F66" s="2">
        <f t="shared" si="3"/>
        <v>7.0000000000000001E-3</v>
      </c>
      <c r="I66" t="s">
        <v>1034</v>
      </c>
      <c r="J66" t="s">
        <v>954</v>
      </c>
      <c r="K66" t="s">
        <v>1030</v>
      </c>
      <c r="L66" t="s">
        <v>1035</v>
      </c>
      <c r="M66" t="s">
        <v>1036</v>
      </c>
      <c r="N66" s="2">
        <v>0.88500000000000001</v>
      </c>
      <c r="O66" t="s">
        <v>1037</v>
      </c>
      <c r="P66" s="2">
        <v>0.107</v>
      </c>
      <c r="Q66" t="s">
        <v>1038</v>
      </c>
      <c r="R66" s="2">
        <v>7.0000000000000001E-3</v>
      </c>
      <c r="S66">
        <v>0</v>
      </c>
      <c r="T66" s="2">
        <v>0</v>
      </c>
      <c r="U66">
        <v>0</v>
      </c>
      <c r="V66" s="2">
        <v>0</v>
      </c>
      <c r="W66">
        <v>0</v>
      </c>
      <c r="X66" s="2">
        <v>0</v>
      </c>
      <c r="Y66">
        <v>0</v>
      </c>
      <c r="Z66" s="2">
        <v>0</v>
      </c>
      <c r="AA66">
        <v>0</v>
      </c>
      <c r="AB66" s="2">
        <v>0</v>
      </c>
    </row>
    <row r="67" spans="2:28">
      <c r="B67" t="s">
        <v>976</v>
      </c>
      <c r="C67" s="2">
        <f t="shared" ref="C67:C130" si="4">+N67+AB67</f>
        <v>0.69000000000000006</v>
      </c>
      <c r="D67" s="2">
        <f t="shared" ref="D67:D130" si="5">P67</f>
        <v>5.8000000000000003E-2</v>
      </c>
      <c r="E67" s="2">
        <f t="shared" ref="E67:E130" si="6">+T67+V67</f>
        <v>4.0000000000000001E-3</v>
      </c>
      <c r="F67" s="2">
        <f t="shared" ref="F67:F130" si="7">+R67+X67+Z67</f>
        <v>0.2485</v>
      </c>
      <c r="I67" t="s">
        <v>976</v>
      </c>
      <c r="J67" t="s">
        <v>954</v>
      </c>
      <c r="K67" t="s">
        <v>955</v>
      </c>
      <c r="L67" t="s">
        <v>977</v>
      </c>
      <c r="M67" t="s">
        <v>978</v>
      </c>
      <c r="N67" s="2">
        <v>0.68700000000000006</v>
      </c>
      <c r="O67" t="s">
        <v>979</v>
      </c>
      <c r="P67" s="2">
        <v>5.8000000000000003E-2</v>
      </c>
      <c r="Q67" t="s">
        <v>980</v>
      </c>
      <c r="R67" s="2">
        <v>0.247</v>
      </c>
      <c r="S67" t="s">
        <v>815</v>
      </c>
      <c r="T67" s="2">
        <v>1E-3</v>
      </c>
      <c r="U67" t="s">
        <v>981</v>
      </c>
      <c r="V67" s="2">
        <v>3.0000000000000001E-3</v>
      </c>
      <c r="W67" t="s">
        <v>936</v>
      </c>
      <c r="X67" s="2">
        <v>5.0000000000000001E-4</v>
      </c>
      <c r="Y67" t="s">
        <v>982</v>
      </c>
      <c r="Z67" s="2">
        <v>1E-3</v>
      </c>
      <c r="AA67" t="s">
        <v>981</v>
      </c>
      <c r="AB67" s="2">
        <v>3.0000000000000001E-3</v>
      </c>
    </row>
    <row r="68" spans="2:28">
      <c r="B68" t="s">
        <v>432</v>
      </c>
      <c r="C68" s="2">
        <f t="shared" si="4"/>
        <v>0.749</v>
      </c>
      <c r="D68" s="2">
        <f t="shared" si="5"/>
        <v>0.158</v>
      </c>
      <c r="E68" s="2">
        <f t="shared" si="6"/>
        <v>0</v>
      </c>
      <c r="F68" s="2">
        <f t="shared" si="7"/>
        <v>9.2999999999999999E-2</v>
      </c>
      <c r="I68" t="s">
        <v>432</v>
      </c>
      <c r="J68" t="s">
        <v>164</v>
      </c>
      <c r="K68" t="s">
        <v>410</v>
      </c>
      <c r="L68" t="s">
        <v>433</v>
      </c>
      <c r="M68" t="s">
        <v>434</v>
      </c>
      <c r="N68" s="2">
        <v>0.749</v>
      </c>
      <c r="O68" t="s">
        <v>435</v>
      </c>
      <c r="P68" s="2">
        <v>0.158</v>
      </c>
      <c r="Q68" t="s">
        <v>436</v>
      </c>
      <c r="R68" s="2">
        <v>4.2000000000000003E-2</v>
      </c>
      <c r="S68">
        <v>0</v>
      </c>
      <c r="T68" s="2">
        <v>0</v>
      </c>
      <c r="U68">
        <v>0</v>
      </c>
      <c r="V68" s="2">
        <v>0</v>
      </c>
      <c r="W68" t="s">
        <v>437</v>
      </c>
      <c r="X68" s="2">
        <v>4.9000000000000002E-2</v>
      </c>
      <c r="Y68" t="s">
        <v>438</v>
      </c>
      <c r="Z68" s="2">
        <v>2E-3</v>
      </c>
      <c r="AA68">
        <v>0</v>
      </c>
      <c r="AB68" s="2">
        <v>0</v>
      </c>
    </row>
    <row r="69" spans="2:28">
      <c r="B69" t="s">
        <v>1116</v>
      </c>
      <c r="C69" s="2">
        <f t="shared" si="4"/>
        <v>0.88100000000000001</v>
      </c>
      <c r="D69" s="2">
        <f t="shared" si="5"/>
        <v>5.2999999999999999E-2</v>
      </c>
      <c r="E69" s="2">
        <f t="shared" si="6"/>
        <v>1E-3</v>
      </c>
      <c r="F69" s="2">
        <f t="shared" si="7"/>
        <v>6.2E-2</v>
      </c>
      <c r="I69" t="s">
        <v>1116</v>
      </c>
      <c r="J69" t="s">
        <v>954</v>
      </c>
      <c r="K69" t="s">
        <v>1101</v>
      </c>
      <c r="L69" t="s">
        <v>1117</v>
      </c>
      <c r="M69" t="s">
        <v>1118</v>
      </c>
      <c r="N69" s="2">
        <v>0.88100000000000001</v>
      </c>
      <c r="O69" t="s">
        <v>1119</v>
      </c>
      <c r="P69" s="2">
        <v>5.2999999999999999E-2</v>
      </c>
      <c r="Q69" t="s">
        <v>1120</v>
      </c>
      <c r="R69" s="2">
        <v>6.0999999999999999E-2</v>
      </c>
      <c r="S69" t="s">
        <v>1121</v>
      </c>
      <c r="T69" s="2">
        <v>1E-3</v>
      </c>
      <c r="U69">
        <v>0</v>
      </c>
      <c r="V69" s="2">
        <v>0</v>
      </c>
      <c r="W69" t="s">
        <v>1121</v>
      </c>
      <c r="X69" s="2">
        <v>1E-3</v>
      </c>
      <c r="Y69">
        <v>0</v>
      </c>
      <c r="Z69" s="2">
        <v>0</v>
      </c>
      <c r="AA69">
        <v>0</v>
      </c>
      <c r="AB69" s="2">
        <v>0</v>
      </c>
    </row>
    <row r="70" spans="2:28">
      <c r="B70" t="s">
        <v>1305</v>
      </c>
      <c r="C70" s="2">
        <f t="shared" si="4"/>
        <v>0.96599999999999997</v>
      </c>
      <c r="D70" s="2">
        <f t="shared" si="5"/>
        <v>3.0000000000000001E-3</v>
      </c>
      <c r="E70" s="2">
        <f t="shared" si="6"/>
        <v>7.0000000000000001E-3</v>
      </c>
      <c r="F70" s="2">
        <f t="shared" si="7"/>
        <v>2.5000000000000001E-2</v>
      </c>
      <c r="I70" t="s">
        <v>1305</v>
      </c>
      <c r="J70" t="s">
        <v>1269</v>
      </c>
      <c r="K70" t="s">
        <v>1270</v>
      </c>
      <c r="L70" t="s">
        <v>706</v>
      </c>
      <c r="M70" t="s">
        <v>644</v>
      </c>
      <c r="N70" s="2">
        <v>0.96599999999999997</v>
      </c>
      <c r="O70">
        <v>300</v>
      </c>
      <c r="P70" s="2">
        <v>3.0000000000000001E-3</v>
      </c>
      <c r="Q70" t="s">
        <v>227</v>
      </c>
      <c r="R70" s="2">
        <v>0.01</v>
      </c>
      <c r="S70">
        <v>700</v>
      </c>
      <c r="T70" s="2">
        <v>7.0000000000000001E-3</v>
      </c>
      <c r="U70">
        <v>0</v>
      </c>
      <c r="V70" s="2">
        <v>0</v>
      </c>
      <c r="W70" t="s">
        <v>1306</v>
      </c>
      <c r="X70" s="2">
        <v>1.2999999999999999E-2</v>
      </c>
      <c r="Y70">
        <v>200</v>
      </c>
      <c r="Z70" s="2">
        <v>2E-3</v>
      </c>
      <c r="AA70">
        <v>0</v>
      </c>
      <c r="AB70" s="2">
        <v>0</v>
      </c>
    </row>
    <row r="71" spans="2:28">
      <c r="B71" t="s">
        <v>1394</v>
      </c>
      <c r="C71" s="2">
        <f t="shared" si="4"/>
        <v>0.95199999999999996</v>
      </c>
      <c r="D71" s="2">
        <f t="shared" si="5"/>
        <v>0</v>
      </c>
      <c r="E71" s="2">
        <f t="shared" si="6"/>
        <v>0</v>
      </c>
      <c r="F71" s="2">
        <f t="shared" si="7"/>
        <v>4.7699999999999999E-2</v>
      </c>
      <c r="I71" t="s">
        <v>1394</v>
      </c>
      <c r="J71" t="s">
        <v>1269</v>
      </c>
      <c r="K71" t="s">
        <v>1375</v>
      </c>
      <c r="L71" t="s">
        <v>1395</v>
      </c>
      <c r="M71" t="s">
        <v>1396</v>
      </c>
      <c r="N71" s="2">
        <v>0.95199999999999996</v>
      </c>
      <c r="O71">
        <v>0</v>
      </c>
      <c r="P71" s="2">
        <v>0</v>
      </c>
      <c r="Q71" t="s">
        <v>1397</v>
      </c>
      <c r="R71" s="2">
        <v>4.1000000000000002E-2</v>
      </c>
      <c r="S71">
        <v>0</v>
      </c>
      <c r="T71" s="2">
        <v>0</v>
      </c>
      <c r="U71">
        <v>0</v>
      </c>
      <c r="V71" s="2">
        <v>0</v>
      </c>
      <c r="W71" t="s">
        <v>1398</v>
      </c>
      <c r="X71" s="2">
        <v>6.0000000000000001E-3</v>
      </c>
      <c r="Y71" t="s">
        <v>206</v>
      </c>
      <c r="Z71" s="2">
        <v>6.9999999999999999E-4</v>
      </c>
      <c r="AA71">
        <v>0</v>
      </c>
      <c r="AB71" s="2">
        <v>0</v>
      </c>
    </row>
    <row r="72" spans="2:28">
      <c r="B72" t="s">
        <v>439</v>
      </c>
      <c r="C72" s="2">
        <f t="shared" si="4"/>
        <v>0.109</v>
      </c>
      <c r="D72" s="2">
        <f t="shared" si="5"/>
        <v>0.84399999999999997</v>
      </c>
      <c r="E72" s="2">
        <f t="shared" si="6"/>
        <v>0</v>
      </c>
      <c r="F72" s="2">
        <f t="shared" si="7"/>
        <v>4.4999999999999998E-2</v>
      </c>
      <c r="I72" t="s">
        <v>439</v>
      </c>
      <c r="J72" t="s">
        <v>164</v>
      </c>
      <c r="K72" t="s">
        <v>410</v>
      </c>
      <c r="L72" t="s">
        <v>440</v>
      </c>
      <c r="M72" t="s">
        <v>441</v>
      </c>
      <c r="N72" s="2">
        <v>0.109</v>
      </c>
      <c r="O72" t="s">
        <v>442</v>
      </c>
      <c r="P72" s="2">
        <v>0.84399999999999997</v>
      </c>
      <c r="Q72" t="s">
        <v>443</v>
      </c>
      <c r="R72" s="2">
        <v>1.7999999999999999E-2</v>
      </c>
      <c r="S72">
        <v>0</v>
      </c>
      <c r="T72" s="2">
        <v>0</v>
      </c>
      <c r="U72">
        <v>0</v>
      </c>
      <c r="V72" s="2">
        <v>0</v>
      </c>
      <c r="W72" t="s">
        <v>444</v>
      </c>
      <c r="X72" s="2">
        <v>2.7E-2</v>
      </c>
      <c r="Y72">
        <v>0</v>
      </c>
      <c r="Z72" s="2">
        <v>0</v>
      </c>
      <c r="AA72">
        <v>0</v>
      </c>
      <c r="AB72" s="2">
        <v>0</v>
      </c>
    </row>
    <row r="73" spans="2:28">
      <c r="B73" t="s">
        <v>445</v>
      </c>
      <c r="C73" s="2">
        <f t="shared" si="4"/>
        <v>0.19700000000000001</v>
      </c>
      <c r="D73" s="2">
        <f t="shared" si="5"/>
        <v>0.45100000000000001</v>
      </c>
      <c r="E73" s="2">
        <f t="shared" si="6"/>
        <v>0</v>
      </c>
      <c r="F73" s="2">
        <f t="shared" si="7"/>
        <v>0.35199999999999998</v>
      </c>
      <c r="I73" t="s">
        <v>445</v>
      </c>
      <c r="J73" t="s">
        <v>164</v>
      </c>
      <c r="K73" t="s">
        <v>410</v>
      </c>
      <c r="L73" t="s">
        <v>446</v>
      </c>
      <c r="M73" t="s">
        <v>447</v>
      </c>
      <c r="N73" s="2">
        <v>0.19700000000000001</v>
      </c>
      <c r="O73" t="s">
        <v>448</v>
      </c>
      <c r="P73" s="2">
        <v>0.45100000000000001</v>
      </c>
      <c r="Q73" t="s">
        <v>449</v>
      </c>
      <c r="R73" s="2">
        <v>4.2999999999999997E-2</v>
      </c>
      <c r="S73">
        <v>0</v>
      </c>
      <c r="T73" s="2">
        <v>0</v>
      </c>
      <c r="U73">
        <v>0</v>
      </c>
      <c r="V73" s="2">
        <v>0</v>
      </c>
      <c r="W73" t="s">
        <v>450</v>
      </c>
      <c r="X73" s="2">
        <v>0.309</v>
      </c>
      <c r="Y73">
        <v>0</v>
      </c>
      <c r="Z73" s="2">
        <v>0</v>
      </c>
      <c r="AA73">
        <v>0</v>
      </c>
      <c r="AB73" s="2">
        <v>0</v>
      </c>
    </row>
    <row r="74" spans="2:28">
      <c r="B74" t="s">
        <v>1478</v>
      </c>
      <c r="C74" s="2">
        <f t="shared" si="4"/>
        <v>0.66</v>
      </c>
      <c r="D74" s="2">
        <f t="shared" si="5"/>
        <v>6.4000000000000001E-2</v>
      </c>
      <c r="E74" s="2">
        <f t="shared" si="6"/>
        <v>0.249</v>
      </c>
      <c r="F74" s="2">
        <f t="shared" si="7"/>
        <v>2.7999999999999997E-2</v>
      </c>
      <c r="I74" t="s">
        <v>1478</v>
      </c>
      <c r="J74" t="s">
        <v>1269</v>
      </c>
      <c r="K74" t="s">
        <v>1431</v>
      </c>
      <c r="L74" t="s">
        <v>1479</v>
      </c>
      <c r="M74" t="s">
        <v>1480</v>
      </c>
      <c r="N74" s="2">
        <v>0.66</v>
      </c>
      <c r="O74" t="s">
        <v>1481</v>
      </c>
      <c r="P74" s="2">
        <v>6.4000000000000001E-2</v>
      </c>
      <c r="Q74" t="s">
        <v>1482</v>
      </c>
      <c r="R74" s="2">
        <v>0.02</v>
      </c>
      <c r="S74" t="s">
        <v>1483</v>
      </c>
      <c r="T74" s="2">
        <v>0.249</v>
      </c>
      <c r="U74">
        <v>0</v>
      </c>
      <c r="V74" s="2">
        <v>0</v>
      </c>
      <c r="W74" t="s">
        <v>673</v>
      </c>
      <c r="X74" s="2">
        <v>2E-3</v>
      </c>
      <c r="Y74" t="s">
        <v>745</v>
      </c>
      <c r="Z74" s="2">
        <v>6.0000000000000001E-3</v>
      </c>
      <c r="AA74">
        <v>0</v>
      </c>
      <c r="AB74" s="2">
        <v>0</v>
      </c>
    </row>
    <row r="75" spans="2:28">
      <c r="B75" t="s">
        <v>1313</v>
      </c>
      <c r="C75" s="2">
        <f t="shared" si="4"/>
        <v>0.86899999999999999</v>
      </c>
      <c r="D75" s="2">
        <f t="shared" si="5"/>
        <v>0</v>
      </c>
      <c r="E75" s="2">
        <f t="shared" si="6"/>
        <v>0</v>
      </c>
      <c r="F75" s="2">
        <f t="shared" si="7"/>
        <v>0.13100000000000001</v>
      </c>
      <c r="I75" t="s">
        <v>1313</v>
      </c>
      <c r="J75" t="s">
        <v>1269</v>
      </c>
      <c r="K75" t="s">
        <v>1270</v>
      </c>
      <c r="L75" t="s">
        <v>1314</v>
      </c>
      <c r="M75" t="s">
        <v>1315</v>
      </c>
      <c r="N75" s="2">
        <v>0.86899999999999999</v>
      </c>
      <c r="O75">
        <v>0</v>
      </c>
      <c r="P75" s="2">
        <v>0</v>
      </c>
      <c r="Q75" t="s">
        <v>1316</v>
      </c>
      <c r="R75" s="2">
        <v>0.106</v>
      </c>
      <c r="S75">
        <v>0</v>
      </c>
      <c r="T75" s="2">
        <v>0</v>
      </c>
      <c r="U75">
        <v>0</v>
      </c>
      <c r="V75" s="2">
        <v>0</v>
      </c>
      <c r="W75" t="s">
        <v>1317</v>
      </c>
      <c r="X75" s="2">
        <v>2.1999999999999999E-2</v>
      </c>
      <c r="Y75" t="s">
        <v>1318</v>
      </c>
      <c r="Z75" s="2">
        <v>3.0000000000000001E-3</v>
      </c>
      <c r="AA75">
        <v>0</v>
      </c>
      <c r="AB75" s="2">
        <v>0</v>
      </c>
    </row>
    <row r="76" spans="2:28">
      <c r="B76" t="s">
        <v>1399</v>
      </c>
      <c r="C76" s="2">
        <f t="shared" si="4"/>
        <v>0.876</v>
      </c>
      <c r="D76" s="2">
        <f t="shared" si="5"/>
        <v>1E-3</v>
      </c>
      <c r="E76" s="2">
        <f t="shared" si="6"/>
        <v>1E-3</v>
      </c>
      <c r="F76" s="2">
        <f t="shared" si="7"/>
        <v>0.122</v>
      </c>
      <c r="I76" t="s">
        <v>1399</v>
      </c>
      <c r="J76" t="s">
        <v>1269</v>
      </c>
      <c r="K76" t="s">
        <v>1375</v>
      </c>
      <c r="L76" t="s">
        <v>1400</v>
      </c>
      <c r="M76" t="s">
        <v>1401</v>
      </c>
      <c r="N76" s="2">
        <v>0.876</v>
      </c>
      <c r="O76" t="s">
        <v>1402</v>
      </c>
      <c r="P76" s="2">
        <v>1E-3</v>
      </c>
      <c r="Q76" t="s">
        <v>1403</v>
      </c>
      <c r="R76" s="2">
        <v>0.105</v>
      </c>
      <c r="S76">
        <v>0</v>
      </c>
      <c r="T76" s="2">
        <v>0</v>
      </c>
      <c r="U76" t="s">
        <v>1402</v>
      </c>
      <c r="V76" s="2">
        <v>1E-3</v>
      </c>
      <c r="W76" t="s">
        <v>1404</v>
      </c>
      <c r="X76" s="2">
        <v>1.0999999999999999E-2</v>
      </c>
      <c r="Y76" t="s">
        <v>1405</v>
      </c>
      <c r="Z76" s="2">
        <v>6.0000000000000001E-3</v>
      </c>
      <c r="AA76">
        <v>0</v>
      </c>
      <c r="AB76" s="2">
        <v>0</v>
      </c>
    </row>
    <row r="77" spans="2:28">
      <c r="B77" t="s">
        <v>983</v>
      </c>
      <c r="C77" s="2">
        <f t="shared" si="4"/>
        <v>0.81100000000000005</v>
      </c>
      <c r="D77" s="2">
        <f t="shared" si="5"/>
        <v>0</v>
      </c>
      <c r="E77" s="2">
        <f t="shared" si="6"/>
        <v>0</v>
      </c>
      <c r="F77" s="2">
        <f t="shared" si="7"/>
        <v>0.186</v>
      </c>
      <c r="I77" t="s">
        <v>983</v>
      </c>
      <c r="J77" t="s">
        <v>954</v>
      </c>
      <c r="K77" t="s">
        <v>955</v>
      </c>
      <c r="L77" t="s">
        <v>440</v>
      </c>
      <c r="M77" t="s">
        <v>984</v>
      </c>
      <c r="N77" s="2">
        <v>0.81</v>
      </c>
      <c r="O77">
        <v>0</v>
      </c>
      <c r="P77" s="2">
        <v>0</v>
      </c>
      <c r="Q77" t="s">
        <v>985</v>
      </c>
      <c r="R77" s="2">
        <v>0.186</v>
      </c>
      <c r="S77">
        <v>0</v>
      </c>
      <c r="T77" s="2">
        <v>0</v>
      </c>
      <c r="U77">
        <v>0</v>
      </c>
      <c r="V77" s="2">
        <v>0</v>
      </c>
      <c r="W77">
        <v>0</v>
      </c>
      <c r="X77" s="2">
        <v>0</v>
      </c>
      <c r="Y77">
        <v>0</v>
      </c>
      <c r="Z77" s="2">
        <v>0</v>
      </c>
      <c r="AA77" t="s">
        <v>986</v>
      </c>
      <c r="AB77" s="2">
        <v>1E-3</v>
      </c>
    </row>
    <row r="78" spans="2:28">
      <c r="B78" t="s">
        <v>1073</v>
      </c>
      <c r="C78" s="2">
        <f t="shared" si="4"/>
        <v>0.95</v>
      </c>
      <c r="D78" s="2">
        <f t="shared" si="5"/>
        <v>2E-3</v>
      </c>
      <c r="E78" s="2">
        <f t="shared" si="6"/>
        <v>7.0000000000000001E-3</v>
      </c>
      <c r="F78" s="2">
        <f t="shared" si="7"/>
        <v>4.2000000000000003E-2</v>
      </c>
      <c r="I78" t="s">
        <v>1073</v>
      </c>
      <c r="J78" t="s">
        <v>954</v>
      </c>
      <c r="K78" t="s">
        <v>1059</v>
      </c>
      <c r="L78" t="s">
        <v>876</v>
      </c>
      <c r="M78" t="s">
        <v>1074</v>
      </c>
      <c r="N78" s="2">
        <v>0.95</v>
      </c>
      <c r="O78">
        <v>640</v>
      </c>
      <c r="P78" s="2">
        <v>2E-3</v>
      </c>
      <c r="Q78" t="s">
        <v>1075</v>
      </c>
      <c r="R78" s="2">
        <v>3.5000000000000003E-2</v>
      </c>
      <c r="S78">
        <v>960</v>
      </c>
      <c r="T78" s="2">
        <v>3.0000000000000001E-3</v>
      </c>
      <c r="U78" t="s">
        <v>877</v>
      </c>
      <c r="V78" s="2">
        <v>4.0000000000000001E-3</v>
      </c>
      <c r="W78" t="s">
        <v>766</v>
      </c>
      <c r="X78" s="2">
        <v>5.0000000000000001E-3</v>
      </c>
      <c r="Y78">
        <v>640</v>
      </c>
      <c r="Z78" s="2">
        <v>2E-3</v>
      </c>
      <c r="AA78">
        <v>0</v>
      </c>
      <c r="AB78" s="2">
        <v>0</v>
      </c>
    </row>
    <row r="79" spans="2:28">
      <c r="B79" t="s">
        <v>866</v>
      </c>
      <c r="C79" s="2">
        <f t="shared" si="4"/>
        <v>2.5000000000000001E-2</v>
      </c>
      <c r="D79" s="2">
        <f t="shared" si="5"/>
        <v>0.14399999999999999</v>
      </c>
      <c r="E79" s="2">
        <f t="shared" si="6"/>
        <v>0.80300000000000005</v>
      </c>
      <c r="F79" s="2">
        <f t="shared" si="7"/>
        <v>2.87E-2</v>
      </c>
      <c r="I79" t="s">
        <v>866</v>
      </c>
      <c r="J79" t="s">
        <v>524</v>
      </c>
      <c r="K79" t="s">
        <v>854</v>
      </c>
      <c r="L79" t="s">
        <v>867</v>
      </c>
      <c r="M79" t="s">
        <v>868</v>
      </c>
      <c r="N79" s="2">
        <v>2.5000000000000001E-2</v>
      </c>
      <c r="O79" t="s">
        <v>869</v>
      </c>
      <c r="P79" s="2">
        <v>0.14399999999999999</v>
      </c>
      <c r="Q79" t="s">
        <v>870</v>
      </c>
      <c r="R79" s="2">
        <v>6.9999999999999999E-4</v>
      </c>
      <c r="S79" t="s">
        <v>871</v>
      </c>
      <c r="T79" s="2">
        <v>0.79500000000000004</v>
      </c>
      <c r="U79" t="s">
        <v>872</v>
      </c>
      <c r="V79" s="2">
        <v>8.0000000000000002E-3</v>
      </c>
      <c r="W79" t="s">
        <v>873</v>
      </c>
      <c r="X79" s="2">
        <v>5.0000000000000001E-3</v>
      </c>
      <c r="Y79" t="s">
        <v>874</v>
      </c>
      <c r="Z79" s="2">
        <v>2.3E-2</v>
      </c>
      <c r="AA79" t="s">
        <v>206</v>
      </c>
      <c r="AB79" s="2">
        <v>0</v>
      </c>
    </row>
    <row r="80" spans="2:28">
      <c r="B80" t="s">
        <v>786</v>
      </c>
      <c r="C80" s="2">
        <f t="shared" si="4"/>
        <v>9.9000000000000005E-2</v>
      </c>
      <c r="D80" s="2">
        <f t="shared" si="5"/>
        <v>0.872</v>
      </c>
      <c r="E80" s="2">
        <f t="shared" si="6"/>
        <v>2.4E-2</v>
      </c>
      <c r="F80" s="2">
        <f t="shared" si="7"/>
        <v>5.0000000000000001E-3</v>
      </c>
      <c r="I80" t="s">
        <v>786</v>
      </c>
      <c r="J80" t="s">
        <v>524</v>
      </c>
      <c r="K80" t="s">
        <v>762</v>
      </c>
      <c r="L80" t="s">
        <v>787</v>
      </c>
      <c r="M80" t="s">
        <v>788</v>
      </c>
      <c r="N80" s="2">
        <v>9.9000000000000005E-2</v>
      </c>
      <c r="O80" t="s">
        <v>789</v>
      </c>
      <c r="P80" s="2">
        <v>0.872</v>
      </c>
      <c r="Q80" t="s">
        <v>686</v>
      </c>
      <c r="R80" s="2">
        <v>1E-3</v>
      </c>
      <c r="S80" t="s">
        <v>790</v>
      </c>
      <c r="T80" s="2">
        <v>1.7000000000000001E-2</v>
      </c>
      <c r="U80" t="s">
        <v>791</v>
      </c>
      <c r="V80" s="2">
        <v>7.0000000000000001E-3</v>
      </c>
      <c r="W80" t="s">
        <v>792</v>
      </c>
      <c r="X80" s="2">
        <v>3.0000000000000001E-3</v>
      </c>
      <c r="Y80" t="s">
        <v>793</v>
      </c>
      <c r="Z80" s="2">
        <v>1E-3</v>
      </c>
      <c r="AA80">
        <v>0</v>
      </c>
      <c r="AB80" s="2">
        <v>0</v>
      </c>
    </row>
    <row r="81" spans="2:28">
      <c r="B81" t="s">
        <v>926</v>
      </c>
      <c r="C81" s="2">
        <f t="shared" si="4"/>
        <v>2E-3</v>
      </c>
      <c r="D81" s="2">
        <f t="shared" si="5"/>
        <v>0.995</v>
      </c>
      <c r="E81" s="2">
        <f t="shared" si="6"/>
        <v>2.9999999999999997E-4</v>
      </c>
      <c r="F81" s="2">
        <f t="shared" si="7"/>
        <v>3.0000000000000001E-3</v>
      </c>
      <c r="I81" t="s">
        <v>926</v>
      </c>
      <c r="J81" t="s">
        <v>524</v>
      </c>
      <c r="K81" t="s">
        <v>908</v>
      </c>
      <c r="L81" t="s">
        <v>927</v>
      </c>
      <c r="M81" t="s">
        <v>928</v>
      </c>
      <c r="N81" s="2">
        <v>2E-3</v>
      </c>
      <c r="O81" t="s">
        <v>929</v>
      </c>
      <c r="P81" s="2">
        <v>0.995</v>
      </c>
      <c r="Q81" t="s">
        <v>930</v>
      </c>
      <c r="R81" s="2">
        <v>1E-3</v>
      </c>
      <c r="S81" t="s">
        <v>208</v>
      </c>
      <c r="T81" s="2">
        <v>2.9999999999999997E-4</v>
      </c>
      <c r="U81">
        <v>0</v>
      </c>
      <c r="V81" s="2">
        <v>0</v>
      </c>
      <c r="W81">
        <v>0</v>
      </c>
      <c r="X81" s="2">
        <v>0</v>
      </c>
      <c r="Y81" t="s">
        <v>928</v>
      </c>
      <c r="Z81" s="2">
        <v>2E-3</v>
      </c>
      <c r="AA81">
        <v>0</v>
      </c>
      <c r="AB81" s="2">
        <v>0</v>
      </c>
    </row>
    <row r="82" spans="2:28">
      <c r="B82" t="s">
        <v>1585</v>
      </c>
      <c r="C82" s="2">
        <f t="shared" si="4"/>
        <v>8.0000000000000002E-3</v>
      </c>
      <c r="D82" s="2">
        <f t="shared" si="5"/>
        <v>0.99</v>
      </c>
      <c r="E82" s="2">
        <f t="shared" si="6"/>
        <v>0</v>
      </c>
      <c r="F82" s="2">
        <f t="shared" si="7"/>
        <v>1.5999999999999999E-3</v>
      </c>
      <c r="I82" t="s">
        <v>1585</v>
      </c>
      <c r="J82" t="s">
        <v>1575</v>
      </c>
      <c r="K82" t="s">
        <v>1576</v>
      </c>
      <c r="L82" t="s">
        <v>1586</v>
      </c>
      <c r="M82" t="s">
        <v>1587</v>
      </c>
      <c r="N82" s="2">
        <v>8.0000000000000002E-3</v>
      </c>
      <c r="O82" t="s">
        <v>1588</v>
      </c>
      <c r="P82" s="2">
        <v>0.99</v>
      </c>
      <c r="Q82" t="s">
        <v>1589</v>
      </c>
      <c r="R82" s="2">
        <v>1E-3</v>
      </c>
      <c r="S82">
        <v>0</v>
      </c>
      <c r="T82" s="2">
        <v>0</v>
      </c>
      <c r="U82">
        <v>0</v>
      </c>
      <c r="V82" s="2">
        <v>0</v>
      </c>
      <c r="W82">
        <v>0</v>
      </c>
      <c r="X82" s="2">
        <v>0</v>
      </c>
      <c r="Y82" t="s">
        <v>208</v>
      </c>
      <c r="Z82" s="2">
        <v>5.9999999999999995E-4</v>
      </c>
      <c r="AA82">
        <v>0</v>
      </c>
      <c r="AB82" s="2">
        <v>0</v>
      </c>
    </row>
    <row r="83" spans="2:28">
      <c r="B83" t="s">
        <v>1216</v>
      </c>
      <c r="C83" s="2">
        <f t="shared" si="4"/>
        <v>0.92</v>
      </c>
      <c r="D83" s="2">
        <f t="shared" si="5"/>
        <v>1.0999999999999999E-2</v>
      </c>
      <c r="E83" s="2">
        <f t="shared" si="6"/>
        <v>4.0000000000000001E-3</v>
      </c>
      <c r="F83" s="2">
        <f t="shared" si="7"/>
        <v>6.4000000000000001E-2</v>
      </c>
      <c r="I83" t="s">
        <v>1216</v>
      </c>
      <c r="J83" t="s">
        <v>954</v>
      </c>
      <c r="K83" t="s">
        <v>1198</v>
      </c>
      <c r="L83" t="s">
        <v>1217</v>
      </c>
      <c r="M83" t="s">
        <v>1218</v>
      </c>
      <c r="N83" s="2">
        <v>0.92</v>
      </c>
      <c r="O83" t="s">
        <v>1219</v>
      </c>
      <c r="P83" s="2">
        <v>1.0999999999999999E-2</v>
      </c>
      <c r="Q83" t="s">
        <v>1220</v>
      </c>
      <c r="R83" s="2">
        <v>6.2E-2</v>
      </c>
      <c r="S83" t="s">
        <v>1221</v>
      </c>
      <c r="T83" s="2">
        <v>2E-3</v>
      </c>
      <c r="U83" t="s">
        <v>1221</v>
      </c>
      <c r="V83" s="2">
        <v>2E-3</v>
      </c>
      <c r="W83" t="s">
        <v>1221</v>
      </c>
      <c r="X83" s="2">
        <v>2E-3</v>
      </c>
      <c r="Y83">
        <v>0</v>
      </c>
      <c r="Z83" s="2">
        <v>0</v>
      </c>
      <c r="AA83">
        <v>0</v>
      </c>
      <c r="AB83" s="2">
        <v>0</v>
      </c>
    </row>
    <row r="84" spans="2:28">
      <c r="B84" t="s">
        <v>1590</v>
      </c>
      <c r="C84" s="2">
        <f t="shared" si="4"/>
        <v>0.77600000000000002</v>
      </c>
      <c r="D84" s="2">
        <f t="shared" si="5"/>
        <v>0.186</v>
      </c>
      <c r="E84" s="2">
        <f t="shared" si="6"/>
        <v>3.0000000000000001E-3</v>
      </c>
      <c r="F84" s="2">
        <f t="shared" si="7"/>
        <v>3.4000000000000002E-2</v>
      </c>
      <c r="I84" t="s">
        <v>1590</v>
      </c>
      <c r="J84" t="s">
        <v>1575</v>
      </c>
      <c r="K84" t="s">
        <v>1576</v>
      </c>
      <c r="L84" t="s">
        <v>1591</v>
      </c>
      <c r="M84" t="s">
        <v>1592</v>
      </c>
      <c r="N84" s="2">
        <v>0.02</v>
      </c>
      <c r="O84" t="s">
        <v>1593</v>
      </c>
      <c r="P84" s="2">
        <v>0.186</v>
      </c>
      <c r="Q84" t="s">
        <v>1594</v>
      </c>
      <c r="R84" s="2">
        <v>3.1E-2</v>
      </c>
      <c r="S84">
        <v>0</v>
      </c>
      <c r="T84" s="2">
        <v>0</v>
      </c>
      <c r="U84" t="s">
        <v>1595</v>
      </c>
      <c r="V84" s="2">
        <v>3.0000000000000001E-3</v>
      </c>
      <c r="W84" t="s">
        <v>1596</v>
      </c>
      <c r="X84" s="2">
        <v>2E-3</v>
      </c>
      <c r="Y84" t="s">
        <v>1597</v>
      </c>
      <c r="Z84" s="2">
        <v>1E-3</v>
      </c>
      <c r="AA84" t="s">
        <v>1598</v>
      </c>
      <c r="AB84" s="2">
        <v>0.75600000000000001</v>
      </c>
    </row>
    <row r="85" spans="2:28">
      <c r="B85" t="s">
        <v>1160</v>
      </c>
      <c r="C85" s="2">
        <f t="shared" si="4"/>
        <v>0.83379999999999999</v>
      </c>
      <c r="D85" s="2">
        <f t="shared" si="5"/>
        <v>3.6999999999999998E-2</v>
      </c>
      <c r="E85" s="2">
        <f t="shared" si="6"/>
        <v>3.0000000000000001E-3</v>
      </c>
      <c r="F85" s="2">
        <f t="shared" si="7"/>
        <v>0.126</v>
      </c>
      <c r="I85" t="s">
        <v>1160</v>
      </c>
      <c r="J85" t="s">
        <v>954</v>
      </c>
      <c r="K85" t="s">
        <v>1155</v>
      </c>
      <c r="L85" t="s">
        <v>1161</v>
      </c>
      <c r="M85" t="s">
        <v>1162</v>
      </c>
      <c r="N85" s="2">
        <v>0.83299999999999996</v>
      </c>
      <c r="O85" t="s">
        <v>1163</v>
      </c>
      <c r="P85" s="2">
        <v>3.6999999999999998E-2</v>
      </c>
      <c r="Q85" t="s">
        <v>1164</v>
      </c>
      <c r="R85" s="2">
        <v>0.124</v>
      </c>
      <c r="S85" t="s">
        <v>1165</v>
      </c>
      <c r="T85" s="2">
        <v>1E-3</v>
      </c>
      <c r="U85" t="s">
        <v>1166</v>
      </c>
      <c r="V85" s="2">
        <v>2E-3</v>
      </c>
      <c r="W85" t="s">
        <v>1165</v>
      </c>
      <c r="X85" s="2">
        <v>1E-3</v>
      </c>
      <c r="Y85" t="s">
        <v>718</v>
      </c>
      <c r="Z85" s="2">
        <v>1E-3</v>
      </c>
      <c r="AA85" t="s">
        <v>191</v>
      </c>
      <c r="AB85" s="2">
        <v>8.0000000000000004E-4</v>
      </c>
    </row>
    <row r="86" spans="2:28">
      <c r="B86" t="s">
        <v>1319</v>
      </c>
      <c r="C86" s="2">
        <f t="shared" si="4"/>
        <v>0.77200000000000002</v>
      </c>
      <c r="D86" s="2">
        <f t="shared" si="5"/>
        <v>0</v>
      </c>
      <c r="E86" s="2">
        <f t="shared" si="6"/>
        <v>0</v>
      </c>
      <c r="F86" s="2">
        <f t="shared" si="7"/>
        <v>0.22699999999999998</v>
      </c>
      <c r="I86" t="s">
        <v>1319</v>
      </c>
      <c r="J86" t="s">
        <v>1269</v>
      </c>
      <c r="K86" t="s">
        <v>1270</v>
      </c>
      <c r="L86" t="s">
        <v>1320</v>
      </c>
      <c r="M86" t="s">
        <v>1321</v>
      </c>
      <c r="N86" s="2">
        <v>0.77200000000000002</v>
      </c>
      <c r="O86">
        <v>0</v>
      </c>
      <c r="P86" s="2">
        <v>0</v>
      </c>
      <c r="Q86" t="s">
        <v>1322</v>
      </c>
      <c r="R86" s="2">
        <v>0.17199999999999999</v>
      </c>
      <c r="S86">
        <v>0</v>
      </c>
      <c r="T86" s="2">
        <v>0</v>
      </c>
      <c r="U86">
        <v>0</v>
      </c>
      <c r="V86" s="2">
        <v>0</v>
      </c>
      <c r="W86" t="s">
        <v>1323</v>
      </c>
      <c r="X86" s="2">
        <v>4.4999999999999998E-2</v>
      </c>
      <c r="Y86" t="s">
        <v>1324</v>
      </c>
      <c r="Z86" s="2">
        <v>0.01</v>
      </c>
      <c r="AA86">
        <v>0</v>
      </c>
      <c r="AB86" s="2">
        <v>0</v>
      </c>
    </row>
    <row r="87" spans="2:28">
      <c r="B87" t="s">
        <v>608</v>
      </c>
      <c r="C87" s="2">
        <f t="shared" si="4"/>
        <v>1.6E-2</v>
      </c>
      <c r="D87" s="2">
        <f t="shared" si="5"/>
        <v>2E-3</v>
      </c>
      <c r="E87" s="2">
        <f t="shared" si="6"/>
        <v>0.36219999999999997</v>
      </c>
      <c r="F87" s="2">
        <f t="shared" si="7"/>
        <v>0.621</v>
      </c>
      <c r="I87" t="s">
        <v>608</v>
      </c>
      <c r="J87" t="s">
        <v>524</v>
      </c>
      <c r="K87" t="s">
        <v>591</v>
      </c>
      <c r="L87" t="s">
        <v>609</v>
      </c>
      <c r="M87" t="s">
        <v>610</v>
      </c>
      <c r="N87" s="2">
        <v>1.6E-2</v>
      </c>
      <c r="O87" t="s">
        <v>611</v>
      </c>
      <c r="P87" s="2">
        <v>2E-3</v>
      </c>
      <c r="Q87" t="s">
        <v>612</v>
      </c>
      <c r="R87" s="2">
        <v>0.56999999999999995</v>
      </c>
      <c r="S87" t="s">
        <v>270</v>
      </c>
      <c r="T87" s="2">
        <v>2.0000000000000001E-4</v>
      </c>
      <c r="U87" t="s">
        <v>613</v>
      </c>
      <c r="V87" s="2">
        <v>0.36199999999999999</v>
      </c>
      <c r="W87" t="s">
        <v>614</v>
      </c>
      <c r="X87" s="2">
        <v>4.0000000000000001E-3</v>
      </c>
      <c r="Y87" t="s">
        <v>615</v>
      </c>
      <c r="Z87" s="2">
        <v>4.7E-2</v>
      </c>
      <c r="AA87">
        <v>0</v>
      </c>
      <c r="AB87" s="2">
        <v>0</v>
      </c>
    </row>
    <row r="88" spans="2:28">
      <c r="B88" t="s">
        <v>1599</v>
      </c>
      <c r="C88" s="2">
        <f t="shared" si="4"/>
        <v>2.1999999999999999E-2</v>
      </c>
      <c r="D88" s="2">
        <f t="shared" si="5"/>
        <v>0.97199999999999998</v>
      </c>
      <c r="E88" s="2">
        <f t="shared" si="6"/>
        <v>5.0000000000000001E-3</v>
      </c>
      <c r="F88" s="2">
        <f t="shared" si="7"/>
        <v>0</v>
      </c>
      <c r="I88" t="s">
        <v>1599</v>
      </c>
      <c r="J88" t="s">
        <v>1575</v>
      </c>
      <c r="K88" t="s">
        <v>1576</v>
      </c>
      <c r="L88" t="s">
        <v>1389</v>
      </c>
      <c r="M88" t="s">
        <v>1600</v>
      </c>
      <c r="N88" s="2">
        <v>2.1999999999999999E-2</v>
      </c>
      <c r="O88" t="s">
        <v>1601</v>
      </c>
      <c r="P88" s="2">
        <v>0.97199999999999998</v>
      </c>
      <c r="Q88">
        <v>0</v>
      </c>
      <c r="R88" s="2">
        <v>0</v>
      </c>
      <c r="S88" t="s">
        <v>1602</v>
      </c>
      <c r="T88" s="2">
        <v>1E-3</v>
      </c>
      <c r="U88" t="s">
        <v>1603</v>
      </c>
      <c r="V88" s="2">
        <v>4.0000000000000001E-3</v>
      </c>
      <c r="W88">
        <v>0</v>
      </c>
      <c r="X88" s="2">
        <v>0</v>
      </c>
      <c r="Y88">
        <v>0</v>
      </c>
      <c r="Z88" s="2">
        <v>0</v>
      </c>
      <c r="AA88">
        <v>0</v>
      </c>
      <c r="AB88" s="2">
        <v>0</v>
      </c>
    </row>
    <row r="89" spans="2:28">
      <c r="B89" t="s">
        <v>554</v>
      </c>
      <c r="C89" s="2">
        <f t="shared" si="4"/>
        <v>0.248</v>
      </c>
      <c r="D89" s="2">
        <f t="shared" si="5"/>
        <v>0.70399999999999996</v>
      </c>
      <c r="E89" s="2">
        <f t="shared" si="6"/>
        <v>2E-3</v>
      </c>
      <c r="F89" s="2">
        <f t="shared" si="7"/>
        <v>4.6000000000000006E-2</v>
      </c>
      <c r="I89" t="s">
        <v>554</v>
      </c>
      <c r="J89" t="s">
        <v>524</v>
      </c>
      <c r="K89" t="s">
        <v>555</v>
      </c>
      <c r="L89" t="s">
        <v>556</v>
      </c>
      <c r="M89" t="s">
        <v>557</v>
      </c>
      <c r="N89" s="2">
        <v>0.248</v>
      </c>
      <c r="O89" t="s">
        <v>558</v>
      </c>
      <c r="P89" s="2">
        <v>0.70399999999999996</v>
      </c>
      <c r="Q89" t="s">
        <v>559</v>
      </c>
      <c r="R89" s="2">
        <v>4.2000000000000003E-2</v>
      </c>
      <c r="S89">
        <v>0</v>
      </c>
      <c r="T89" s="2">
        <v>0</v>
      </c>
      <c r="U89" t="s">
        <v>560</v>
      </c>
      <c r="V89" s="2">
        <v>2E-3</v>
      </c>
      <c r="W89" t="s">
        <v>561</v>
      </c>
      <c r="X89" s="2">
        <v>3.0000000000000001E-3</v>
      </c>
      <c r="Y89" t="s">
        <v>562</v>
      </c>
      <c r="Z89" s="2">
        <v>1E-3</v>
      </c>
      <c r="AA89">
        <v>0</v>
      </c>
      <c r="AB89" s="2">
        <v>0</v>
      </c>
    </row>
    <row r="90" spans="2:28">
      <c r="B90" t="s">
        <v>193</v>
      </c>
      <c r="C90" s="2">
        <f t="shared" si="4"/>
        <v>0.84799999999999998</v>
      </c>
      <c r="D90" s="2">
        <f t="shared" si="5"/>
        <v>9.7000000000000003E-2</v>
      </c>
      <c r="E90" s="2">
        <f t="shared" si="6"/>
        <v>1E-3</v>
      </c>
      <c r="F90" s="2">
        <f t="shared" si="7"/>
        <v>5.4000000000000006E-2</v>
      </c>
      <c r="I90" t="s">
        <v>193</v>
      </c>
      <c r="J90" t="s">
        <v>164</v>
      </c>
      <c r="K90" t="s">
        <v>165</v>
      </c>
      <c r="L90" t="s">
        <v>194</v>
      </c>
      <c r="M90" t="s">
        <v>195</v>
      </c>
      <c r="N90" s="2">
        <v>0.84799999999999998</v>
      </c>
      <c r="O90" t="s">
        <v>196</v>
      </c>
      <c r="P90" s="2">
        <v>9.7000000000000003E-2</v>
      </c>
      <c r="Q90" t="s">
        <v>197</v>
      </c>
      <c r="R90" s="2">
        <v>2.5000000000000001E-2</v>
      </c>
      <c r="S90" t="s">
        <v>198</v>
      </c>
      <c r="T90" s="2">
        <v>1E-3</v>
      </c>
      <c r="U90">
        <v>0</v>
      </c>
      <c r="V90" s="2">
        <v>0</v>
      </c>
      <c r="W90" t="s">
        <v>199</v>
      </c>
      <c r="X90" s="2">
        <v>1.7000000000000001E-2</v>
      </c>
      <c r="Y90" t="s">
        <v>200</v>
      </c>
      <c r="Z90" s="2">
        <v>1.2E-2</v>
      </c>
      <c r="AA90">
        <v>0</v>
      </c>
      <c r="AB90" s="2">
        <v>0</v>
      </c>
    </row>
    <row r="91" spans="2:28">
      <c r="B91" t="s">
        <v>705</v>
      </c>
      <c r="C91" s="2">
        <f t="shared" si="4"/>
        <v>0.97</v>
      </c>
      <c r="D91" s="2">
        <f t="shared" si="5"/>
        <v>0</v>
      </c>
      <c r="E91" s="2">
        <f t="shared" si="6"/>
        <v>0</v>
      </c>
      <c r="F91" s="2">
        <f t="shared" si="7"/>
        <v>0.03</v>
      </c>
      <c r="I91" t="s">
        <v>705</v>
      </c>
      <c r="J91" t="s">
        <v>524</v>
      </c>
      <c r="K91" t="s">
        <v>699</v>
      </c>
      <c r="L91" t="s">
        <v>706</v>
      </c>
      <c r="M91" t="s">
        <v>707</v>
      </c>
      <c r="N91" s="2">
        <v>0.97</v>
      </c>
      <c r="O91">
        <v>0</v>
      </c>
      <c r="P91" s="2">
        <v>0</v>
      </c>
      <c r="Q91">
        <v>800</v>
      </c>
      <c r="R91" s="2">
        <v>8.0000000000000002E-3</v>
      </c>
      <c r="S91">
        <v>0</v>
      </c>
      <c r="T91" s="2">
        <v>0</v>
      </c>
      <c r="U91">
        <v>0</v>
      </c>
      <c r="V91" s="2">
        <v>0</v>
      </c>
      <c r="W91">
        <v>0</v>
      </c>
      <c r="X91" s="2">
        <v>0</v>
      </c>
      <c r="Y91" t="s">
        <v>708</v>
      </c>
      <c r="Z91" s="2">
        <v>2.1999999999999999E-2</v>
      </c>
      <c r="AA91">
        <v>0</v>
      </c>
      <c r="AB91" s="2">
        <v>0</v>
      </c>
    </row>
    <row r="92" spans="2:28">
      <c r="B92" t="s">
        <v>616</v>
      </c>
      <c r="C92" s="2">
        <f t="shared" si="4"/>
        <v>0.02</v>
      </c>
      <c r="D92" s="2">
        <f t="shared" si="5"/>
        <v>0</v>
      </c>
      <c r="E92" s="2">
        <f t="shared" si="6"/>
        <v>1.4999999999999999E-2</v>
      </c>
      <c r="F92" s="2">
        <f t="shared" si="7"/>
        <v>0.96499999999999997</v>
      </c>
      <c r="I92" t="s">
        <v>616</v>
      </c>
      <c r="J92" t="s">
        <v>524</v>
      </c>
      <c r="K92" t="s">
        <v>591</v>
      </c>
      <c r="L92" t="s">
        <v>617</v>
      </c>
      <c r="M92" t="s">
        <v>618</v>
      </c>
      <c r="N92" s="2">
        <v>0.02</v>
      </c>
      <c r="O92">
        <v>0</v>
      </c>
      <c r="P92" s="2">
        <v>0</v>
      </c>
      <c r="Q92" t="s">
        <v>619</v>
      </c>
      <c r="R92" s="2">
        <v>0.71299999999999997</v>
      </c>
      <c r="S92">
        <v>0</v>
      </c>
      <c r="T92" s="2">
        <v>0</v>
      </c>
      <c r="U92" t="s">
        <v>620</v>
      </c>
      <c r="V92" s="2">
        <v>1.4999999999999999E-2</v>
      </c>
      <c r="W92" t="s">
        <v>621</v>
      </c>
      <c r="X92" s="2">
        <v>0.123</v>
      </c>
      <c r="Y92" t="s">
        <v>622</v>
      </c>
      <c r="Z92" s="2">
        <v>0.129</v>
      </c>
      <c r="AA92">
        <v>0</v>
      </c>
      <c r="AB92" s="2">
        <v>0</v>
      </c>
    </row>
    <row r="93" spans="2:28">
      <c r="B93" t="s">
        <v>623</v>
      </c>
      <c r="C93" s="2">
        <f t="shared" si="4"/>
        <v>0.29399999999999998</v>
      </c>
      <c r="D93" s="2">
        <f t="shared" si="5"/>
        <v>2E-3</v>
      </c>
      <c r="E93" s="2">
        <f t="shared" si="6"/>
        <v>0.22900000000000001</v>
      </c>
      <c r="F93" s="2">
        <f t="shared" si="7"/>
        <v>0.47400000000000003</v>
      </c>
      <c r="I93" t="s">
        <v>623</v>
      </c>
      <c r="J93" t="s">
        <v>524</v>
      </c>
      <c r="K93" t="s">
        <v>591</v>
      </c>
      <c r="L93" t="s">
        <v>624</v>
      </c>
      <c r="M93" t="s">
        <v>625</v>
      </c>
      <c r="N93" s="2">
        <v>0.29399999999999998</v>
      </c>
      <c r="O93" t="s">
        <v>626</v>
      </c>
      <c r="P93" s="2">
        <v>2E-3</v>
      </c>
      <c r="Q93" t="s">
        <v>627</v>
      </c>
      <c r="R93" s="2">
        <v>0.46400000000000002</v>
      </c>
      <c r="S93">
        <v>0</v>
      </c>
      <c r="T93" s="2">
        <v>0</v>
      </c>
      <c r="U93" t="s">
        <v>628</v>
      </c>
      <c r="V93" s="2">
        <v>0.22900000000000001</v>
      </c>
      <c r="W93" t="s">
        <v>629</v>
      </c>
      <c r="X93" s="2">
        <v>8.0000000000000002E-3</v>
      </c>
      <c r="Y93" t="s">
        <v>626</v>
      </c>
      <c r="Z93" s="2">
        <v>2E-3</v>
      </c>
      <c r="AA93">
        <v>0</v>
      </c>
      <c r="AB93" s="2">
        <v>0</v>
      </c>
    </row>
    <row r="94" spans="2:28">
      <c r="B94" t="s">
        <v>1122</v>
      </c>
      <c r="C94" s="2">
        <f t="shared" si="4"/>
        <v>0.114</v>
      </c>
      <c r="D94" s="2">
        <f t="shared" si="5"/>
        <v>0.87</v>
      </c>
      <c r="E94" s="2">
        <f t="shared" si="6"/>
        <v>0</v>
      </c>
      <c r="F94" s="2">
        <f t="shared" si="7"/>
        <v>1.6E-2</v>
      </c>
      <c r="I94" t="s">
        <v>1122</v>
      </c>
      <c r="J94" t="s">
        <v>954</v>
      </c>
      <c r="K94" t="s">
        <v>1101</v>
      </c>
      <c r="L94" t="s">
        <v>1123</v>
      </c>
      <c r="M94" t="s">
        <v>1124</v>
      </c>
      <c r="N94" s="2">
        <v>0.114</v>
      </c>
      <c r="O94" t="s">
        <v>1125</v>
      </c>
      <c r="P94" s="2">
        <v>0.87</v>
      </c>
      <c r="Q94" t="s">
        <v>1126</v>
      </c>
      <c r="R94" s="2">
        <v>1.6E-2</v>
      </c>
      <c r="S94">
        <v>0</v>
      </c>
      <c r="T94" s="2">
        <v>0</v>
      </c>
      <c r="U94">
        <v>0</v>
      </c>
      <c r="V94" s="2">
        <v>0</v>
      </c>
      <c r="W94">
        <v>0</v>
      </c>
      <c r="X94" s="2">
        <v>0</v>
      </c>
      <c r="Y94">
        <v>0</v>
      </c>
      <c r="Z94" s="2">
        <v>0</v>
      </c>
      <c r="AA94">
        <v>0</v>
      </c>
      <c r="AB94" s="2">
        <v>0</v>
      </c>
    </row>
    <row r="95" spans="2:28">
      <c r="B95" t="s">
        <v>1604</v>
      </c>
      <c r="C95" s="2">
        <f t="shared" si="4"/>
        <v>0.14299999999999999</v>
      </c>
      <c r="D95" s="2">
        <f t="shared" si="5"/>
        <v>0.74099999999999999</v>
      </c>
      <c r="E95" s="2">
        <f t="shared" si="6"/>
        <v>0.113</v>
      </c>
      <c r="F95" s="2">
        <f t="shared" si="7"/>
        <v>3.0000000000000001E-3</v>
      </c>
      <c r="I95" t="s">
        <v>1604</v>
      </c>
      <c r="J95" t="s">
        <v>1575</v>
      </c>
      <c r="K95" t="s">
        <v>1576</v>
      </c>
      <c r="L95" t="s">
        <v>1320</v>
      </c>
      <c r="M95" t="s">
        <v>1605</v>
      </c>
      <c r="N95" s="2">
        <v>0.14299999999999999</v>
      </c>
      <c r="O95" t="s">
        <v>1606</v>
      </c>
      <c r="P95" s="2">
        <v>0.74099999999999999</v>
      </c>
      <c r="Q95">
        <v>0</v>
      </c>
      <c r="R95" s="2">
        <v>0</v>
      </c>
      <c r="S95" t="s">
        <v>1607</v>
      </c>
      <c r="T95" s="2">
        <v>8.5000000000000006E-2</v>
      </c>
      <c r="U95" t="s">
        <v>1608</v>
      </c>
      <c r="V95" s="2">
        <v>2.8000000000000001E-2</v>
      </c>
      <c r="W95">
        <v>0</v>
      </c>
      <c r="X95" s="2">
        <v>0</v>
      </c>
      <c r="Y95" t="s">
        <v>1609</v>
      </c>
      <c r="Z95" s="2">
        <v>3.0000000000000001E-3</v>
      </c>
      <c r="AA95">
        <v>0</v>
      </c>
      <c r="AB95" s="2">
        <v>0</v>
      </c>
    </row>
    <row r="96" spans="2:28">
      <c r="B96" t="s">
        <v>563</v>
      </c>
      <c r="C96" s="2">
        <f t="shared" si="4"/>
        <v>0.114</v>
      </c>
      <c r="D96" s="2">
        <f t="shared" si="5"/>
        <v>0.88</v>
      </c>
      <c r="E96" s="2">
        <f t="shared" si="6"/>
        <v>0</v>
      </c>
      <c r="F96" s="2">
        <f t="shared" si="7"/>
        <v>5.0000000000000001E-3</v>
      </c>
      <c r="I96" t="s">
        <v>563</v>
      </c>
      <c r="J96" t="s">
        <v>524</v>
      </c>
      <c r="K96" t="s">
        <v>555</v>
      </c>
      <c r="L96" t="s">
        <v>564</v>
      </c>
      <c r="M96" t="s">
        <v>565</v>
      </c>
      <c r="N96" s="2">
        <v>0.114</v>
      </c>
      <c r="O96" t="s">
        <v>566</v>
      </c>
      <c r="P96" s="2">
        <v>0.88</v>
      </c>
      <c r="Q96" t="s">
        <v>567</v>
      </c>
      <c r="R96" s="2">
        <v>4.0000000000000001E-3</v>
      </c>
      <c r="S96">
        <v>0</v>
      </c>
      <c r="T96" s="2">
        <v>0</v>
      </c>
      <c r="U96">
        <v>0</v>
      </c>
      <c r="V96" s="2">
        <v>0</v>
      </c>
      <c r="W96" t="s">
        <v>568</v>
      </c>
      <c r="X96" s="2">
        <v>1E-3</v>
      </c>
      <c r="Y96">
        <v>0</v>
      </c>
      <c r="Z96" s="2">
        <v>0</v>
      </c>
      <c r="AA96">
        <v>0</v>
      </c>
      <c r="AB96" s="2">
        <v>0</v>
      </c>
    </row>
    <row r="97" spans="2:28">
      <c r="B97" t="s">
        <v>794</v>
      </c>
      <c r="C97" s="2">
        <f t="shared" si="4"/>
        <v>1.4999999999999999E-2</v>
      </c>
      <c r="D97" s="2">
        <f t="shared" si="5"/>
        <v>0</v>
      </c>
      <c r="E97" s="2">
        <f t="shared" si="6"/>
        <v>0.66</v>
      </c>
      <c r="F97" s="2">
        <f t="shared" si="7"/>
        <v>0.32300000000000001</v>
      </c>
      <c r="I97" t="s">
        <v>794</v>
      </c>
      <c r="J97" t="s">
        <v>524</v>
      </c>
      <c r="K97" t="s">
        <v>762</v>
      </c>
      <c r="L97" t="s">
        <v>795</v>
      </c>
      <c r="M97" t="s">
        <v>796</v>
      </c>
      <c r="N97" s="2">
        <v>1.4999999999999999E-2</v>
      </c>
      <c r="O97">
        <v>0</v>
      </c>
      <c r="P97" s="2">
        <v>0</v>
      </c>
      <c r="Q97" t="s">
        <v>797</v>
      </c>
      <c r="R97" s="2">
        <v>8.9999999999999993E-3</v>
      </c>
      <c r="S97">
        <v>0</v>
      </c>
      <c r="T97" s="2">
        <v>0</v>
      </c>
      <c r="U97" t="s">
        <v>798</v>
      </c>
      <c r="V97" s="2">
        <v>0.66</v>
      </c>
      <c r="W97" t="s">
        <v>799</v>
      </c>
      <c r="X97" s="2">
        <v>0.307</v>
      </c>
      <c r="Y97" t="s">
        <v>800</v>
      </c>
      <c r="Z97" s="2">
        <v>7.0000000000000001E-3</v>
      </c>
      <c r="AA97">
        <v>0</v>
      </c>
      <c r="AB97" s="2">
        <v>0</v>
      </c>
    </row>
    <row r="98" spans="2:28">
      <c r="B98" t="s">
        <v>987</v>
      </c>
      <c r="C98" s="2">
        <f t="shared" si="4"/>
        <v>0.55800000000000005</v>
      </c>
      <c r="D98" s="2">
        <f t="shared" si="5"/>
        <v>1E-3</v>
      </c>
      <c r="E98" s="2">
        <f t="shared" si="6"/>
        <v>0</v>
      </c>
      <c r="F98" s="2">
        <f t="shared" si="7"/>
        <v>0.44</v>
      </c>
      <c r="I98" t="s">
        <v>987</v>
      </c>
      <c r="J98" t="s">
        <v>954</v>
      </c>
      <c r="K98" t="s">
        <v>955</v>
      </c>
      <c r="L98" t="s">
        <v>988</v>
      </c>
      <c r="M98" t="s">
        <v>989</v>
      </c>
      <c r="N98" s="2">
        <v>0.55800000000000005</v>
      </c>
      <c r="O98" t="s">
        <v>990</v>
      </c>
      <c r="P98" s="2">
        <v>1E-3</v>
      </c>
      <c r="Q98" t="s">
        <v>991</v>
      </c>
      <c r="R98" s="2">
        <v>0.438</v>
      </c>
      <c r="S98">
        <v>0</v>
      </c>
      <c r="T98" s="2">
        <v>0</v>
      </c>
      <c r="U98">
        <v>0</v>
      </c>
      <c r="V98" s="2">
        <v>0</v>
      </c>
      <c r="W98">
        <v>0</v>
      </c>
      <c r="X98" s="2">
        <v>0</v>
      </c>
      <c r="Y98" t="s">
        <v>745</v>
      </c>
      <c r="Z98" s="2">
        <v>2E-3</v>
      </c>
      <c r="AA98">
        <v>0</v>
      </c>
      <c r="AB98" s="2">
        <v>0</v>
      </c>
    </row>
    <row r="99" spans="2:28">
      <c r="B99" t="s">
        <v>1610</v>
      </c>
      <c r="C99" s="2">
        <f t="shared" si="4"/>
        <v>0.38300000000000001</v>
      </c>
      <c r="D99" s="2">
        <f t="shared" si="5"/>
        <v>0.61299999999999999</v>
      </c>
      <c r="E99" s="2">
        <f t="shared" si="6"/>
        <v>2E-3</v>
      </c>
      <c r="F99" s="2">
        <f t="shared" si="7"/>
        <v>3.0000000000000001E-3</v>
      </c>
      <c r="I99" t="s">
        <v>1610</v>
      </c>
      <c r="J99" t="s">
        <v>1575</v>
      </c>
      <c r="K99" t="s">
        <v>1576</v>
      </c>
      <c r="L99" t="s">
        <v>1611</v>
      </c>
      <c r="M99" t="s">
        <v>1612</v>
      </c>
      <c r="N99" s="2">
        <v>0.38300000000000001</v>
      </c>
      <c r="O99" t="s">
        <v>1613</v>
      </c>
      <c r="P99" s="2">
        <v>0.61299999999999999</v>
      </c>
      <c r="Q99" t="s">
        <v>1614</v>
      </c>
      <c r="R99" s="2">
        <v>3.0000000000000001E-3</v>
      </c>
      <c r="S99">
        <v>0</v>
      </c>
      <c r="T99" s="2">
        <v>0</v>
      </c>
      <c r="U99" t="s">
        <v>1615</v>
      </c>
      <c r="V99" s="2">
        <v>2E-3</v>
      </c>
      <c r="W99">
        <v>0</v>
      </c>
      <c r="X99" s="2">
        <v>0</v>
      </c>
      <c r="Y99">
        <v>0</v>
      </c>
      <c r="Z99" s="2">
        <v>0</v>
      </c>
      <c r="AA99">
        <v>0</v>
      </c>
      <c r="AB99" s="2">
        <v>0</v>
      </c>
    </row>
    <row r="100" spans="2:28">
      <c r="B100" t="s">
        <v>375</v>
      </c>
      <c r="C100" s="2">
        <f t="shared" si="4"/>
        <v>0.96799999999999997</v>
      </c>
      <c r="D100" s="2">
        <f t="shared" si="5"/>
        <v>0</v>
      </c>
      <c r="E100" s="2">
        <f t="shared" si="6"/>
        <v>0</v>
      </c>
      <c r="F100" s="2">
        <f t="shared" si="7"/>
        <v>3.2000000000000001E-2</v>
      </c>
      <c r="I100" t="s">
        <v>375</v>
      </c>
      <c r="J100" t="s">
        <v>164</v>
      </c>
      <c r="K100" t="s">
        <v>367</v>
      </c>
      <c r="L100" t="s">
        <v>376</v>
      </c>
      <c r="M100" t="s">
        <v>377</v>
      </c>
      <c r="N100" s="2">
        <v>0.96799999999999997</v>
      </c>
      <c r="O100">
        <v>0</v>
      </c>
      <c r="P100" s="2">
        <v>0</v>
      </c>
      <c r="Q100" t="s">
        <v>378</v>
      </c>
      <c r="R100" s="2">
        <v>3.1E-2</v>
      </c>
      <c r="S100">
        <v>0</v>
      </c>
      <c r="T100" s="2">
        <v>0</v>
      </c>
      <c r="U100">
        <v>0</v>
      </c>
      <c r="V100" s="2">
        <v>0</v>
      </c>
      <c r="W100" t="s">
        <v>379</v>
      </c>
      <c r="X100" s="2">
        <v>1E-3</v>
      </c>
      <c r="Y100">
        <v>0</v>
      </c>
      <c r="Z100" s="2">
        <v>0</v>
      </c>
      <c r="AA100">
        <v>0</v>
      </c>
      <c r="AB100" s="2">
        <v>0</v>
      </c>
    </row>
    <row r="101" spans="2:28">
      <c r="B101" t="s">
        <v>458</v>
      </c>
      <c r="C101" s="2">
        <f t="shared" si="4"/>
        <v>0.85899999999999999</v>
      </c>
      <c r="D101" s="2">
        <f t="shared" si="5"/>
        <v>0.12</v>
      </c>
      <c r="E101" s="2">
        <f t="shared" si="6"/>
        <v>0</v>
      </c>
      <c r="F101" s="2">
        <f t="shared" si="7"/>
        <v>0.02</v>
      </c>
      <c r="I101" t="s">
        <v>458</v>
      </c>
      <c r="J101" t="s">
        <v>164</v>
      </c>
      <c r="K101" t="s">
        <v>410</v>
      </c>
      <c r="L101" t="s">
        <v>459</v>
      </c>
      <c r="M101" t="s">
        <v>460</v>
      </c>
      <c r="N101" s="2">
        <v>0.85899999999999999</v>
      </c>
      <c r="O101" t="s">
        <v>461</v>
      </c>
      <c r="P101" s="2">
        <v>0.12</v>
      </c>
      <c r="Q101" t="s">
        <v>462</v>
      </c>
      <c r="R101" s="2">
        <v>1.4E-2</v>
      </c>
      <c r="S101">
        <v>0</v>
      </c>
      <c r="T101" s="2">
        <v>0</v>
      </c>
      <c r="U101">
        <v>0</v>
      </c>
      <c r="V101" s="2">
        <v>0</v>
      </c>
      <c r="W101" t="s">
        <v>463</v>
      </c>
      <c r="X101" s="2">
        <v>5.0000000000000001E-3</v>
      </c>
      <c r="Y101" t="s">
        <v>464</v>
      </c>
      <c r="Z101" s="2">
        <v>1E-3</v>
      </c>
      <c r="AA101">
        <v>0</v>
      </c>
      <c r="AB101" s="2">
        <v>0</v>
      </c>
    </row>
    <row r="102" spans="2:28">
      <c r="B102" t="s">
        <v>1678</v>
      </c>
      <c r="C102" s="2">
        <f t="shared" si="4"/>
        <v>2.7E-2</v>
      </c>
      <c r="D102" s="2">
        <f t="shared" si="5"/>
        <v>0.96599999999999997</v>
      </c>
      <c r="E102" s="2">
        <f t="shared" si="6"/>
        <v>3.0000000000000001E-3</v>
      </c>
      <c r="F102" s="2">
        <f t="shared" si="7"/>
        <v>2E-3</v>
      </c>
      <c r="I102" t="s">
        <v>1678</v>
      </c>
      <c r="J102" t="s">
        <v>1575</v>
      </c>
      <c r="K102" t="s">
        <v>1669</v>
      </c>
      <c r="L102" t="s">
        <v>1679</v>
      </c>
      <c r="M102" t="s">
        <v>1680</v>
      </c>
      <c r="N102" s="2">
        <v>2.7E-2</v>
      </c>
      <c r="O102" t="s">
        <v>1681</v>
      </c>
      <c r="P102" s="2">
        <v>0.96599999999999997</v>
      </c>
      <c r="Q102" t="s">
        <v>1682</v>
      </c>
      <c r="R102" s="2">
        <v>2E-3</v>
      </c>
      <c r="S102">
        <v>0</v>
      </c>
      <c r="T102" s="2">
        <v>0</v>
      </c>
      <c r="U102" t="s">
        <v>1683</v>
      </c>
      <c r="V102" s="2">
        <v>3.0000000000000001E-3</v>
      </c>
      <c r="W102">
        <v>0</v>
      </c>
      <c r="X102" s="2">
        <v>0</v>
      </c>
      <c r="Y102">
        <v>0</v>
      </c>
      <c r="Z102" s="2">
        <v>0</v>
      </c>
      <c r="AA102">
        <v>0</v>
      </c>
      <c r="AB102" s="2">
        <v>0</v>
      </c>
    </row>
    <row r="103" spans="2:28">
      <c r="B103" t="s">
        <v>992</v>
      </c>
      <c r="C103" s="2">
        <f t="shared" si="4"/>
        <v>0.92</v>
      </c>
      <c r="D103" s="2">
        <f t="shared" si="5"/>
        <v>0.05</v>
      </c>
      <c r="E103" s="2">
        <f t="shared" si="6"/>
        <v>0</v>
      </c>
      <c r="F103" s="2">
        <f t="shared" si="7"/>
        <v>2.9000000000000001E-2</v>
      </c>
      <c r="I103" t="s">
        <v>992</v>
      </c>
      <c r="J103" t="s">
        <v>954</v>
      </c>
      <c r="K103" t="s">
        <v>955</v>
      </c>
      <c r="L103" t="s">
        <v>936</v>
      </c>
      <c r="M103" t="s">
        <v>993</v>
      </c>
      <c r="N103" s="2">
        <v>0.91900000000000004</v>
      </c>
      <c r="O103" t="s">
        <v>674</v>
      </c>
      <c r="P103" s="2">
        <v>0.05</v>
      </c>
      <c r="Q103" t="s">
        <v>994</v>
      </c>
      <c r="R103" s="2">
        <v>2.9000000000000001E-2</v>
      </c>
      <c r="S103">
        <v>0</v>
      </c>
      <c r="T103" s="2">
        <v>0</v>
      </c>
      <c r="U103">
        <v>0</v>
      </c>
      <c r="V103" s="2">
        <v>0</v>
      </c>
      <c r="W103">
        <v>0</v>
      </c>
      <c r="X103" s="2">
        <v>0</v>
      </c>
      <c r="Y103">
        <v>0</v>
      </c>
      <c r="Z103" s="2">
        <v>0</v>
      </c>
      <c r="AA103">
        <v>40</v>
      </c>
      <c r="AB103" s="2">
        <v>1E-3</v>
      </c>
    </row>
    <row r="104" spans="2:28">
      <c r="B104" t="s">
        <v>995</v>
      </c>
      <c r="C104" s="2">
        <f t="shared" si="4"/>
        <v>0.89800000000000002</v>
      </c>
      <c r="D104" s="2">
        <f t="shared" si="5"/>
        <v>0</v>
      </c>
      <c r="E104" s="2">
        <f t="shared" si="6"/>
        <v>0</v>
      </c>
      <c r="F104" s="2">
        <f t="shared" si="7"/>
        <v>0.1</v>
      </c>
      <c r="I104" t="s">
        <v>995</v>
      </c>
      <c r="J104" t="s">
        <v>954</v>
      </c>
      <c r="K104" t="s">
        <v>955</v>
      </c>
      <c r="L104" t="s">
        <v>996</v>
      </c>
      <c r="M104" t="s">
        <v>997</v>
      </c>
      <c r="N104" s="2">
        <v>0.89800000000000002</v>
      </c>
      <c r="O104">
        <v>0</v>
      </c>
      <c r="P104" s="2">
        <v>0</v>
      </c>
      <c r="Q104" t="s">
        <v>998</v>
      </c>
      <c r="R104" s="2">
        <v>0.1</v>
      </c>
      <c r="S104">
        <v>0</v>
      </c>
      <c r="T104" s="2">
        <v>0</v>
      </c>
      <c r="U104">
        <v>0</v>
      </c>
      <c r="V104" s="2">
        <v>0</v>
      </c>
      <c r="W104">
        <v>0</v>
      </c>
      <c r="X104" s="2">
        <v>0</v>
      </c>
      <c r="Y104">
        <v>0</v>
      </c>
      <c r="Z104" s="2">
        <v>0</v>
      </c>
      <c r="AA104">
        <v>0</v>
      </c>
      <c r="AB104" s="2">
        <v>0</v>
      </c>
    </row>
    <row r="105" spans="2:28">
      <c r="B105" t="s">
        <v>1225</v>
      </c>
      <c r="C105" s="2">
        <f t="shared" si="4"/>
        <v>0.70499999999999996</v>
      </c>
      <c r="D105" s="2">
        <f t="shared" si="5"/>
        <v>2.3E-2</v>
      </c>
      <c r="E105" s="2">
        <f t="shared" si="6"/>
        <v>0</v>
      </c>
      <c r="F105" s="2">
        <f t="shared" si="7"/>
        <v>0.27100000000000002</v>
      </c>
      <c r="I105" t="s">
        <v>1225</v>
      </c>
      <c r="J105" t="s">
        <v>954</v>
      </c>
      <c r="K105" t="s">
        <v>1198</v>
      </c>
      <c r="L105" t="s">
        <v>1226</v>
      </c>
      <c r="M105" t="s">
        <v>1227</v>
      </c>
      <c r="N105" s="2">
        <v>0.70399999999999996</v>
      </c>
      <c r="O105" t="s">
        <v>1228</v>
      </c>
      <c r="P105" s="2">
        <v>2.3E-2</v>
      </c>
      <c r="Q105" t="s">
        <v>1229</v>
      </c>
      <c r="R105" s="2">
        <v>0.26800000000000002</v>
      </c>
      <c r="S105">
        <v>0</v>
      </c>
      <c r="T105" s="2">
        <v>0</v>
      </c>
      <c r="U105">
        <v>0</v>
      </c>
      <c r="V105" s="2">
        <v>0</v>
      </c>
      <c r="W105">
        <v>0</v>
      </c>
      <c r="X105" s="2">
        <v>0</v>
      </c>
      <c r="Y105" t="s">
        <v>1230</v>
      </c>
      <c r="Z105" s="2">
        <v>3.0000000000000001E-3</v>
      </c>
      <c r="AA105">
        <v>510</v>
      </c>
      <c r="AB105" s="2">
        <v>1E-3</v>
      </c>
    </row>
    <row r="106" spans="2:28">
      <c r="B106" t="s">
        <v>1127</v>
      </c>
      <c r="C106" s="2">
        <f t="shared" si="4"/>
        <v>0.59299999999999997</v>
      </c>
      <c r="D106" s="2">
        <f t="shared" si="5"/>
        <v>0.39300000000000002</v>
      </c>
      <c r="E106" s="2">
        <f t="shared" si="6"/>
        <v>0</v>
      </c>
      <c r="F106" s="2">
        <f t="shared" si="7"/>
        <v>1.4E-2</v>
      </c>
      <c r="I106" t="s">
        <v>1127</v>
      </c>
      <c r="J106" t="s">
        <v>954</v>
      </c>
      <c r="K106" t="s">
        <v>1101</v>
      </c>
      <c r="L106" t="s">
        <v>1128</v>
      </c>
      <c r="M106" t="s">
        <v>1129</v>
      </c>
      <c r="N106" s="2">
        <v>0.59299999999999997</v>
      </c>
      <c r="O106" t="s">
        <v>1130</v>
      </c>
      <c r="P106" s="2">
        <v>0.39300000000000002</v>
      </c>
      <c r="Q106" t="s">
        <v>1131</v>
      </c>
      <c r="R106" s="2">
        <v>1.4E-2</v>
      </c>
      <c r="S106">
        <v>0</v>
      </c>
      <c r="T106" s="2">
        <v>0</v>
      </c>
      <c r="U106">
        <v>0</v>
      </c>
      <c r="V106" s="2">
        <v>0</v>
      </c>
      <c r="W106">
        <v>0</v>
      </c>
      <c r="X106" s="2">
        <v>0</v>
      </c>
      <c r="Y106">
        <v>0</v>
      </c>
      <c r="Z106" s="2">
        <v>0</v>
      </c>
      <c r="AA106">
        <v>0</v>
      </c>
      <c r="AB106" s="2">
        <v>0</v>
      </c>
    </row>
    <row r="107" spans="2:28">
      <c r="B107" t="s">
        <v>201</v>
      </c>
      <c r="C107" s="2">
        <f t="shared" si="4"/>
        <v>0.85299999999999998</v>
      </c>
      <c r="D107" s="2">
        <f t="shared" si="5"/>
        <v>0.03</v>
      </c>
      <c r="E107" s="2">
        <f t="shared" si="6"/>
        <v>5.0000000000000001E-4</v>
      </c>
      <c r="F107" s="2">
        <f t="shared" si="7"/>
        <v>0.115</v>
      </c>
      <c r="I107" t="s">
        <v>201</v>
      </c>
      <c r="J107" t="s">
        <v>164</v>
      </c>
      <c r="K107" t="s">
        <v>165</v>
      </c>
      <c r="L107" t="s">
        <v>202</v>
      </c>
      <c r="M107" t="s">
        <v>203</v>
      </c>
      <c r="N107" s="2">
        <v>0.85299999999999998</v>
      </c>
      <c r="O107" t="s">
        <v>204</v>
      </c>
      <c r="P107" s="2">
        <v>0.03</v>
      </c>
      <c r="Q107" t="s">
        <v>205</v>
      </c>
      <c r="R107" s="2">
        <v>6.9000000000000006E-2</v>
      </c>
      <c r="S107" t="s">
        <v>206</v>
      </c>
      <c r="T107" s="2">
        <v>5.0000000000000001E-4</v>
      </c>
      <c r="U107">
        <v>0</v>
      </c>
      <c r="V107" s="2">
        <v>0</v>
      </c>
      <c r="W107" t="s">
        <v>207</v>
      </c>
      <c r="X107" s="2">
        <v>4.4999999999999998E-2</v>
      </c>
      <c r="Y107" t="s">
        <v>208</v>
      </c>
      <c r="Z107" s="2">
        <v>1E-3</v>
      </c>
      <c r="AA107">
        <v>0</v>
      </c>
      <c r="AB107" s="2">
        <v>0</v>
      </c>
    </row>
    <row r="108" spans="2:28">
      <c r="B108" t="s">
        <v>209</v>
      </c>
      <c r="C108" s="2">
        <f t="shared" si="4"/>
        <v>0.82699999999999996</v>
      </c>
      <c r="D108" s="2">
        <f t="shared" si="5"/>
        <v>0.13</v>
      </c>
      <c r="E108" s="2">
        <f t="shared" si="6"/>
        <v>0</v>
      </c>
      <c r="F108" s="2">
        <f t="shared" si="7"/>
        <v>4.2000000000000003E-2</v>
      </c>
      <c r="I108" t="s">
        <v>209</v>
      </c>
      <c r="J108" t="s">
        <v>164</v>
      </c>
      <c r="K108" t="s">
        <v>165</v>
      </c>
      <c r="L108" t="s">
        <v>210</v>
      </c>
      <c r="M108" t="s">
        <v>211</v>
      </c>
      <c r="N108" s="2">
        <v>0.82699999999999996</v>
      </c>
      <c r="O108" t="s">
        <v>212</v>
      </c>
      <c r="P108" s="2">
        <v>0.13</v>
      </c>
      <c r="Q108" t="s">
        <v>213</v>
      </c>
      <c r="R108" s="2">
        <v>2.5000000000000001E-2</v>
      </c>
      <c r="S108">
        <v>0</v>
      </c>
      <c r="T108" s="2">
        <v>0</v>
      </c>
      <c r="U108">
        <v>0</v>
      </c>
      <c r="V108" s="2">
        <v>0</v>
      </c>
      <c r="W108" t="s">
        <v>214</v>
      </c>
      <c r="X108" s="2">
        <v>1.7000000000000001E-2</v>
      </c>
      <c r="Y108">
        <v>0</v>
      </c>
      <c r="Z108" s="2">
        <v>0</v>
      </c>
      <c r="AA108">
        <v>0</v>
      </c>
      <c r="AB108" s="2">
        <v>0</v>
      </c>
    </row>
    <row r="109" spans="2:28">
      <c r="B109" t="s">
        <v>801</v>
      </c>
      <c r="C109" s="2">
        <f t="shared" si="4"/>
        <v>9.4E-2</v>
      </c>
      <c r="D109" s="2">
        <f t="shared" si="5"/>
        <v>0.63700000000000001</v>
      </c>
      <c r="E109" s="2">
        <f t="shared" si="6"/>
        <v>0.23699999999999999</v>
      </c>
      <c r="F109" s="2">
        <f t="shared" si="7"/>
        <v>3.2000000000000001E-2</v>
      </c>
      <c r="I109" t="s">
        <v>801</v>
      </c>
      <c r="J109" t="s">
        <v>524</v>
      </c>
      <c r="K109" t="s">
        <v>762</v>
      </c>
      <c r="L109" t="s">
        <v>802</v>
      </c>
      <c r="M109" t="s">
        <v>803</v>
      </c>
      <c r="N109" s="2">
        <v>9.4E-2</v>
      </c>
      <c r="O109" t="s">
        <v>804</v>
      </c>
      <c r="P109" s="2">
        <v>0.63700000000000001</v>
      </c>
      <c r="Q109" t="s">
        <v>805</v>
      </c>
      <c r="R109" s="2">
        <v>7.0000000000000001E-3</v>
      </c>
      <c r="S109" t="s">
        <v>806</v>
      </c>
      <c r="T109" s="2">
        <v>0.06</v>
      </c>
      <c r="U109" t="s">
        <v>807</v>
      </c>
      <c r="V109" s="2">
        <v>0.17699999999999999</v>
      </c>
      <c r="W109" t="s">
        <v>808</v>
      </c>
      <c r="X109" s="2">
        <v>2.3E-2</v>
      </c>
      <c r="Y109" t="s">
        <v>809</v>
      </c>
      <c r="Z109" s="2">
        <v>2E-3</v>
      </c>
      <c r="AA109">
        <v>0</v>
      </c>
      <c r="AB109" s="2">
        <v>0</v>
      </c>
    </row>
    <row r="110" spans="2:28">
      <c r="B110" t="s">
        <v>875</v>
      </c>
      <c r="C110" s="2">
        <f t="shared" si="4"/>
        <v>4.0000000000000001E-3</v>
      </c>
      <c r="D110" s="2">
        <f t="shared" si="5"/>
        <v>0.98399999999999999</v>
      </c>
      <c r="E110" s="2">
        <f t="shared" si="6"/>
        <v>9.0000000000000011E-3</v>
      </c>
      <c r="F110" s="2">
        <f t="shared" si="7"/>
        <v>0</v>
      </c>
      <c r="I110" t="s">
        <v>875</v>
      </c>
      <c r="J110" t="s">
        <v>524</v>
      </c>
      <c r="K110" t="s">
        <v>854</v>
      </c>
      <c r="L110" t="s">
        <v>876</v>
      </c>
      <c r="M110" t="s">
        <v>877</v>
      </c>
      <c r="N110" s="2">
        <v>4.0000000000000001E-3</v>
      </c>
      <c r="O110" t="s">
        <v>878</v>
      </c>
      <c r="P110" s="2">
        <v>0.98399999999999999</v>
      </c>
      <c r="Q110">
        <v>0</v>
      </c>
      <c r="R110" s="2">
        <v>0</v>
      </c>
      <c r="S110">
        <v>960</v>
      </c>
      <c r="T110" s="2">
        <v>3.0000000000000001E-3</v>
      </c>
      <c r="U110" t="s">
        <v>879</v>
      </c>
      <c r="V110" s="2">
        <v>6.0000000000000001E-3</v>
      </c>
      <c r="W110">
        <v>0</v>
      </c>
      <c r="X110" s="2">
        <v>0</v>
      </c>
      <c r="Y110">
        <v>0</v>
      </c>
      <c r="Z110" s="2">
        <v>0</v>
      </c>
      <c r="AA110">
        <v>0</v>
      </c>
      <c r="AB110" s="2">
        <v>0</v>
      </c>
    </row>
    <row r="111" spans="2:28">
      <c r="B111" t="s">
        <v>465</v>
      </c>
      <c r="C111" s="2">
        <f t="shared" si="4"/>
        <v>3.2000000000000001E-2</v>
      </c>
      <c r="D111" s="2">
        <f t="shared" si="5"/>
        <v>0.92400000000000004</v>
      </c>
      <c r="E111" s="2">
        <f t="shared" si="6"/>
        <v>0</v>
      </c>
      <c r="F111" s="2">
        <f t="shared" si="7"/>
        <v>4.2999999999999997E-2</v>
      </c>
      <c r="I111" t="s">
        <v>465</v>
      </c>
      <c r="J111" t="s">
        <v>164</v>
      </c>
      <c r="K111" t="s">
        <v>410</v>
      </c>
      <c r="L111" t="s">
        <v>466</v>
      </c>
      <c r="M111" t="s">
        <v>467</v>
      </c>
      <c r="N111" s="2">
        <v>3.2000000000000001E-2</v>
      </c>
      <c r="O111" t="s">
        <v>468</v>
      </c>
      <c r="P111" s="2">
        <v>0.92400000000000004</v>
      </c>
      <c r="Q111" t="s">
        <v>469</v>
      </c>
      <c r="R111" s="2">
        <v>2.7E-2</v>
      </c>
      <c r="S111">
        <v>0</v>
      </c>
      <c r="T111" s="2">
        <v>0</v>
      </c>
      <c r="U111">
        <v>0</v>
      </c>
      <c r="V111" s="2">
        <v>0</v>
      </c>
      <c r="W111" t="s">
        <v>470</v>
      </c>
      <c r="X111" s="2">
        <v>1.6E-2</v>
      </c>
      <c r="Y111">
        <v>0</v>
      </c>
      <c r="Z111" s="2">
        <v>0</v>
      </c>
      <c r="AA111">
        <v>0</v>
      </c>
      <c r="AB111" s="2">
        <v>0</v>
      </c>
    </row>
    <row r="112" spans="2:28">
      <c r="B112" t="s">
        <v>1167</v>
      </c>
      <c r="C112" s="2">
        <f t="shared" si="4"/>
        <v>0.97</v>
      </c>
      <c r="D112" s="2">
        <f t="shared" si="5"/>
        <v>2E-3</v>
      </c>
      <c r="E112" s="2">
        <f t="shared" si="6"/>
        <v>2E-3</v>
      </c>
      <c r="F112" s="2">
        <f t="shared" si="7"/>
        <v>2.5000000000000001E-2</v>
      </c>
      <c r="I112" t="s">
        <v>1167</v>
      </c>
      <c r="J112" t="s">
        <v>954</v>
      </c>
      <c r="K112" t="s">
        <v>1155</v>
      </c>
      <c r="L112" t="s">
        <v>1168</v>
      </c>
      <c r="M112" t="s">
        <v>1169</v>
      </c>
      <c r="N112" s="2">
        <v>0.97</v>
      </c>
      <c r="O112">
        <v>840</v>
      </c>
      <c r="P112" s="2">
        <v>2E-3</v>
      </c>
      <c r="Q112" t="s">
        <v>1170</v>
      </c>
      <c r="R112" s="2">
        <v>2.5000000000000001E-2</v>
      </c>
      <c r="S112">
        <v>840</v>
      </c>
      <c r="T112" s="2">
        <v>2E-3</v>
      </c>
      <c r="U112">
        <v>0</v>
      </c>
      <c r="V112" s="2">
        <v>0</v>
      </c>
      <c r="W112">
        <v>0</v>
      </c>
      <c r="X112" s="2">
        <v>0</v>
      </c>
      <c r="Y112">
        <v>0</v>
      </c>
      <c r="Z112" s="2">
        <v>0</v>
      </c>
      <c r="AA112">
        <v>0</v>
      </c>
      <c r="AB112" s="2">
        <v>0</v>
      </c>
    </row>
    <row r="113" spans="2:28">
      <c r="B113" t="s">
        <v>709</v>
      </c>
      <c r="C113" s="2">
        <f t="shared" si="4"/>
        <v>0.97499999999999998</v>
      </c>
      <c r="D113" s="2">
        <f t="shared" si="5"/>
        <v>0</v>
      </c>
      <c r="E113" s="2">
        <f t="shared" si="6"/>
        <v>0</v>
      </c>
      <c r="F113" s="2">
        <f t="shared" si="7"/>
        <v>2.5999999999999999E-2</v>
      </c>
      <c r="I113" t="s">
        <v>709</v>
      </c>
      <c r="J113" t="s">
        <v>524</v>
      </c>
      <c r="K113" t="s">
        <v>699</v>
      </c>
      <c r="L113" t="s">
        <v>191</v>
      </c>
      <c r="M113" t="s">
        <v>710</v>
      </c>
      <c r="N113" s="2">
        <v>0.97499999999999998</v>
      </c>
      <c r="O113">
        <v>0</v>
      </c>
      <c r="P113" s="2">
        <v>0</v>
      </c>
      <c r="Q113">
        <v>750</v>
      </c>
      <c r="R113" s="2">
        <v>1.4999999999999999E-2</v>
      </c>
      <c r="S113">
        <v>0</v>
      </c>
      <c r="T113" s="2">
        <v>0</v>
      </c>
      <c r="U113">
        <v>0</v>
      </c>
      <c r="V113" s="2">
        <v>0</v>
      </c>
      <c r="W113">
        <v>150</v>
      </c>
      <c r="X113" s="2">
        <v>3.0000000000000001E-3</v>
      </c>
      <c r="Y113">
        <v>400</v>
      </c>
      <c r="Z113" s="2">
        <v>8.0000000000000002E-3</v>
      </c>
      <c r="AA113">
        <v>0</v>
      </c>
      <c r="AB113" s="2">
        <v>0</v>
      </c>
    </row>
    <row r="114" spans="2:28">
      <c r="B114" t="s">
        <v>471</v>
      </c>
      <c r="C114" s="2">
        <f t="shared" si="4"/>
        <v>3.0000000000000001E-3</v>
      </c>
      <c r="D114" s="2">
        <f t="shared" si="5"/>
        <v>0.99099999999999999</v>
      </c>
      <c r="E114" s="2">
        <f t="shared" si="6"/>
        <v>0</v>
      </c>
      <c r="F114" s="2">
        <f t="shared" si="7"/>
        <v>6.0000000000000001E-3</v>
      </c>
      <c r="I114" t="s">
        <v>471</v>
      </c>
      <c r="J114" t="s">
        <v>164</v>
      </c>
      <c r="K114" t="s">
        <v>410</v>
      </c>
      <c r="L114" t="s">
        <v>472</v>
      </c>
      <c r="M114" t="s">
        <v>473</v>
      </c>
      <c r="N114" s="2">
        <v>3.0000000000000001E-3</v>
      </c>
      <c r="O114" t="s">
        <v>474</v>
      </c>
      <c r="P114" s="2">
        <v>0.99099999999999999</v>
      </c>
      <c r="Q114" t="s">
        <v>475</v>
      </c>
      <c r="R114" s="2">
        <v>1E-3</v>
      </c>
      <c r="S114">
        <v>0</v>
      </c>
      <c r="T114" s="2">
        <v>0</v>
      </c>
      <c r="U114">
        <v>0</v>
      </c>
      <c r="V114" s="2">
        <v>0</v>
      </c>
      <c r="W114" t="s">
        <v>476</v>
      </c>
      <c r="X114" s="2">
        <v>5.0000000000000001E-3</v>
      </c>
      <c r="Y114">
        <v>0</v>
      </c>
      <c r="Z114" s="2">
        <v>0</v>
      </c>
      <c r="AA114">
        <v>0</v>
      </c>
      <c r="AB114" s="2">
        <v>0</v>
      </c>
    </row>
    <row r="115" spans="2:28">
      <c r="B115" t="s">
        <v>215</v>
      </c>
      <c r="C115" s="2">
        <f t="shared" si="4"/>
        <v>0.253</v>
      </c>
      <c r="D115" s="2">
        <f t="shared" si="5"/>
        <v>0.16700000000000001</v>
      </c>
      <c r="E115" s="2">
        <f t="shared" si="6"/>
        <v>0.56399999999999995</v>
      </c>
      <c r="F115" s="2">
        <f t="shared" si="7"/>
        <v>1.6E-2</v>
      </c>
      <c r="I115" t="s">
        <v>215</v>
      </c>
      <c r="J115" t="s">
        <v>164</v>
      </c>
      <c r="K115" t="s">
        <v>165</v>
      </c>
      <c r="L115" t="s">
        <v>216</v>
      </c>
      <c r="M115" t="s">
        <v>217</v>
      </c>
      <c r="N115" s="2">
        <v>0.253</v>
      </c>
      <c r="O115" t="s">
        <v>218</v>
      </c>
      <c r="P115" s="2">
        <v>0.16700000000000001</v>
      </c>
      <c r="Q115" t="s">
        <v>219</v>
      </c>
      <c r="R115" s="2">
        <v>6.0000000000000001E-3</v>
      </c>
      <c r="S115" t="s">
        <v>220</v>
      </c>
      <c r="T115" s="2">
        <v>0.56399999999999995</v>
      </c>
      <c r="U115">
        <v>0</v>
      </c>
      <c r="V115" s="2">
        <v>0</v>
      </c>
      <c r="W115" t="s">
        <v>221</v>
      </c>
      <c r="X115" s="2">
        <v>7.0000000000000001E-3</v>
      </c>
      <c r="Y115" t="s">
        <v>222</v>
      </c>
      <c r="Z115" s="2">
        <v>3.0000000000000001E-3</v>
      </c>
      <c r="AA115">
        <v>0</v>
      </c>
      <c r="AB115" s="2">
        <v>0</v>
      </c>
    </row>
    <row r="116" spans="2:28">
      <c r="B116" t="s">
        <v>1406</v>
      </c>
      <c r="C116" s="2">
        <f t="shared" si="4"/>
        <v>0.9516</v>
      </c>
      <c r="D116" s="2">
        <f t="shared" si="5"/>
        <v>0</v>
      </c>
      <c r="E116" s="2">
        <f t="shared" si="6"/>
        <v>0</v>
      </c>
      <c r="F116" s="2">
        <f t="shared" si="7"/>
        <v>4.7800000000000002E-2</v>
      </c>
      <c r="I116" t="s">
        <v>1406</v>
      </c>
      <c r="J116" t="s">
        <v>1269</v>
      </c>
      <c r="K116" t="s">
        <v>1375</v>
      </c>
      <c r="L116" t="s">
        <v>1407</v>
      </c>
      <c r="M116" t="s">
        <v>1408</v>
      </c>
      <c r="N116" s="2">
        <v>0.95099999999999996</v>
      </c>
      <c r="O116">
        <v>0</v>
      </c>
      <c r="P116" s="2">
        <v>0</v>
      </c>
      <c r="Q116" t="s">
        <v>1409</v>
      </c>
      <c r="R116" s="2">
        <v>4.7E-2</v>
      </c>
      <c r="S116">
        <v>0</v>
      </c>
      <c r="T116" s="2">
        <v>0</v>
      </c>
      <c r="U116">
        <v>0</v>
      </c>
      <c r="V116" s="2">
        <v>0</v>
      </c>
      <c r="W116" t="s">
        <v>732</v>
      </c>
      <c r="X116" s="2">
        <v>5.9999999999999995E-4</v>
      </c>
      <c r="Y116" t="s">
        <v>208</v>
      </c>
      <c r="Z116" s="2">
        <v>2.0000000000000001E-4</v>
      </c>
      <c r="AA116" t="s">
        <v>732</v>
      </c>
      <c r="AB116" s="2">
        <v>5.9999999999999995E-4</v>
      </c>
    </row>
    <row r="117" spans="2:28">
      <c r="B117" t="s">
        <v>711</v>
      </c>
      <c r="C117" s="2">
        <f t="shared" si="4"/>
        <v>0.95299999999999996</v>
      </c>
      <c r="D117" s="2">
        <f t="shared" si="5"/>
        <v>0</v>
      </c>
      <c r="E117" s="2">
        <f t="shared" si="6"/>
        <v>4.0000000000000001E-3</v>
      </c>
      <c r="F117" s="2">
        <f t="shared" si="7"/>
        <v>4.2999999999999997E-2</v>
      </c>
      <c r="I117" t="s">
        <v>711</v>
      </c>
      <c r="J117" t="s">
        <v>524</v>
      </c>
      <c r="K117" t="s">
        <v>699</v>
      </c>
      <c r="L117" t="s">
        <v>712</v>
      </c>
      <c r="M117" t="s">
        <v>713</v>
      </c>
      <c r="N117" s="2">
        <v>0.95299999999999996</v>
      </c>
      <c r="O117">
        <v>0</v>
      </c>
      <c r="P117" s="2">
        <v>0</v>
      </c>
      <c r="Q117">
        <v>990</v>
      </c>
      <c r="R117" s="2">
        <v>8.9999999999999993E-3</v>
      </c>
      <c r="S117">
        <v>0</v>
      </c>
      <c r="T117" s="2">
        <v>0</v>
      </c>
      <c r="U117">
        <v>440</v>
      </c>
      <c r="V117" s="2">
        <v>4.0000000000000001E-3</v>
      </c>
      <c r="W117" t="s">
        <v>714</v>
      </c>
      <c r="X117" s="2">
        <v>2.7E-2</v>
      </c>
      <c r="Y117">
        <v>770</v>
      </c>
      <c r="Z117" s="2">
        <v>7.0000000000000001E-3</v>
      </c>
      <c r="AA117">
        <v>0</v>
      </c>
      <c r="AB117" s="2">
        <v>0</v>
      </c>
    </row>
    <row r="118" spans="2:28">
      <c r="B118" t="s">
        <v>1132</v>
      </c>
      <c r="C118" s="2">
        <f t="shared" si="4"/>
        <v>0.98</v>
      </c>
      <c r="D118" s="2">
        <f t="shared" si="5"/>
        <v>6.0000000000000001E-3</v>
      </c>
      <c r="E118" s="2">
        <f t="shared" si="6"/>
        <v>0</v>
      </c>
      <c r="F118" s="2">
        <f t="shared" si="7"/>
        <v>1.4E-2</v>
      </c>
      <c r="I118" t="s">
        <v>1132</v>
      </c>
      <c r="J118" t="s">
        <v>954</v>
      </c>
      <c r="K118" t="s">
        <v>1101</v>
      </c>
      <c r="L118" t="s">
        <v>1133</v>
      </c>
      <c r="M118" t="s">
        <v>1134</v>
      </c>
      <c r="N118" s="2">
        <v>0.97399999999999998</v>
      </c>
      <c r="O118" t="s">
        <v>357</v>
      </c>
      <c r="P118" s="2">
        <v>6.0000000000000001E-3</v>
      </c>
      <c r="Q118" t="s">
        <v>1135</v>
      </c>
      <c r="R118" s="2">
        <v>1.4E-2</v>
      </c>
      <c r="S118">
        <v>0</v>
      </c>
      <c r="T118" s="2">
        <v>0</v>
      </c>
      <c r="U118">
        <v>0</v>
      </c>
      <c r="V118" s="2">
        <v>0</v>
      </c>
      <c r="W118">
        <v>0</v>
      </c>
      <c r="X118" s="2">
        <v>0</v>
      </c>
      <c r="Y118">
        <v>0</v>
      </c>
      <c r="Z118" s="2">
        <v>0</v>
      </c>
      <c r="AA118" t="s">
        <v>357</v>
      </c>
      <c r="AB118" s="2">
        <v>6.0000000000000001E-3</v>
      </c>
    </row>
    <row r="119" spans="2:28">
      <c r="B119" t="s">
        <v>1231</v>
      </c>
      <c r="C119" s="2">
        <f t="shared" si="4"/>
        <v>0.877</v>
      </c>
      <c r="D119" s="2">
        <f t="shared" si="5"/>
        <v>4.0000000000000001E-3</v>
      </c>
      <c r="E119" s="2">
        <f t="shared" si="6"/>
        <v>0</v>
      </c>
      <c r="F119" s="2">
        <f t="shared" si="7"/>
        <v>0.11900000000000001</v>
      </c>
      <c r="I119" t="s">
        <v>1231</v>
      </c>
      <c r="J119" t="s">
        <v>954</v>
      </c>
      <c r="K119" t="s">
        <v>1198</v>
      </c>
      <c r="L119" t="s">
        <v>936</v>
      </c>
      <c r="M119" t="s">
        <v>768</v>
      </c>
      <c r="N119" s="2">
        <v>0.86</v>
      </c>
      <c r="O119">
        <v>160</v>
      </c>
      <c r="P119" s="2">
        <v>4.0000000000000001E-3</v>
      </c>
      <c r="Q119" t="s">
        <v>1232</v>
      </c>
      <c r="R119" s="2">
        <v>0.11700000000000001</v>
      </c>
      <c r="S119">
        <v>0</v>
      </c>
      <c r="T119" s="2">
        <v>0</v>
      </c>
      <c r="U119">
        <v>0</v>
      </c>
      <c r="V119" s="2">
        <v>0</v>
      </c>
      <c r="W119">
        <v>0</v>
      </c>
      <c r="X119" s="2">
        <v>0</v>
      </c>
      <c r="Y119">
        <v>80</v>
      </c>
      <c r="Z119" s="2">
        <v>2E-3</v>
      </c>
      <c r="AA119">
        <v>680</v>
      </c>
      <c r="AB119" s="2">
        <v>1.7000000000000001E-2</v>
      </c>
    </row>
    <row r="120" spans="2:28">
      <c r="B120" t="s">
        <v>638</v>
      </c>
      <c r="C120" s="2">
        <f t="shared" si="4"/>
        <v>2.3E-2</v>
      </c>
      <c r="D120" s="2">
        <f t="shared" si="5"/>
        <v>3.2000000000000001E-2</v>
      </c>
      <c r="E120" s="2">
        <f t="shared" si="6"/>
        <v>0.55100000000000005</v>
      </c>
      <c r="F120" s="2">
        <f t="shared" si="7"/>
        <v>0.39400000000000002</v>
      </c>
      <c r="I120" t="s">
        <v>638</v>
      </c>
      <c r="J120" t="s">
        <v>524</v>
      </c>
      <c r="K120" t="s">
        <v>591</v>
      </c>
      <c r="L120" t="s">
        <v>639</v>
      </c>
      <c r="M120" t="s">
        <v>640</v>
      </c>
      <c r="N120" s="2">
        <v>2.3E-2</v>
      </c>
      <c r="O120" t="s">
        <v>641</v>
      </c>
      <c r="P120" s="2">
        <v>3.2000000000000001E-2</v>
      </c>
      <c r="Q120" t="s">
        <v>642</v>
      </c>
      <c r="R120" s="2">
        <v>0.35899999999999999</v>
      </c>
      <c r="S120">
        <v>0</v>
      </c>
      <c r="T120" s="2">
        <v>0</v>
      </c>
      <c r="U120" t="s">
        <v>643</v>
      </c>
      <c r="V120" s="2">
        <v>0.55100000000000005</v>
      </c>
      <c r="W120" t="s">
        <v>644</v>
      </c>
      <c r="X120" s="2">
        <v>3.5000000000000003E-2</v>
      </c>
      <c r="Y120">
        <v>0</v>
      </c>
      <c r="Z120" s="2">
        <v>0</v>
      </c>
      <c r="AA120">
        <v>0</v>
      </c>
      <c r="AB120" s="2">
        <v>0</v>
      </c>
    </row>
    <row r="121" spans="2:28">
      <c r="B121" t="s">
        <v>1136</v>
      </c>
      <c r="C121" s="2">
        <f t="shared" si="4"/>
        <v>0.78100000000000003</v>
      </c>
      <c r="D121" s="2">
        <f t="shared" si="5"/>
        <v>0.187</v>
      </c>
      <c r="E121" s="2">
        <f t="shared" si="6"/>
        <v>0</v>
      </c>
      <c r="F121" s="2">
        <f t="shared" si="7"/>
        <v>3.2000000000000001E-2</v>
      </c>
      <c r="I121" t="s">
        <v>1136</v>
      </c>
      <c r="J121" t="s">
        <v>954</v>
      </c>
      <c r="K121" t="s">
        <v>1101</v>
      </c>
      <c r="L121" t="s">
        <v>1137</v>
      </c>
      <c r="M121" t="s">
        <v>1138</v>
      </c>
      <c r="N121" s="2">
        <v>0.78100000000000003</v>
      </c>
      <c r="O121" t="s">
        <v>285</v>
      </c>
      <c r="P121" s="2">
        <v>0.187</v>
      </c>
      <c r="Q121" t="s">
        <v>1139</v>
      </c>
      <c r="R121" s="2">
        <v>3.2000000000000001E-2</v>
      </c>
      <c r="S121">
        <v>0</v>
      </c>
      <c r="T121" s="2">
        <v>0</v>
      </c>
      <c r="U121">
        <v>0</v>
      </c>
      <c r="V121" s="2">
        <v>0</v>
      </c>
      <c r="W121">
        <v>0</v>
      </c>
      <c r="X121" s="2">
        <v>0</v>
      </c>
      <c r="Y121">
        <v>0</v>
      </c>
      <c r="Z121" s="2">
        <v>0</v>
      </c>
      <c r="AA121">
        <v>0</v>
      </c>
      <c r="AB121" s="2">
        <v>0</v>
      </c>
    </row>
    <row r="122" spans="2:28">
      <c r="B122" t="s">
        <v>1684</v>
      </c>
      <c r="C122" s="2">
        <f t="shared" si="4"/>
        <v>5.9999999999999995E-4</v>
      </c>
      <c r="D122" s="2">
        <f t="shared" si="5"/>
        <v>0.999</v>
      </c>
      <c r="E122" s="2">
        <f t="shared" si="6"/>
        <v>0</v>
      </c>
      <c r="F122" s="2">
        <f t="shared" si="7"/>
        <v>0</v>
      </c>
      <c r="I122" t="s">
        <v>1684</v>
      </c>
      <c r="J122" t="s">
        <v>1575</v>
      </c>
      <c r="K122" t="s">
        <v>1669</v>
      </c>
      <c r="L122" t="s">
        <v>1685</v>
      </c>
      <c r="M122" t="s">
        <v>208</v>
      </c>
      <c r="N122" s="2">
        <v>5.9999999999999995E-4</v>
      </c>
      <c r="O122" t="s">
        <v>1686</v>
      </c>
      <c r="P122" s="2">
        <v>0.999</v>
      </c>
      <c r="Q122">
        <v>0</v>
      </c>
      <c r="R122" s="2">
        <v>0</v>
      </c>
      <c r="S122">
        <v>0</v>
      </c>
      <c r="T122" s="2">
        <v>0</v>
      </c>
      <c r="U122">
        <v>0</v>
      </c>
      <c r="V122" s="2">
        <v>0</v>
      </c>
      <c r="W122">
        <v>0</v>
      </c>
      <c r="X122" s="2">
        <v>0</v>
      </c>
      <c r="Y122">
        <v>0</v>
      </c>
      <c r="Z122" s="2">
        <v>0</v>
      </c>
      <c r="AA122">
        <v>0</v>
      </c>
      <c r="AB122" s="2">
        <v>0</v>
      </c>
    </row>
    <row r="123" spans="2:28">
      <c r="B123" t="s">
        <v>228</v>
      </c>
      <c r="C123" s="2">
        <f t="shared" si="4"/>
        <v>0.56699999999999995</v>
      </c>
      <c r="D123" s="2">
        <f t="shared" si="5"/>
        <v>0.18</v>
      </c>
      <c r="E123" s="2">
        <f t="shared" si="6"/>
        <v>0</v>
      </c>
      <c r="F123" s="2">
        <f t="shared" si="7"/>
        <v>0.253</v>
      </c>
      <c r="I123" t="s">
        <v>228</v>
      </c>
      <c r="J123" t="s">
        <v>164</v>
      </c>
      <c r="K123" t="s">
        <v>165</v>
      </c>
      <c r="L123" t="s">
        <v>229</v>
      </c>
      <c r="M123" t="s">
        <v>230</v>
      </c>
      <c r="N123" s="2">
        <v>0.56699999999999995</v>
      </c>
      <c r="O123" t="s">
        <v>231</v>
      </c>
      <c r="P123" s="2">
        <v>0.18</v>
      </c>
      <c r="Q123" t="s">
        <v>232</v>
      </c>
      <c r="R123" s="2">
        <v>0.17899999999999999</v>
      </c>
      <c r="S123">
        <v>0</v>
      </c>
      <c r="T123" s="2">
        <v>0</v>
      </c>
      <c r="U123">
        <v>0</v>
      </c>
      <c r="V123" s="2">
        <v>0</v>
      </c>
      <c r="W123" t="s">
        <v>233</v>
      </c>
      <c r="X123" s="2">
        <v>7.3999999999999996E-2</v>
      </c>
      <c r="Y123">
        <v>0</v>
      </c>
      <c r="Z123" s="2">
        <v>0</v>
      </c>
      <c r="AA123">
        <v>0</v>
      </c>
      <c r="AB123" s="2">
        <v>0</v>
      </c>
    </row>
    <row r="124" spans="2:28">
      <c r="B124" t="s">
        <v>380</v>
      </c>
      <c r="C124" s="2">
        <f t="shared" si="4"/>
        <v>0.97499999999999998</v>
      </c>
      <c r="D124" s="2">
        <f t="shared" si="5"/>
        <v>3.0000000000000001E-3</v>
      </c>
      <c r="E124" s="2">
        <f t="shared" si="6"/>
        <v>0</v>
      </c>
      <c r="F124" s="2">
        <f t="shared" si="7"/>
        <v>2.0999999999999998E-2</v>
      </c>
      <c r="I124" t="s">
        <v>380</v>
      </c>
      <c r="J124" t="s">
        <v>164</v>
      </c>
      <c r="K124" t="s">
        <v>367</v>
      </c>
      <c r="L124" t="s">
        <v>381</v>
      </c>
      <c r="M124" t="s">
        <v>382</v>
      </c>
      <c r="N124" s="2">
        <v>0.97499999999999998</v>
      </c>
      <c r="O124" t="s">
        <v>383</v>
      </c>
      <c r="P124" s="2">
        <v>3.0000000000000001E-3</v>
      </c>
      <c r="Q124" t="s">
        <v>384</v>
      </c>
      <c r="R124" s="2">
        <v>1.9E-2</v>
      </c>
      <c r="S124">
        <v>0</v>
      </c>
      <c r="T124" s="2">
        <v>0</v>
      </c>
      <c r="U124">
        <v>0</v>
      </c>
      <c r="V124" s="2">
        <v>0</v>
      </c>
      <c r="W124" t="s">
        <v>385</v>
      </c>
      <c r="X124" s="2">
        <v>2E-3</v>
      </c>
      <c r="Y124">
        <v>0</v>
      </c>
      <c r="Z124" s="2">
        <v>0</v>
      </c>
      <c r="AA124">
        <v>0</v>
      </c>
      <c r="AB124" s="2">
        <v>0</v>
      </c>
    </row>
    <row r="125" spans="2:28">
      <c r="B125" t="s">
        <v>715</v>
      </c>
      <c r="C125" s="2">
        <f t="shared" si="4"/>
        <v>0.79</v>
      </c>
      <c r="D125" s="2">
        <f t="shared" si="5"/>
        <v>0</v>
      </c>
      <c r="E125" s="2">
        <f t="shared" si="6"/>
        <v>1.0999999999999999E-2</v>
      </c>
      <c r="F125" s="2">
        <f t="shared" si="7"/>
        <v>0.2</v>
      </c>
      <c r="I125" t="s">
        <v>715</v>
      </c>
      <c r="J125" t="s">
        <v>524</v>
      </c>
      <c r="K125" t="s">
        <v>699</v>
      </c>
      <c r="L125" t="s">
        <v>206</v>
      </c>
      <c r="M125" t="s">
        <v>716</v>
      </c>
      <c r="N125" s="2">
        <v>0.79</v>
      </c>
      <c r="O125">
        <v>0</v>
      </c>
      <c r="P125" s="2">
        <v>0</v>
      </c>
      <c r="Q125">
        <v>450</v>
      </c>
      <c r="R125" s="2">
        <v>4.4999999999999998E-2</v>
      </c>
      <c r="S125">
        <v>0</v>
      </c>
      <c r="T125" s="2">
        <v>0</v>
      </c>
      <c r="U125">
        <v>110</v>
      </c>
      <c r="V125" s="2">
        <v>1.0999999999999999E-2</v>
      </c>
      <c r="W125">
        <v>810</v>
      </c>
      <c r="X125" s="2">
        <v>8.1000000000000003E-2</v>
      </c>
      <c r="Y125">
        <v>740</v>
      </c>
      <c r="Z125" s="2">
        <v>7.3999999999999996E-2</v>
      </c>
      <c r="AA125">
        <v>0</v>
      </c>
      <c r="AB125" s="2">
        <v>0</v>
      </c>
    </row>
    <row r="126" spans="2:28">
      <c r="B126" t="s">
        <v>880</v>
      </c>
      <c r="C126" s="2">
        <f t="shared" si="4"/>
        <v>5.0000000000000001E-3</v>
      </c>
      <c r="D126" s="2">
        <f t="shared" si="5"/>
        <v>4.5999999999999999E-2</v>
      </c>
      <c r="E126" s="2">
        <f t="shared" si="6"/>
        <v>0.91</v>
      </c>
      <c r="F126" s="2">
        <f t="shared" si="7"/>
        <v>4.07E-2</v>
      </c>
      <c r="I126" t="s">
        <v>880</v>
      </c>
      <c r="J126" t="s">
        <v>524</v>
      </c>
      <c r="K126" t="s">
        <v>854</v>
      </c>
      <c r="L126" t="s">
        <v>881</v>
      </c>
      <c r="M126" t="s">
        <v>882</v>
      </c>
      <c r="N126" s="2">
        <v>5.0000000000000001E-3</v>
      </c>
      <c r="O126" t="s">
        <v>883</v>
      </c>
      <c r="P126" s="2">
        <v>4.5999999999999999E-2</v>
      </c>
      <c r="Q126" t="s">
        <v>884</v>
      </c>
      <c r="R126" s="2">
        <v>3.0000000000000001E-3</v>
      </c>
      <c r="S126" t="s">
        <v>885</v>
      </c>
      <c r="T126" s="2">
        <v>0.80700000000000005</v>
      </c>
      <c r="U126" t="s">
        <v>886</v>
      </c>
      <c r="V126" s="2">
        <v>0.10299999999999999</v>
      </c>
      <c r="W126" t="s">
        <v>887</v>
      </c>
      <c r="X126" s="2">
        <v>3.6999999999999998E-2</v>
      </c>
      <c r="Y126" t="s">
        <v>208</v>
      </c>
      <c r="Z126" s="2">
        <v>6.9999999999999999E-4</v>
      </c>
      <c r="AA126">
        <v>0</v>
      </c>
      <c r="AB126" s="2">
        <v>0</v>
      </c>
    </row>
    <row r="127" spans="2:28">
      <c r="B127" t="s">
        <v>1233</v>
      </c>
      <c r="C127" s="2">
        <f t="shared" si="4"/>
        <v>0.50800000000000001</v>
      </c>
      <c r="D127" s="2">
        <f t="shared" si="5"/>
        <v>0.06</v>
      </c>
      <c r="E127" s="2">
        <f t="shared" si="6"/>
        <v>7.0000000000000001E-3</v>
      </c>
      <c r="F127" s="2">
        <f t="shared" si="7"/>
        <v>0.42499999999999999</v>
      </c>
      <c r="I127" t="s">
        <v>1233</v>
      </c>
      <c r="J127" t="s">
        <v>954</v>
      </c>
      <c r="K127" t="s">
        <v>1198</v>
      </c>
      <c r="L127" t="s">
        <v>1234</v>
      </c>
      <c r="M127" t="s">
        <v>1235</v>
      </c>
      <c r="N127" s="2">
        <v>0.50600000000000001</v>
      </c>
      <c r="O127" t="s">
        <v>1236</v>
      </c>
      <c r="P127" s="2">
        <v>0.06</v>
      </c>
      <c r="Q127" t="s">
        <v>1237</v>
      </c>
      <c r="R127" s="2">
        <v>0.42099999999999999</v>
      </c>
      <c r="S127" t="s">
        <v>1238</v>
      </c>
      <c r="T127" s="2">
        <v>5.0000000000000001E-3</v>
      </c>
      <c r="U127" t="s">
        <v>1239</v>
      </c>
      <c r="V127" s="2">
        <v>2E-3</v>
      </c>
      <c r="W127" t="s">
        <v>1239</v>
      </c>
      <c r="X127" s="2">
        <v>2E-3</v>
      </c>
      <c r="Y127" t="s">
        <v>1239</v>
      </c>
      <c r="Z127" s="2">
        <v>2E-3</v>
      </c>
      <c r="AA127" t="s">
        <v>1239</v>
      </c>
      <c r="AB127" s="2">
        <v>2E-3</v>
      </c>
    </row>
    <row r="128" spans="2:28">
      <c r="B128" t="s">
        <v>535</v>
      </c>
      <c r="C128" s="2">
        <f t="shared" si="4"/>
        <v>0.57199999999999995</v>
      </c>
      <c r="D128" s="2">
        <f t="shared" si="5"/>
        <v>1.2E-2</v>
      </c>
      <c r="E128" s="2">
        <f t="shared" si="6"/>
        <v>3.7000000000000005E-2</v>
      </c>
      <c r="F128" s="2">
        <f t="shared" si="7"/>
        <v>0.378</v>
      </c>
      <c r="I128" t="s">
        <v>535</v>
      </c>
      <c r="J128" t="s">
        <v>524</v>
      </c>
      <c r="K128" t="s">
        <v>525</v>
      </c>
      <c r="L128" t="s">
        <v>536</v>
      </c>
      <c r="M128" t="s">
        <v>537</v>
      </c>
      <c r="N128" s="2">
        <v>0.56999999999999995</v>
      </c>
      <c r="O128" t="s">
        <v>538</v>
      </c>
      <c r="P128" s="2">
        <v>1.2E-2</v>
      </c>
      <c r="Q128" t="s">
        <v>539</v>
      </c>
      <c r="R128" s="2">
        <v>0.36599999999999999</v>
      </c>
      <c r="S128" t="s">
        <v>540</v>
      </c>
      <c r="T128" s="2">
        <v>2.1000000000000001E-2</v>
      </c>
      <c r="U128" t="s">
        <v>541</v>
      </c>
      <c r="V128" s="2">
        <v>1.6E-2</v>
      </c>
      <c r="W128" t="s">
        <v>542</v>
      </c>
      <c r="X128" s="2">
        <v>5.0000000000000001E-3</v>
      </c>
      <c r="Y128" t="s">
        <v>543</v>
      </c>
      <c r="Z128" s="2">
        <v>7.0000000000000001E-3</v>
      </c>
      <c r="AA128" t="s">
        <v>544</v>
      </c>
      <c r="AB128" s="2">
        <v>2E-3</v>
      </c>
    </row>
    <row r="129" spans="2:28">
      <c r="B129" t="s">
        <v>1410</v>
      </c>
      <c r="C129" s="2">
        <f t="shared" si="4"/>
        <v>0.85799999999999998</v>
      </c>
      <c r="D129" s="2">
        <f t="shared" si="5"/>
        <v>0</v>
      </c>
      <c r="E129" s="2">
        <f t="shared" si="6"/>
        <v>0</v>
      </c>
      <c r="F129" s="2">
        <f t="shared" si="7"/>
        <v>0.14000000000000001</v>
      </c>
      <c r="I129" t="s">
        <v>1410</v>
      </c>
      <c r="J129" t="s">
        <v>1269</v>
      </c>
      <c r="K129" t="s">
        <v>1375</v>
      </c>
      <c r="L129" t="s">
        <v>1411</v>
      </c>
      <c r="M129" t="s">
        <v>1412</v>
      </c>
      <c r="N129" s="2">
        <v>0.85799999999999998</v>
      </c>
      <c r="O129">
        <v>0</v>
      </c>
      <c r="P129" s="2">
        <v>0</v>
      </c>
      <c r="Q129" t="s">
        <v>1413</v>
      </c>
      <c r="R129" s="2">
        <v>0.125</v>
      </c>
      <c r="S129">
        <v>0</v>
      </c>
      <c r="T129" s="2">
        <v>0</v>
      </c>
      <c r="U129">
        <v>0</v>
      </c>
      <c r="V129" s="2">
        <v>0</v>
      </c>
      <c r="W129" t="s">
        <v>1414</v>
      </c>
      <c r="X129" s="2">
        <v>1.4E-2</v>
      </c>
      <c r="Y129" t="s">
        <v>1415</v>
      </c>
      <c r="Z129" s="2">
        <v>1E-3</v>
      </c>
      <c r="AA129">
        <v>0</v>
      </c>
      <c r="AB129" s="2">
        <v>0</v>
      </c>
    </row>
    <row r="130" spans="2:28">
      <c r="B130" t="s">
        <v>477</v>
      </c>
      <c r="C130" s="2">
        <f t="shared" si="4"/>
        <v>8.0000000000000002E-3</v>
      </c>
      <c r="D130" s="2">
        <f t="shared" si="5"/>
        <v>0.98399999999999999</v>
      </c>
      <c r="E130" s="2">
        <f t="shared" si="6"/>
        <v>0</v>
      </c>
      <c r="F130" s="2">
        <f t="shared" si="7"/>
        <v>7.0000000000000001E-3</v>
      </c>
      <c r="I130" t="s">
        <v>477</v>
      </c>
      <c r="J130" t="s">
        <v>164</v>
      </c>
      <c r="K130" t="s">
        <v>410</v>
      </c>
      <c r="L130" t="s">
        <v>478</v>
      </c>
      <c r="M130" t="s">
        <v>479</v>
      </c>
      <c r="N130" s="2">
        <v>8.0000000000000002E-3</v>
      </c>
      <c r="O130" t="s">
        <v>480</v>
      </c>
      <c r="P130" s="2">
        <v>0.98399999999999999</v>
      </c>
      <c r="Q130" t="s">
        <v>481</v>
      </c>
      <c r="R130" s="2">
        <v>7.0000000000000001E-3</v>
      </c>
      <c r="S130">
        <v>0</v>
      </c>
      <c r="T130" s="2">
        <v>0</v>
      </c>
      <c r="U130">
        <v>0</v>
      </c>
      <c r="V130" s="2">
        <v>0</v>
      </c>
      <c r="W130">
        <v>0</v>
      </c>
      <c r="X130" s="2">
        <v>0</v>
      </c>
      <c r="Y130">
        <v>0</v>
      </c>
      <c r="Z130" s="2">
        <v>0</v>
      </c>
      <c r="AA130">
        <v>0</v>
      </c>
      <c r="AB130" s="2">
        <v>0</v>
      </c>
    </row>
    <row r="131" spans="2:28">
      <c r="B131" t="s">
        <v>482</v>
      </c>
      <c r="C131" s="2">
        <f t="shared" ref="C131:C194" si="8">+N131+AB131</f>
        <v>0.49299999999999999</v>
      </c>
      <c r="D131" s="2">
        <f t="shared" ref="D131:D194" si="9">P131</f>
        <v>0.48799999999999999</v>
      </c>
      <c r="E131" s="2">
        <f t="shared" ref="E131:E194" si="10">+T131+V131</f>
        <v>1E-4</v>
      </c>
      <c r="F131" s="2">
        <f t="shared" ref="F131:F194" si="11">+R131+X131+Z131</f>
        <v>1.8600000000000002E-2</v>
      </c>
      <c r="I131" t="s">
        <v>482</v>
      </c>
      <c r="J131" t="s">
        <v>164</v>
      </c>
      <c r="K131" t="s">
        <v>410</v>
      </c>
      <c r="L131" t="s">
        <v>483</v>
      </c>
      <c r="M131" t="s">
        <v>484</v>
      </c>
      <c r="N131" s="2">
        <v>0.49299999999999999</v>
      </c>
      <c r="O131" t="s">
        <v>485</v>
      </c>
      <c r="P131" s="2">
        <v>0.48799999999999999</v>
      </c>
      <c r="Q131" t="s">
        <v>486</v>
      </c>
      <c r="R131" s="2">
        <v>4.0000000000000001E-3</v>
      </c>
      <c r="S131">
        <v>0</v>
      </c>
      <c r="T131" s="2">
        <v>0</v>
      </c>
      <c r="U131" t="s">
        <v>206</v>
      </c>
      <c r="V131" s="2">
        <v>1E-4</v>
      </c>
      <c r="W131" t="s">
        <v>487</v>
      </c>
      <c r="X131" s="2">
        <v>1.4E-2</v>
      </c>
      <c r="Y131" t="s">
        <v>251</v>
      </c>
      <c r="Z131" s="2">
        <v>5.9999999999999995E-4</v>
      </c>
      <c r="AA131">
        <v>0</v>
      </c>
      <c r="AB131" s="2">
        <v>0</v>
      </c>
    </row>
    <row r="132" spans="2:28">
      <c r="B132" t="s">
        <v>741</v>
      </c>
      <c r="C132" s="2">
        <f t="shared" si="8"/>
        <v>0.96399999999999997</v>
      </c>
      <c r="D132" s="2">
        <f t="shared" si="9"/>
        <v>0</v>
      </c>
      <c r="E132" s="2">
        <f t="shared" si="10"/>
        <v>0</v>
      </c>
      <c r="F132" s="2">
        <f t="shared" si="11"/>
        <v>3.5000000000000003E-2</v>
      </c>
      <c r="I132" t="s">
        <v>741</v>
      </c>
      <c r="J132" t="s">
        <v>524</v>
      </c>
      <c r="K132" t="s">
        <v>731</v>
      </c>
      <c r="L132" t="s">
        <v>674</v>
      </c>
      <c r="M132" t="s">
        <v>742</v>
      </c>
      <c r="N132" s="2">
        <v>0.96399999999999997</v>
      </c>
      <c r="O132">
        <v>0</v>
      </c>
      <c r="P132" s="2">
        <v>0</v>
      </c>
      <c r="Q132">
        <v>66</v>
      </c>
      <c r="R132" s="2">
        <v>3.3000000000000002E-2</v>
      </c>
      <c r="S132">
        <v>0</v>
      </c>
      <c r="T132" s="2">
        <v>0</v>
      </c>
      <c r="U132">
        <v>0</v>
      </c>
      <c r="V132" s="2">
        <v>0</v>
      </c>
      <c r="W132">
        <v>0</v>
      </c>
      <c r="X132" s="2">
        <v>0</v>
      </c>
      <c r="Y132">
        <v>4</v>
      </c>
      <c r="Z132" s="2">
        <v>2E-3</v>
      </c>
      <c r="AA132">
        <v>0</v>
      </c>
      <c r="AB132" s="2">
        <v>0</v>
      </c>
    </row>
    <row r="133" spans="2:28">
      <c r="B133" t="s">
        <v>1724</v>
      </c>
      <c r="C133" s="2">
        <f t="shared" si="8"/>
        <v>1.6E-2</v>
      </c>
      <c r="D133" s="2">
        <f t="shared" si="9"/>
        <v>0.96399999999999997</v>
      </c>
      <c r="E133" s="2">
        <f t="shared" si="10"/>
        <v>1.9099999999999999E-2</v>
      </c>
      <c r="F133" s="2">
        <f t="shared" si="11"/>
        <v>4.0000000000000002E-4</v>
      </c>
      <c r="I133" t="s">
        <v>1724</v>
      </c>
      <c r="J133" t="s">
        <v>524</v>
      </c>
      <c r="K133" t="s">
        <v>854</v>
      </c>
      <c r="L133" t="s">
        <v>889</v>
      </c>
      <c r="M133" t="s">
        <v>890</v>
      </c>
      <c r="N133" s="2">
        <v>1.6E-2</v>
      </c>
      <c r="O133" t="s">
        <v>891</v>
      </c>
      <c r="P133" s="2">
        <v>0.96399999999999997</v>
      </c>
      <c r="Q133" t="s">
        <v>208</v>
      </c>
      <c r="R133" s="2">
        <v>1E-4</v>
      </c>
      <c r="S133" t="s">
        <v>892</v>
      </c>
      <c r="T133" s="2">
        <v>1.9E-2</v>
      </c>
      <c r="U133" t="s">
        <v>208</v>
      </c>
      <c r="V133" s="2">
        <v>1E-4</v>
      </c>
      <c r="W133" t="s">
        <v>270</v>
      </c>
      <c r="X133" s="2">
        <v>2.0000000000000001E-4</v>
      </c>
      <c r="Y133" t="s">
        <v>208</v>
      </c>
      <c r="Z133" s="2">
        <v>1E-4</v>
      </c>
      <c r="AA133">
        <v>0</v>
      </c>
      <c r="AB133" s="2">
        <v>0</v>
      </c>
    </row>
    <row r="134" spans="2:28">
      <c r="B134" t="s">
        <v>1076</v>
      </c>
      <c r="C134" s="2">
        <f t="shared" si="8"/>
        <v>0.84699999999999998</v>
      </c>
      <c r="D134" s="2">
        <f t="shared" si="9"/>
        <v>3.6999999999999998E-2</v>
      </c>
      <c r="E134" s="2">
        <f t="shared" si="10"/>
        <v>1.0999999999999999E-2</v>
      </c>
      <c r="F134" s="2">
        <f t="shared" si="11"/>
        <v>0.10300000000000001</v>
      </c>
      <c r="I134" t="s">
        <v>1076</v>
      </c>
      <c r="J134" t="s">
        <v>954</v>
      </c>
      <c r="K134" t="s">
        <v>1059</v>
      </c>
      <c r="L134" t="s">
        <v>1077</v>
      </c>
      <c r="M134" t="s">
        <v>1078</v>
      </c>
      <c r="N134" s="2">
        <v>0.84699999999999998</v>
      </c>
      <c r="O134" t="s">
        <v>1079</v>
      </c>
      <c r="P134" s="2">
        <v>3.6999999999999998E-2</v>
      </c>
      <c r="Q134" t="s">
        <v>1080</v>
      </c>
      <c r="R134" s="2">
        <v>0.10100000000000001</v>
      </c>
      <c r="S134" t="s">
        <v>1081</v>
      </c>
      <c r="T134" s="2">
        <v>5.0000000000000001E-3</v>
      </c>
      <c r="U134" t="s">
        <v>1082</v>
      </c>
      <c r="V134" s="2">
        <v>6.0000000000000001E-3</v>
      </c>
      <c r="W134">
        <v>0</v>
      </c>
      <c r="X134" s="2">
        <v>0</v>
      </c>
      <c r="Y134" t="s">
        <v>1083</v>
      </c>
      <c r="Z134" s="2">
        <v>2E-3</v>
      </c>
      <c r="AA134">
        <v>0</v>
      </c>
      <c r="AB134" s="2">
        <v>0</v>
      </c>
    </row>
    <row r="135" spans="2:28">
      <c r="B135" t="s">
        <v>1616</v>
      </c>
      <c r="C135" s="2">
        <f t="shared" si="8"/>
        <v>6.5000000000000002E-2</v>
      </c>
      <c r="D135" s="2">
        <f t="shared" si="9"/>
        <v>0.85899999999999999</v>
      </c>
      <c r="E135" s="2">
        <f t="shared" si="10"/>
        <v>6.3E-2</v>
      </c>
      <c r="F135" s="2">
        <f t="shared" si="11"/>
        <v>1.2E-2</v>
      </c>
      <c r="I135" t="s">
        <v>1616</v>
      </c>
      <c r="J135" t="s">
        <v>1575</v>
      </c>
      <c r="K135" t="s">
        <v>1576</v>
      </c>
      <c r="L135" t="s">
        <v>1617</v>
      </c>
      <c r="M135" t="s">
        <v>1618</v>
      </c>
      <c r="N135" s="2">
        <v>6.5000000000000002E-2</v>
      </c>
      <c r="O135" t="s">
        <v>1619</v>
      </c>
      <c r="P135" s="2">
        <v>0.85899999999999999</v>
      </c>
      <c r="Q135" t="s">
        <v>1620</v>
      </c>
      <c r="R135" s="2">
        <v>2E-3</v>
      </c>
      <c r="S135" t="s">
        <v>1621</v>
      </c>
      <c r="T135" s="2">
        <v>5.5E-2</v>
      </c>
      <c r="U135" t="s">
        <v>1622</v>
      </c>
      <c r="V135" s="2">
        <v>8.0000000000000002E-3</v>
      </c>
      <c r="W135">
        <v>0</v>
      </c>
      <c r="X135" s="2">
        <v>0</v>
      </c>
      <c r="Y135" t="s">
        <v>1623</v>
      </c>
      <c r="Z135" s="2">
        <v>0.01</v>
      </c>
      <c r="AA135">
        <v>0</v>
      </c>
      <c r="AB135" s="2">
        <v>0</v>
      </c>
    </row>
    <row r="136" spans="2:28">
      <c r="B136" t="s">
        <v>888</v>
      </c>
      <c r="C136" s="2">
        <f t="shared" si="8"/>
        <v>1.6E-2</v>
      </c>
      <c r="D136" s="2">
        <f t="shared" si="9"/>
        <v>0.96399999999999997</v>
      </c>
      <c r="E136" s="2">
        <f t="shared" si="10"/>
        <v>1.9099999999999999E-2</v>
      </c>
      <c r="F136" s="2">
        <f t="shared" si="11"/>
        <v>4.0000000000000002E-4</v>
      </c>
      <c r="I136" t="s">
        <v>888</v>
      </c>
      <c r="J136" t="s">
        <v>524</v>
      </c>
      <c r="K136" t="s">
        <v>854</v>
      </c>
      <c r="L136" t="s">
        <v>889</v>
      </c>
      <c r="M136" t="s">
        <v>890</v>
      </c>
      <c r="N136" s="2">
        <v>1.6E-2</v>
      </c>
      <c r="O136" t="s">
        <v>891</v>
      </c>
      <c r="P136" s="2">
        <v>0.96399999999999997</v>
      </c>
      <c r="Q136" t="s">
        <v>208</v>
      </c>
      <c r="R136" s="2">
        <v>1E-4</v>
      </c>
      <c r="S136" t="s">
        <v>892</v>
      </c>
      <c r="T136" s="2">
        <v>1.9E-2</v>
      </c>
      <c r="U136" t="s">
        <v>208</v>
      </c>
      <c r="V136" s="2">
        <v>1E-4</v>
      </c>
      <c r="W136" t="s">
        <v>270</v>
      </c>
      <c r="X136" s="2">
        <v>2.0000000000000001E-4</v>
      </c>
      <c r="Y136" t="s">
        <v>208</v>
      </c>
      <c r="Z136" s="2">
        <v>1E-4</v>
      </c>
      <c r="AA136">
        <v>0</v>
      </c>
      <c r="AB136" s="2">
        <v>0</v>
      </c>
    </row>
    <row r="137" spans="2:28">
      <c r="B137" t="s">
        <v>721</v>
      </c>
      <c r="C137" s="2">
        <f t="shared" si="8"/>
        <v>0.86699999999999999</v>
      </c>
      <c r="D137" s="2">
        <f t="shared" si="9"/>
        <v>0</v>
      </c>
      <c r="E137" s="2">
        <f t="shared" si="10"/>
        <v>8.0000000000000002E-3</v>
      </c>
      <c r="F137" s="2">
        <f t="shared" si="11"/>
        <v>0.124</v>
      </c>
      <c r="I137" t="s">
        <v>721</v>
      </c>
      <c r="J137" t="s">
        <v>524</v>
      </c>
      <c r="K137" t="s">
        <v>699</v>
      </c>
      <c r="L137" t="s">
        <v>208</v>
      </c>
      <c r="M137" t="s">
        <v>722</v>
      </c>
      <c r="N137" s="2">
        <v>0.86699999999999999</v>
      </c>
      <c r="O137">
        <v>0</v>
      </c>
      <c r="P137" s="2">
        <v>0</v>
      </c>
      <c r="Q137">
        <v>240</v>
      </c>
      <c r="R137" s="2">
        <v>1.2E-2</v>
      </c>
      <c r="S137">
        <v>0</v>
      </c>
      <c r="T137" s="2">
        <v>0</v>
      </c>
      <c r="U137">
        <v>160</v>
      </c>
      <c r="V137" s="2">
        <v>8.0000000000000002E-3</v>
      </c>
      <c r="W137">
        <v>160</v>
      </c>
      <c r="X137" s="2">
        <v>8.0000000000000002E-3</v>
      </c>
      <c r="Y137" t="s">
        <v>723</v>
      </c>
      <c r="Z137" s="2">
        <v>0.104</v>
      </c>
      <c r="AA137">
        <v>0</v>
      </c>
      <c r="AB137" s="2">
        <v>0</v>
      </c>
    </row>
    <row r="138" spans="2:28">
      <c r="B138" t="s">
        <v>1416</v>
      </c>
      <c r="C138" s="2">
        <f t="shared" si="8"/>
        <v>0.93400000000000005</v>
      </c>
      <c r="D138" s="2">
        <f t="shared" si="9"/>
        <v>7.0000000000000001E-3</v>
      </c>
      <c r="E138" s="2">
        <f t="shared" si="10"/>
        <v>2E-3</v>
      </c>
      <c r="F138" s="2">
        <f t="shared" si="11"/>
        <v>5.6000000000000008E-2</v>
      </c>
      <c r="I138" t="s">
        <v>1416</v>
      </c>
      <c r="J138" t="s">
        <v>1269</v>
      </c>
      <c r="K138" t="s">
        <v>1375</v>
      </c>
      <c r="L138" t="s">
        <v>1417</v>
      </c>
      <c r="M138" t="s">
        <v>1418</v>
      </c>
      <c r="N138" s="2">
        <v>0.93</v>
      </c>
      <c r="O138" t="s">
        <v>1419</v>
      </c>
      <c r="P138" s="2">
        <v>7.0000000000000001E-3</v>
      </c>
      <c r="Q138" t="s">
        <v>1420</v>
      </c>
      <c r="R138" s="2">
        <v>4.8000000000000001E-2</v>
      </c>
      <c r="S138">
        <v>0</v>
      </c>
      <c r="T138" s="2">
        <v>0</v>
      </c>
      <c r="U138" t="s">
        <v>1157</v>
      </c>
      <c r="V138" s="2">
        <v>2E-3</v>
      </c>
      <c r="W138" t="s">
        <v>1421</v>
      </c>
      <c r="X138" s="2">
        <v>4.0000000000000001E-3</v>
      </c>
      <c r="Y138" t="s">
        <v>1421</v>
      </c>
      <c r="Z138" s="2">
        <v>4.0000000000000001E-3</v>
      </c>
      <c r="AA138" t="s">
        <v>1421</v>
      </c>
      <c r="AB138" s="2">
        <v>4.0000000000000001E-3</v>
      </c>
    </row>
    <row r="139" spans="2:28">
      <c r="B139" t="s">
        <v>675</v>
      </c>
      <c r="C139" s="2">
        <f t="shared" si="8"/>
        <v>0.99199999999999999</v>
      </c>
      <c r="D139" s="2">
        <f t="shared" si="9"/>
        <v>0</v>
      </c>
      <c r="E139" s="2">
        <f t="shared" si="10"/>
        <v>0</v>
      </c>
      <c r="F139" s="2">
        <f t="shared" si="11"/>
        <v>6.0000000000000001E-3</v>
      </c>
      <c r="I139" t="s">
        <v>675</v>
      </c>
      <c r="J139" t="s">
        <v>524</v>
      </c>
      <c r="K139" t="s">
        <v>661</v>
      </c>
      <c r="L139" t="s">
        <v>676</v>
      </c>
      <c r="M139" t="s">
        <v>677</v>
      </c>
      <c r="N139" s="2">
        <v>0.99199999999999999</v>
      </c>
      <c r="O139">
        <v>0</v>
      </c>
      <c r="P139" s="2">
        <v>0</v>
      </c>
      <c r="Q139">
        <v>0</v>
      </c>
      <c r="R139" s="2">
        <v>0</v>
      </c>
      <c r="S139">
        <v>0</v>
      </c>
      <c r="T139" s="2">
        <v>0</v>
      </c>
      <c r="U139">
        <v>0</v>
      </c>
      <c r="V139" s="2">
        <v>0</v>
      </c>
      <c r="W139" t="s">
        <v>678</v>
      </c>
      <c r="X139" s="2">
        <v>4.0000000000000001E-3</v>
      </c>
      <c r="Y139" t="s">
        <v>679</v>
      </c>
      <c r="Z139" s="2">
        <v>2E-3</v>
      </c>
      <c r="AA139">
        <v>0</v>
      </c>
      <c r="AB139" s="2">
        <v>0</v>
      </c>
    </row>
    <row r="140" spans="2:28">
      <c r="B140" t="s">
        <v>1484</v>
      </c>
      <c r="C140" s="2">
        <f t="shared" si="8"/>
        <v>0.96899999999999997</v>
      </c>
      <c r="D140" s="2">
        <f t="shared" si="9"/>
        <v>0</v>
      </c>
      <c r="E140" s="2">
        <f t="shared" si="10"/>
        <v>0</v>
      </c>
      <c r="F140" s="2">
        <f t="shared" si="11"/>
        <v>0.03</v>
      </c>
      <c r="I140" t="s">
        <v>1484</v>
      </c>
      <c r="J140" t="s">
        <v>1269</v>
      </c>
      <c r="K140" t="s">
        <v>1431</v>
      </c>
      <c r="L140" t="s">
        <v>1485</v>
      </c>
      <c r="M140" t="s">
        <v>1486</v>
      </c>
      <c r="N140" s="2">
        <v>0.96899999999999997</v>
      </c>
      <c r="O140">
        <v>0</v>
      </c>
      <c r="P140" s="2">
        <v>0</v>
      </c>
      <c r="Q140" t="s">
        <v>1487</v>
      </c>
      <c r="R140" s="2">
        <v>1.0999999999999999E-2</v>
      </c>
      <c r="S140">
        <v>0</v>
      </c>
      <c r="T140" s="2">
        <v>0</v>
      </c>
      <c r="U140">
        <v>0</v>
      </c>
      <c r="V140" s="2">
        <v>0</v>
      </c>
      <c r="W140" t="s">
        <v>1488</v>
      </c>
      <c r="X140" s="2">
        <v>1.7000000000000001E-2</v>
      </c>
      <c r="Y140" t="s">
        <v>1489</v>
      </c>
      <c r="Z140" s="2">
        <v>2E-3</v>
      </c>
      <c r="AA140">
        <v>0</v>
      </c>
      <c r="AB140" s="2">
        <v>0</v>
      </c>
    </row>
    <row r="141" spans="2:28">
      <c r="B141" t="s">
        <v>1490</v>
      </c>
      <c r="C141" s="2">
        <f t="shared" si="8"/>
        <v>0.95499999999999996</v>
      </c>
      <c r="D141" s="2">
        <f t="shared" si="9"/>
        <v>0</v>
      </c>
      <c r="E141" s="2">
        <f t="shared" si="10"/>
        <v>2E-3</v>
      </c>
      <c r="F141" s="2">
        <f t="shared" si="11"/>
        <v>4.3000000000000003E-2</v>
      </c>
      <c r="I141" t="s">
        <v>1490</v>
      </c>
      <c r="J141" t="s">
        <v>1269</v>
      </c>
      <c r="K141" t="s">
        <v>1431</v>
      </c>
      <c r="L141" t="s">
        <v>1491</v>
      </c>
      <c r="M141" t="s">
        <v>1492</v>
      </c>
      <c r="N141" s="2">
        <v>0.95499999999999996</v>
      </c>
      <c r="O141">
        <v>0</v>
      </c>
      <c r="P141" s="2">
        <v>0</v>
      </c>
      <c r="Q141" t="s">
        <v>1493</v>
      </c>
      <c r="R141" s="2">
        <v>0.03</v>
      </c>
      <c r="S141">
        <v>0</v>
      </c>
      <c r="T141" s="2">
        <v>0</v>
      </c>
      <c r="U141" t="s">
        <v>1494</v>
      </c>
      <c r="V141" s="2">
        <v>2E-3</v>
      </c>
      <c r="W141" t="s">
        <v>1495</v>
      </c>
      <c r="X141" s="2">
        <v>0.01</v>
      </c>
      <c r="Y141" t="s">
        <v>1496</v>
      </c>
      <c r="Z141" s="2">
        <v>3.0000000000000001E-3</v>
      </c>
      <c r="AA141">
        <v>0</v>
      </c>
      <c r="AB141" s="2">
        <v>0</v>
      </c>
    </row>
    <row r="142" spans="2:28">
      <c r="B142" t="s">
        <v>810</v>
      </c>
      <c r="C142" s="2">
        <f t="shared" si="8"/>
        <v>0.92600000000000005</v>
      </c>
      <c r="D142" s="2">
        <f t="shared" si="9"/>
        <v>5.5E-2</v>
      </c>
      <c r="E142" s="2">
        <f t="shared" si="10"/>
        <v>8.9999999999999998E-4</v>
      </c>
      <c r="F142" s="2">
        <f t="shared" si="11"/>
        <v>1.7000000000000001E-2</v>
      </c>
      <c r="I142" t="s">
        <v>810</v>
      </c>
      <c r="J142" t="s">
        <v>524</v>
      </c>
      <c r="K142" t="s">
        <v>762</v>
      </c>
      <c r="L142" t="s">
        <v>811</v>
      </c>
      <c r="M142" t="s">
        <v>812</v>
      </c>
      <c r="N142" s="2">
        <v>0.92600000000000005</v>
      </c>
      <c r="O142" t="s">
        <v>813</v>
      </c>
      <c r="P142" s="2">
        <v>5.5E-2</v>
      </c>
      <c r="Q142" t="s">
        <v>814</v>
      </c>
      <c r="R142" s="2">
        <v>1E-3</v>
      </c>
      <c r="S142">
        <v>0</v>
      </c>
      <c r="T142" s="2">
        <v>0</v>
      </c>
      <c r="U142" t="s">
        <v>815</v>
      </c>
      <c r="V142" s="2">
        <v>8.9999999999999998E-4</v>
      </c>
      <c r="W142" t="s">
        <v>816</v>
      </c>
      <c r="X142" s="2">
        <v>1.4999999999999999E-2</v>
      </c>
      <c r="Y142" t="s">
        <v>814</v>
      </c>
      <c r="Z142" s="2">
        <v>1E-3</v>
      </c>
      <c r="AA142">
        <v>0</v>
      </c>
      <c r="AB142" s="2">
        <v>0</v>
      </c>
    </row>
    <row r="143" spans="2:28">
      <c r="B143" t="s">
        <v>999</v>
      </c>
      <c r="C143" s="2">
        <f t="shared" si="8"/>
        <v>0.94329999999999992</v>
      </c>
      <c r="D143" s="2">
        <f t="shared" si="9"/>
        <v>0</v>
      </c>
      <c r="E143" s="2">
        <f t="shared" si="10"/>
        <v>0</v>
      </c>
      <c r="F143" s="2">
        <f t="shared" si="11"/>
        <v>5.6000000000000001E-2</v>
      </c>
      <c r="I143" t="s">
        <v>999</v>
      </c>
      <c r="J143" t="s">
        <v>954</v>
      </c>
      <c r="K143" t="s">
        <v>955</v>
      </c>
      <c r="L143" t="s">
        <v>1000</v>
      </c>
      <c r="M143" t="s">
        <v>1001</v>
      </c>
      <c r="N143" s="2">
        <v>0.94299999999999995</v>
      </c>
      <c r="O143">
        <v>0</v>
      </c>
      <c r="P143" s="2">
        <v>0</v>
      </c>
      <c r="Q143" t="s">
        <v>1002</v>
      </c>
      <c r="R143" s="2">
        <v>5.6000000000000001E-2</v>
      </c>
      <c r="S143">
        <v>0</v>
      </c>
      <c r="T143" s="2">
        <v>0</v>
      </c>
      <c r="U143">
        <v>0</v>
      </c>
      <c r="V143" s="2">
        <v>0</v>
      </c>
      <c r="W143">
        <v>0</v>
      </c>
      <c r="X143" s="2">
        <v>0</v>
      </c>
      <c r="Y143">
        <v>0</v>
      </c>
      <c r="Z143" s="2">
        <v>0</v>
      </c>
      <c r="AA143" t="s">
        <v>206</v>
      </c>
      <c r="AB143" s="2">
        <v>2.9999999999999997E-4</v>
      </c>
    </row>
    <row r="144" spans="2:28">
      <c r="B144" t="s">
        <v>1171</v>
      </c>
      <c r="C144" s="2">
        <f t="shared" si="8"/>
        <v>0.93799999999999994</v>
      </c>
      <c r="D144" s="2">
        <f t="shared" si="9"/>
        <v>6.0000000000000001E-3</v>
      </c>
      <c r="E144" s="2">
        <f t="shared" si="10"/>
        <v>7.0000000000000001E-3</v>
      </c>
      <c r="F144" s="2">
        <f t="shared" si="11"/>
        <v>4.8999999999999995E-2</v>
      </c>
      <c r="I144" t="s">
        <v>1171</v>
      </c>
      <c r="J144" t="s">
        <v>954</v>
      </c>
      <c r="K144" t="s">
        <v>1155</v>
      </c>
      <c r="L144" t="s">
        <v>1172</v>
      </c>
      <c r="M144" t="s">
        <v>1173</v>
      </c>
      <c r="N144" s="2">
        <v>0.93799999999999994</v>
      </c>
      <c r="O144" t="s">
        <v>1174</v>
      </c>
      <c r="P144" s="2">
        <v>6.0000000000000001E-3</v>
      </c>
      <c r="Q144" t="s">
        <v>1175</v>
      </c>
      <c r="R144" s="2">
        <v>4.3999999999999997E-2</v>
      </c>
      <c r="S144" t="s">
        <v>1176</v>
      </c>
      <c r="T144" s="2">
        <v>1E-3</v>
      </c>
      <c r="U144" t="s">
        <v>1174</v>
      </c>
      <c r="V144" s="2">
        <v>6.0000000000000001E-3</v>
      </c>
      <c r="W144" t="s">
        <v>1177</v>
      </c>
      <c r="X144" s="2">
        <v>5.0000000000000001E-3</v>
      </c>
      <c r="Y144">
        <v>0</v>
      </c>
      <c r="Z144" s="2">
        <v>0</v>
      </c>
      <c r="AA144">
        <v>0</v>
      </c>
      <c r="AB144" s="2">
        <v>0</v>
      </c>
    </row>
    <row r="145" spans="2:28">
      <c r="B145" t="s">
        <v>1627</v>
      </c>
      <c r="C145" s="2">
        <f t="shared" si="8"/>
        <v>0.13800000000000001</v>
      </c>
      <c r="D145" s="2">
        <f t="shared" si="9"/>
        <v>0.67700000000000005</v>
      </c>
      <c r="E145" s="2">
        <f t="shared" si="10"/>
        <v>0.16900000000000001</v>
      </c>
      <c r="F145" s="2">
        <f t="shared" si="11"/>
        <v>1.6E-2</v>
      </c>
      <c r="I145" t="s">
        <v>1627</v>
      </c>
      <c r="J145" t="s">
        <v>1575</v>
      </c>
      <c r="K145" t="s">
        <v>1576</v>
      </c>
      <c r="L145" t="s">
        <v>1628</v>
      </c>
      <c r="M145" t="s">
        <v>1629</v>
      </c>
      <c r="N145" s="2">
        <v>0.13800000000000001</v>
      </c>
      <c r="O145" t="s">
        <v>1630</v>
      </c>
      <c r="P145" s="2">
        <v>0.67700000000000005</v>
      </c>
      <c r="Q145" t="s">
        <v>1631</v>
      </c>
      <c r="R145" s="2">
        <v>8.9999999999999993E-3</v>
      </c>
      <c r="S145" t="s">
        <v>1629</v>
      </c>
      <c r="T145" s="2">
        <v>0.13800000000000001</v>
      </c>
      <c r="U145" t="s">
        <v>1632</v>
      </c>
      <c r="V145" s="2">
        <v>3.1E-2</v>
      </c>
      <c r="W145">
        <v>0</v>
      </c>
      <c r="X145" s="2">
        <v>0</v>
      </c>
      <c r="Y145" t="s">
        <v>1224</v>
      </c>
      <c r="Z145" s="2">
        <v>7.0000000000000001E-3</v>
      </c>
      <c r="AA145">
        <v>0</v>
      </c>
      <c r="AB145" s="2">
        <v>0</v>
      </c>
    </row>
    <row r="146" spans="2:28">
      <c r="B146" t="s">
        <v>234</v>
      </c>
      <c r="C146" s="2">
        <f t="shared" si="8"/>
        <v>0.876</v>
      </c>
      <c r="D146" s="2">
        <f t="shared" si="9"/>
        <v>4.2000000000000003E-2</v>
      </c>
      <c r="E146" s="2">
        <f t="shared" si="10"/>
        <v>4.7E-2</v>
      </c>
      <c r="F146" s="2">
        <f t="shared" si="11"/>
        <v>3.5000000000000003E-2</v>
      </c>
      <c r="I146" t="s">
        <v>234</v>
      </c>
      <c r="J146" t="s">
        <v>164</v>
      </c>
      <c r="K146" t="s">
        <v>165</v>
      </c>
      <c r="L146" t="s">
        <v>235</v>
      </c>
      <c r="M146" t="s">
        <v>236</v>
      </c>
      <c r="N146" s="2">
        <v>0.876</v>
      </c>
      <c r="O146" t="s">
        <v>237</v>
      </c>
      <c r="P146" s="2">
        <v>4.2000000000000003E-2</v>
      </c>
      <c r="Q146" t="s">
        <v>238</v>
      </c>
      <c r="R146" s="2">
        <v>0.02</v>
      </c>
      <c r="S146" t="s">
        <v>239</v>
      </c>
      <c r="T146" s="2">
        <v>4.4999999999999998E-2</v>
      </c>
      <c r="U146" t="s">
        <v>240</v>
      </c>
      <c r="V146" s="2">
        <v>2E-3</v>
      </c>
      <c r="W146" t="s">
        <v>241</v>
      </c>
      <c r="X146" s="2">
        <v>4.0000000000000001E-3</v>
      </c>
      <c r="Y146" t="s">
        <v>242</v>
      </c>
      <c r="Z146" s="2">
        <v>1.0999999999999999E-2</v>
      </c>
      <c r="AA146">
        <v>0</v>
      </c>
      <c r="AB146" s="2">
        <v>0</v>
      </c>
    </row>
    <row r="147" spans="2:28">
      <c r="B147" t="s">
        <v>1140</v>
      </c>
      <c r="C147" s="2">
        <f t="shared" si="8"/>
        <v>0.995</v>
      </c>
      <c r="D147" s="2">
        <f t="shared" si="9"/>
        <v>3.0000000000000001E-3</v>
      </c>
      <c r="E147" s="2">
        <f t="shared" si="10"/>
        <v>0</v>
      </c>
      <c r="F147" s="2">
        <f t="shared" si="11"/>
        <v>1E-3</v>
      </c>
      <c r="I147" t="s">
        <v>1140</v>
      </c>
      <c r="J147" t="s">
        <v>954</v>
      </c>
      <c r="K147" t="s">
        <v>1101</v>
      </c>
      <c r="L147" t="s">
        <v>1141</v>
      </c>
      <c r="M147" t="s">
        <v>1142</v>
      </c>
      <c r="N147" s="2">
        <v>0.995</v>
      </c>
      <c r="O147" t="s">
        <v>1143</v>
      </c>
      <c r="P147" s="2">
        <v>3.0000000000000001E-3</v>
      </c>
      <c r="Q147" t="s">
        <v>1144</v>
      </c>
      <c r="R147" s="2">
        <v>1E-3</v>
      </c>
      <c r="S147">
        <v>0</v>
      </c>
      <c r="T147" s="2">
        <v>0</v>
      </c>
      <c r="U147">
        <v>0</v>
      </c>
      <c r="V147" s="2">
        <v>0</v>
      </c>
      <c r="W147">
        <v>0</v>
      </c>
      <c r="X147" s="2">
        <v>0</v>
      </c>
      <c r="Y147">
        <v>0</v>
      </c>
      <c r="Z147" s="2">
        <v>0</v>
      </c>
      <c r="AA147">
        <v>0</v>
      </c>
      <c r="AB147" s="2">
        <v>0</v>
      </c>
    </row>
    <row r="148" spans="2:28">
      <c r="B148" t="s">
        <v>1039</v>
      </c>
      <c r="C148" s="2">
        <f t="shared" si="8"/>
        <v>0.73499999999999999</v>
      </c>
      <c r="D148" s="2">
        <f t="shared" si="9"/>
        <v>0.1</v>
      </c>
      <c r="E148" s="2">
        <f t="shared" si="10"/>
        <v>1.2000000000000001E-3</v>
      </c>
      <c r="F148" s="2">
        <f t="shared" si="11"/>
        <v>0.16400000000000001</v>
      </c>
      <c r="I148" t="s">
        <v>1039</v>
      </c>
      <c r="J148" t="s">
        <v>954</v>
      </c>
      <c r="K148" t="s">
        <v>1030</v>
      </c>
      <c r="L148" t="s">
        <v>1040</v>
      </c>
      <c r="M148" t="s">
        <v>1041</v>
      </c>
      <c r="N148" s="2">
        <v>0.73299999999999998</v>
      </c>
      <c r="O148" t="s">
        <v>1042</v>
      </c>
      <c r="P148" s="2">
        <v>0.1</v>
      </c>
      <c r="Q148" t="s">
        <v>1043</v>
      </c>
      <c r="R148" s="2">
        <v>0.16200000000000001</v>
      </c>
      <c r="S148" t="s">
        <v>270</v>
      </c>
      <c r="T148" s="2">
        <v>2.0000000000000001E-4</v>
      </c>
      <c r="U148" t="s">
        <v>1044</v>
      </c>
      <c r="V148" s="2">
        <v>1E-3</v>
      </c>
      <c r="W148" t="s">
        <v>1045</v>
      </c>
      <c r="X148" s="2">
        <v>2E-3</v>
      </c>
      <c r="Y148">
        <v>0</v>
      </c>
      <c r="Z148" s="2">
        <v>0</v>
      </c>
      <c r="AA148" t="s">
        <v>1045</v>
      </c>
      <c r="AB148" s="2">
        <v>2E-3</v>
      </c>
    </row>
    <row r="149" spans="2:28">
      <c r="B149" t="s">
        <v>243</v>
      </c>
      <c r="C149" s="2">
        <f t="shared" si="8"/>
        <v>0.93400000000000005</v>
      </c>
      <c r="D149" s="2">
        <f t="shared" si="9"/>
        <v>1.7999999999999999E-2</v>
      </c>
      <c r="E149" s="2">
        <f t="shared" si="10"/>
        <v>0</v>
      </c>
      <c r="F149" s="2">
        <f t="shared" si="11"/>
        <v>4.8000000000000001E-2</v>
      </c>
      <c r="I149" t="s">
        <v>243</v>
      </c>
      <c r="J149" t="s">
        <v>164</v>
      </c>
      <c r="K149" t="s">
        <v>165</v>
      </c>
      <c r="L149" t="s">
        <v>244</v>
      </c>
      <c r="M149" t="s">
        <v>245</v>
      </c>
      <c r="N149" s="2">
        <v>0.93400000000000005</v>
      </c>
      <c r="O149" t="s">
        <v>246</v>
      </c>
      <c r="P149" s="2">
        <v>1.7999999999999999E-2</v>
      </c>
      <c r="Q149" t="s">
        <v>247</v>
      </c>
      <c r="R149" s="2">
        <v>3.5999999999999997E-2</v>
      </c>
      <c r="S149">
        <v>0</v>
      </c>
      <c r="T149" s="2">
        <v>0</v>
      </c>
      <c r="U149">
        <v>0</v>
      </c>
      <c r="V149" s="2">
        <v>0</v>
      </c>
      <c r="W149" t="s">
        <v>248</v>
      </c>
      <c r="X149" s="2">
        <v>0.01</v>
      </c>
      <c r="Y149" t="s">
        <v>249</v>
      </c>
      <c r="Z149" s="2">
        <v>2E-3</v>
      </c>
      <c r="AA149">
        <v>0</v>
      </c>
      <c r="AB149" s="2">
        <v>0</v>
      </c>
    </row>
    <row r="150" spans="2:28">
      <c r="B150" t="s">
        <v>1725</v>
      </c>
      <c r="C150" s="2">
        <f t="shared" si="8"/>
        <v>0.94599999999999995</v>
      </c>
      <c r="D150" s="2">
        <f t="shared" si="9"/>
        <v>3.0000000000000001E-3</v>
      </c>
      <c r="E150" s="2">
        <f t="shared" si="10"/>
        <v>1.4999999999999999E-2</v>
      </c>
      <c r="F150" s="2">
        <f t="shared" si="11"/>
        <v>3.6999999999999998E-2</v>
      </c>
      <c r="I150" t="s">
        <v>1725</v>
      </c>
      <c r="J150" t="s">
        <v>164</v>
      </c>
      <c r="K150" t="s">
        <v>410</v>
      </c>
      <c r="L150" t="s">
        <v>191</v>
      </c>
      <c r="M150" t="s">
        <v>1343</v>
      </c>
      <c r="N150" s="2">
        <v>0.94599999999999995</v>
      </c>
      <c r="O150">
        <v>150</v>
      </c>
      <c r="P150" s="2">
        <v>3.0000000000000001E-3</v>
      </c>
      <c r="Q150">
        <v>800</v>
      </c>
      <c r="R150" s="2">
        <v>1.6E-2</v>
      </c>
      <c r="S150">
        <v>750</v>
      </c>
      <c r="T150" s="2">
        <v>1.4999999999999999E-2</v>
      </c>
      <c r="U150">
        <v>0</v>
      </c>
      <c r="V150" s="2">
        <v>0</v>
      </c>
      <c r="W150">
        <v>650</v>
      </c>
      <c r="X150" s="2">
        <v>1.2999999999999999E-2</v>
      </c>
      <c r="Y150">
        <v>400</v>
      </c>
      <c r="Z150" s="2">
        <v>8.0000000000000002E-3</v>
      </c>
      <c r="AA150">
        <v>0</v>
      </c>
      <c r="AB150" s="2">
        <v>0</v>
      </c>
    </row>
    <row r="151" spans="2:28">
      <c r="B151" t="s">
        <v>1726</v>
      </c>
      <c r="C151" s="2">
        <f t="shared" si="8"/>
        <v>0.94599999999999995</v>
      </c>
      <c r="D151" s="2">
        <f t="shared" si="9"/>
        <v>3.0000000000000001E-3</v>
      </c>
      <c r="E151" s="2">
        <f t="shared" si="10"/>
        <v>1.4999999999999999E-2</v>
      </c>
      <c r="F151" s="2">
        <f t="shared" si="11"/>
        <v>3.6999999999999998E-2</v>
      </c>
      <c r="I151" t="s">
        <v>1729</v>
      </c>
      <c r="J151" t="s">
        <v>1269</v>
      </c>
      <c r="K151" t="s">
        <v>1270</v>
      </c>
      <c r="L151" t="s">
        <v>191</v>
      </c>
      <c r="M151" t="s">
        <v>1343</v>
      </c>
      <c r="N151" s="2">
        <v>0.94599999999999995</v>
      </c>
      <c r="O151">
        <v>150</v>
      </c>
      <c r="P151" s="2">
        <v>3.0000000000000001E-3</v>
      </c>
      <c r="Q151">
        <v>800</v>
      </c>
      <c r="R151" s="2">
        <v>1.6E-2</v>
      </c>
      <c r="S151">
        <v>750</v>
      </c>
      <c r="T151" s="2">
        <v>1.4999999999999999E-2</v>
      </c>
      <c r="U151">
        <v>0</v>
      </c>
      <c r="V151" s="2">
        <v>0</v>
      </c>
      <c r="W151">
        <v>650</v>
      </c>
      <c r="X151" s="2">
        <v>1.2999999999999999E-2</v>
      </c>
      <c r="Y151">
        <v>400</v>
      </c>
      <c r="Z151" s="2">
        <v>8.0000000000000002E-3</v>
      </c>
      <c r="AA151">
        <v>0</v>
      </c>
      <c r="AB151" s="2">
        <v>0</v>
      </c>
    </row>
    <row r="152" spans="2:28">
      <c r="B152" t="s">
        <v>1727</v>
      </c>
      <c r="C152" s="2">
        <f t="shared" si="8"/>
        <v>0.91100000000000003</v>
      </c>
      <c r="D152" s="2">
        <f t="shared" si="9"/>
        <v>1E-3</v>
      </c>
      <c r="E152" s="2">
        <f t="shared" si="10"/>
        <v>3.0000000000000001E-3</v>
      </c>
      <c r="F152" s="2">
        <f t="shared" si="11"/>
        <v>8.5000000000000006E-2</v>
      </c>
      <c r="I152" t="s">
        <v>1726</v>
      </c>
      <c r="J152" t="s">
        <v>1269</v>
      </c>
      <c r="K152" t="s">
        <v>1270</v>
      </c>
      <c r="L152" t="s">
        <v>355</v>
      </c>
      <c r="M152" t="s">
        <v>1345</v>
      </c>
      <c r="N152" s="2">
        <v>0.91100000000000003</v>
      </c>
      <c r="O152">
        <v>170</v>
      </c>
      <c r="P152" s="2">
        <v>1E-3</v>
      </c>
      <c r="Q152" t="s">
        <v>1346</v>
      </c>
      <c r="R152" s="2">
        <v>0.06</v>
      </c>
      <c r="S152">
        <v>510</v>
      </c>
      <c r="T152" s="2">
        <v>3.0000000000000001E-3</v>
      </c>
      <c r="U152">
        <v>0</v>
      </c>
      <c r="V152" s="2">
        <v>0</v>
      </c>
      <c r="W152">
        <v>850</v>
      </c>
      <c r="X152" s="2">
        <v>5.0000000000000001E-3</v>
      </c>
      <c r="Y152" t="s">
        <v>241</v>
      </c>
      <c r="Z152" s="2">
        <v>0.02</v>
      </c>
      <c r="AA152">
        <v>0</v>
      </c>
      <c r="AB152" s="2">
        <v>0</v>
      </c>
    </row>
    <row r="153" spans="2:28">
      <c r="B153" t="s">
        <v>1728</v>
      </c>
      <c r="C153" s="2">
        <f t="shared" si="8"/>
        <v>0.88700000000000001</v>
      </c>
      <c r="D153" s="2">
        <f t="shared" si="9"/>
        <v>1.4999999999999999E-2</v>
      </c>
      <c r="E153" s="2">
        <f t="shared" si="10"/>
        <v>3.4000000000000002E-2</v>
      </c>
      <c r="F153" s="2">
        <f t="shared" si="11"/>
        <v>6.5000000000000002E-2</v>
      </c>
      <c r="I153" t="s">
        <v>1727</v>
      </c>
      <c r="J153" t="s">
        <v>1269</v>
      </c>
      <c r="K153" t="s">
        <v>1270</v>
      </c>
      <c r="L153" t="s">
        <v>712</v>
      </c>
      <c r="M153" t="s">
        <v>1348</v>
      </c>
      <c r="N153" s="2">
        <v>0.88700000000000001</v>
      </c>
      <c r="O153" t="s">
        <v>1349</v>
      </c>
      <c r="P153" s="2">
        <v>1.4999999999999999E-2</v>
      </c>
      <c r="Q153" t="s">
        <v>1350</v>
      </c>
      <c r="R153" s="2">
        <v>2.5000000000000001E-2</v>
      </c>
      <c r="S153" t="s">
        <v>1351</v>
      </c>
      <c r="T153" s="2">
        <v>3.4000000000000002E-2</v>
      </c>
      <c r="U153">
        <v>0</v>
      </c>
      <c r="V153" s="2">
        <v>0</v>
      </c>
      <c r="W153" t="s">
        <v>708</v>
      </c>
      <c r="X153" s="2">
        <v>0.02</v>
      </c>
      <c r="Y153" t="s">
        <v>708</v>
      </c>
      <c r="Z153" s="2">
        <v>0.02</v>
      </c>
      <c r="AA153">
        <v>0</v>
      </c>
      <c r="AB153" s="2">
        <v>0</v>
      </c>
    </row>
    <row r="154" spans="2:28">
      <c r="B154" t="s">
        <v>743</v>
      </c>
      <c r="C154" s="2">
        <f t="shared" si="8"/>
        <v>0.96799999999999997</v>
      </c>
      <c r="D154" s="2">
        <f t="shared" si="9"/>
        <v>0</v>
      </c>
      <c r="E154" s="2">
        <f t="shared" si="10"/>
        <v>0</v>
      </c>
      <c r="F154" s="2">
        <f t="shared" si="11"/>
        <v>2.9000000000000001E-2</v>
      </c>
      <c r="I154" t="s">
        <v>743</v>
      </c>
      <c r="J154" t="s">
        <v>524</v>
      </c>
      <c r="K154" t="s">
        <v>731</v>
      </c>
      <c r="L154" t="s">
        <v>700</v>
      </c>
      <c r="M154" t="s">
        <v>744</v>
      </c>
      <c r="N154" s="2">
        <v>0.96799999999999997</v>
      </c>
      <c r="O154">
        <v>0</v>
      </c>
      <c r="P154" s="2">
        <v>0</v>
      </c>
      <c r="Q154" t="s">
        <v>745</v>
      </c>
      <c r="R154" s="2">
        <v>2.5000000000000001E-2</v>
      </c>
      <c r="S154">
        <v>0</v>
      </c>
      <c r="T154" s="2">
        <v>0</v>
      </c>
      <c r="U154">
        <v>0</v>
      </c>
      <c r="V154" s="2">
        <v>0</v>
      </c>
      <c r="W154">
        <v>0</v>
      </c>
      <c r="X154" s="2">
        <v>0</v>
      </c>
      <c r="Y154">
        <v>720</v>
      </c>
      <c r="Z154" s="2">
        <v>4.0000000000000001E-3</v>
      </c>
      <c r="AA154">
        <v>0</v>
      </c>
      <c r="AB154" s="2">
        <v>0</v>
      </c>
    </row>
    <row r="155" spans="2:28">
      <c r="B155" t="s">
        <v>1178</v>
      </c>
      <c r="C155" s="2">
        <f t="shared" si="8"/>
        <v>0.91900000000000004</v>
      </c>
      <c r="D155" s="2">
        <f t="shared" si="9"/>
        <v>0</v>
      </c>
      <c r="E155" s="2">
        <f t="shared" si="10"/>
        <v>0</v>
      </c>
      <c r="F155" s="2">
        <f t="shared" si="11"/>
        <v>8.0999999999999989E-2</v>
      </c>
      <c r="I155" t="s">
        <v>1178</v>
      </c>
      <c r="J155" t="s">
        <v>954</v>
      </c>
      <c r="K155" t="s">
        <v>1155</v>
      </c>
      <c r="L155" t="s">
        <v>270</v>
      </c>
      <c r="M155" t="s">
        <v>1179</v>
      </c>
      <c r="N155" s="2">
        <v>0.91600000000000004</v>
      </c>
      <c r="O155">
        <v>0</v>
      </c>
      <c r="P155" s="2">
        <v>0</v>
      </c>
      <c r="Q155" t="s">
        <v>1180</v>
      </c>
      <c r="R155" s="2">
        <v>7.1999999999999995E-2</v>
      </c>
      <c r="S155">
        <v>0</v>
      </c>
      <c r="T155" s="2">
        <v>0</v>
      </c>
      <c r="U155">
        <v>0</v>
      </c>
      <c r="V155" s="2">
        <v>0</v>
      </c>
      <c r="W155">
        <v>0</v>
      </c>
      <c r="X155" s="2">
        <v>0</v>
      </c>
      <c r="Y155">
        <v>270</v>
      </c>
      <c r="Z155" s="2">
        <v>8.9999999999999993E-3</v>
      </c>
      <c r="AA155">
        <v>90</v>
      </c>
      <c r="AB155" s="2">
        <v>3.0000000000000001E-3</v>
      </c>
    </row>
    <row r="156" spans="2:28">
      <c r="B156" t="s">
        <v>354</v>
      </c>
      <c r="C156" s="2">
        <f t="shared" si="8"/>
        <v>0.82199999999999995</v>
      </c>
      <c r="D156" s="2">
        <f t="shared" si="9"/>
        <v>0</v>
      </c>
      <c r="E156" s="2">
        <f t="shared" si="10"/>
        <v>0</v>
      </c>
      <c r="F156" s="2">
        <f t="shared" si="11"/>
        <v>0.17899999999999999</v>
      </c>
      <c r="I156" t="s">
        <v>354</v>
      </c>
      <c r="J156" t="s">
        <v>164</v>
      </c>
      <c r="K156" t="s">
        <v>301</v>
      </c>
      <c r="L156" t="s">
        <v>355</v>
      </c>
      <c r="M156" t="s">
        <v>356</v>
      </c>
      <c r="N156" s="2">
        <v>0.82199999999999995</v>
      </c>
      <c r="O156">
        <v>0</v>
      </c>
      <c r="P156" s="2">
        <v>0</v>
      </c>
      <c r="Q156" t="s">
        <v>357</v>
      </c>
      <c r="R156" s="2">
        <v>0.126</v>
      </c>
      <c r="S156">
        <v>0</v>
      </c>
      <c r="T156" s="2">
        <v>0</v>
      </c>
      <c r="U156">
        <v>0</v>
      </c>
      <c r="V156" s="2">
        <v>0</v>
      </c>
      <c r="W156" t="s">
        <v>358</v>
      </c>
      <c r="X156" s="2">
        <v>2.9000000000000001E-2</v>
      </c>
      <c r="Y156" t="s">
        <v>359</v>
      </c>
      <c r="Z156" s="2">
        <v>2.4E-2</v>
      </c>
      <c r="AA156">
        <v>0</v>
      </c>
      <c r="AB156" s="2">
        <v>0</v>
      </c>
    </row>
    <row r="157" spans="2:28">
      <c r="B157" t="s">
        <v>1633</v>
      </c>
      <c r="C157" s="2">
        <f t="shared" si="8"/>
        <v>4.3999999999999997E-2</v>
      </c>
      <c r="D157" s="2">
        <f t="shared" si="9"/>
        <v>0.93</v>
      </c>
      <c r="E157" s="2">
        <f t="shared" si="10"/>
        <v>1.3999999999999999E-2</v>
      </c>
      <c r="F157" s="2">
        <f t="shared" si="11"/>
        <v>1.3000000000000001E-2</v>
      </c>
      <c r="I157" t="s">
        <v>1633</v>
      </c>
      <c r="J157" t="s">
        <v>1575</v>
      </c>
      <c r="K157" t="s">
        <v>1576</v>
      </c>
      <c r="L157" t="s">
        <v>1634</v>
      </c>
      <c r="M157" t="s">
        <v>1635</v>
      </c>
      <c r="N157" s="2">
        <v>4.3999999999999997E-2</v>
      </c>
      <c r="O157" t="s">
        <v>1636</v>
      </c>
      <c r="P157" s="2">
        <v>0.93</v>
      </c>
      <c r="Q157" t="s">
        <v>1637</v>
      </c>
      <c r="R157" s="2">
        <v>7.0000000000000001E-3</v>
      </c>
      <c r="S157" t="s">
        <v>1638</v>
      </c>
      <c r="T157" s="2">
        <v>1.0999999999999999E-2</v>
      </c>
      <c r="U157" t="s">
        <v>1639</v>
      </c>
      <c r="V157" s="2">
        <v>3.0000000000000001E-3</v>
      </c>
      <c r="W157" t="s">
        <v>1639</v>
      </c>
      <c r="X157" s="2">
        <v>3.0000000000000001E-3</v>
      </c>
      <c r="Y157" t="s">
        <v>1639</v>
      </c>
      <c r="Z157" s="2">
        <v>3.0000000000000001E-3</v>
      </c>
      <c r="AA157">
        <v>0</v>
      </c>
      <c r="AB157" s="2">
        <v>0</v>
      </c>
    </row>
    <row r="158" spans="2:28">
      <c r="B158" t="s">
        <v>488</v>
      </c>
      <c r="C158" s="2">
        <f t="shared" si="8"/>
        <v>3.5999999999999997E-2</v>
      </c>
      <c r="D158" s="2">
        <f t="shared" si="9"/>
        <v>0.96399999999999997</v>
      </c>
      <c r="E158" s="2">
        <f t="shared" si="10"/>
        <v>0</v>
      </c>
      <c r="F158" s="2">
        <f t="shared" si="11"/>
        <v>0</v>
      </c>
      <c r="I158" t="s">
        <v>488</v>
      </c>
      <c r="J158" t="s">
        <v>164</v>
      </c>
      <c r="K158" t="s">
        <v>410</v>
      </c>
      <c r="L158" t="s">
        <v>489</v>
      </c>
      <c r="M158" t="s">
        <v>490</v>
      </c>
      <c r="N158" s="2">
        <v>3.5999999999999997E-2</v>
      </c>
      <c r="O158" t="s">
        <v>491</v>
      </c>
      <c r="P158" s="2">
        <v>0.96399999999999997</v>
      </c>
      <c r="Q158">
        <v>0</v>
      </c>
      <c r="R158" s="2">
        <v>0</v>
      </c>
      <c r="S158">
        <v>0</v>
      </c>
      <c r="T158" s="2">
        <v>0</v>
      </c>
      <c r="U158">
        <v>0</v>
      </c>
      <c r="V158" s="2">
        <v>0</v>
      </c>
      <c r="W158">
        <v>0</v>
      </c>
      <c r="X158" s="2">
        <v>0</v>
      </c>
      <c r="Y158">
        <v>0</v>
      </c>
      <c r="Z158" s="2">
        <v>0</v>
      </c>
      <c r="AA158">
        <v>0</v>
      </c>
      <c r="AB158" s="2">
        <v>0</v>
      </c>
    </row>
    <row r="159" spans="2:28">
      <c r="B159" t="s">
        <v>1145</v>
      </c>
      <c r="C159" s="2">
        <f t="shared" si="8"/>
        <v>0.92500000000000004</v>
      </c>
      <c r="D159" s="2">
        <f t="shared" si="9"/>
        <v>4.2000000000000003E-2</v>
      </c>
      <c r="E159" s="2">
        <f t="shared" si="10"/>
        <v>0</v>
      </c>
      <c r="F159" s="2">
        <f t="shared" si="11"/>
        <v>3.3000000000000002E-2</v>
      </c>
      <c r="I159" t="s">
        <v>1145</v>
      </c>
      <c r="J159" t="s">
        <v>954</v>
      </c>
      <c r="K159" t="s">
        <v>1101</v>
      </c>
      <c r="L159" t="s">
        <v>1146</v>
      </c>
      <c r="M159" t="s">
        <v>1147</v>
      </c>
      <c r="N159" s="2">
        <v>0.92500000000000004</v>
      </c>
      <c r="O159" t="s">
        <v>1148</v>
      </c>
      <c r="P159" s="2">
        <v>4.2000000000000003E-2</v>
      </c>
      <c r="Q159" t="s">
        <v>1149</v>
      </c>
      <c r="R159" s="2">
        <v>3.3000000000000002E-2</v>
      </c>
      <c r="S159">
        <v>0</v>
      </c>
      <c r="T159" s="2">
        <v>0</v>
      </c>
      <c r="U159">
        <v>0</v>
      </c>
      <c r="V159" s="2">
        <v>0</v>
      </c>
      <c r="W159">
        <v>0</v>
      </c>
      <c r="X159" s="2">
        <v>0</v>
      </c>
      <c r="Y159">
        <v>0</v>
      </c>
      <c r="Z159" s="2">
        <v>0</v>
      </c>
      <c r="AA159">
        <v>0</v>
      </c>
      <c r="AB159" s="2">
        <v>0</v>
      </c>
    </row>
    <row r="160" spans="2:28">
      <c r="B160" t="s">
        <v>250</v>
      </c>
      <c r="C160" s="2">
        <f t="shared" si="8"/>
        <v>0.94</v>
      </c>
      <c r="D160" s="2">
        <f t="shared" si="9"/>
        <v>1.0999999999999999E-2</v>
      </c>
      <c r="E160" s="2">
        <f t="shared" si="10"/>
        <v>2.1000000000000001E-2</v>
      </c>
      <c r="F160" s="2">
        <f t="shared" si="11"/>
        <v>2.7000000000000003E-2</v>
      </c>
      <c r="I160" t="s">
        <v>250</v>
      </c>
      <c r="J160" t="s">
        <v>164</v>
      </c>
      <c r="K160" t="s">
        <v>165</v>
      </c>
      <c r="L160" t="s">
        <v>251</v>
      </c>
      <c r="M160" t="s">
        <v>252</v>
      </c>
      <c r="N160" s="2">
        <v>0.94</v>
      </c>
      <c r="O160">
        <v>990</v>
      </c>
      <c r="P160" s="2">
        <v>1.0999999999999999E-2</v>
      </c>
      <c r="Q160" t="s">
        <v>253</v>
      </c>
      <c r="R160" s="2">
        <v>2.1000000000000001E-2</v>
      </c>
      <c r="S160" t="s">
        <v>253</v>
      </c>
      <c r="T160" s="2">
        <v>2.1000000000000001E-2</v>
      </c>
      <c r="U160">
        <v>0</v>
      </c>
      <c r="V160" s="2">
        <v>0</v>
      </c>
      <c r="W160">
        <v>0</v>
      </c>
      <c r="X160" s="2">
        <v>0</v>
      </c>
      <c r="Y160">
        <v>540</v>
      </c>
      <c r="Z160" s="2">
        <v>6.0000000000000001E-3</v>
      </c>
      <c r="AA160">
        <v>0</v>
      </c>
      <c r="AB160" s="2">
        <v>0</v>
      </c>
    </row>
    <row r="161" spans="2:28">
      <c r="B161" t="s">
        <v>492</v>
      </c>
      <c r="C161" s="2">
        <f t="shared" si="8"/>
        <v>0.20899999999999999</v>
      </c>
      <c r="D161" s="2">
        <f t="shared" si="9"/>
        <v>0.78</v>
      </c>
      <c r="E161" s="2">
        <f t="shared" si="10"/>
        <v>0</v>
      </c>
      <c r="F161" s="2">
        <f t="shared" si="11"/>
        <v>9.0000000000000011E-3</v>
      </c>
      <c r="I161" t="s">
        <v>492</v>
      </c>
      <c r="J161" t="s">
        <v>164</v>
      </c>
      <c r="K161" t="s">
        <v>410</v>
      </c>
      <c r="L161" t="s">
        <v>493</v>
      </c>
      <c r="M161" t="s">
        <v>494</v>
      </c>
      <c r="N161" s="2">
        <v>0.20899999999999999</v>
      </c>
      <c r="O161" t="s">
        <v>495</v>
      </c>
      <c r="P161" s="2">
        <v>0.78</v>
      </c>
      <c r="Q161" t="s">
        <v>496</v>
      </c>
      <c r="R161" s="2">
        <v>1E-3</v>
      </c>
      <c r="S161">
        <v>0</v>
      </c>
      <c r="T161" s="2">
        <v>0</v>
      </c>
      <c r="U161">
        <v>0</v>
      </c>
      <c r="V161" s="2">
        <v>0</v>
      </c>
      <c r="W161" t="s">
        <v>497</v>
      </c>
      <c r="X161" s="2">
        <v>8.0000000000000002E-3</v>
      </c>
      <c r="Y161">
        <v>0</v>
      </c>
      <c r="Z161" s="2">
        <v>0</v>
      </c>
      <c r="AA161">
        <v>0</v>
      </c>
      <c r="AB161" s="2">
        <v>0</v>
      </c>
    </row>
    <row r="162" spans="2:28">
      <c r="B162" t="s">
        <v>817</v>
      </c>
      <c r="C162" s="2">
        <f t="shared" si="8"/>
        <v>0.182</v>
      </c>
      <c r="D162" s="2">
        <f t="shared" si="9"/>
        <v>0.14299999999999999</v>
      </c>
      <c r="E162" s="2">
        <f t="shared" si="10"/>
        <v>0.39100000000000001</v>
      </c>
      <c r="F162" s="2">
        <f t="shared" si="11"/>
        <v>0.28400000000000003</v>
      </c>
      <c r="I162" t="s">
        <v>817</v>
      </c>
      <c r="J162" t="s">
        <v>524</v>
      </c>
      <c r="K162" t="s">
        <v>762</v>
      </c>
      <c r="L162" t="s">
        <v>818</v>
      </c>
      <c r="M162" t="s">
        <v>819</v>
      </c>
      <c r="N162" s="2">
        <v>0.182</v>
      </c>
      <c r="O162" t="s">
        <v>820</v>
      </c>
      <c r="P162" s="2">
        <v>0.14299999999999999</v>
      </c>
      <c r="Q162" t="s">
        <v>821</v>
      </c>
      <c r="R162" s="2">
        <v>0.16400000000000001</v>
      </c>
      <c r="S162" t="s">
        <v>822</v>
      </c>
      <c r="T162" s="2">
        <v>5.1999999999999998E-2</v>
      </c>
      <c r="U162" t="s">
        <v>823</v>
      </c>
      <c r="V162" s="2">
        <v>0.33900000000000002</v>
      </c>
      <c r="W162" t="s">
        <v>824</v>
      </c>
      <c r="X162" s="2">
        <v>2.3E-2</v>
      </c>
      <c r="Y162" t="s">
        <v>825</v>
      </c>
      <c r="Z162" s="2">
        <v>9.7000000000000003E-2</v>
      </c>
      <c r="AA162">
        <v>0</v>
      </c>
      <c r="AB162" s="2">
        <v>0</v>
      </c>
    </row>
    <row r="163" spans="2:28">
      <c r="B163" t="s">
        <v>1003</v>
      </c>
      <c r="C163" s="2">
        <f t="shared" si="8"/>
        <v>0.85299999999999998</v>
      </c>
      <c r="D163" s="2">
        <f t="shared" si="9"/>
        <v>2E-3</v>
      </c>
      <c r="E163" s="2">
        <f t="shared" si="10"/>
        <v>0</v>
      </c>
      <c r="F163" s="2">
        <f t="shared" si="11"/>
        <v>0.14299999999999999</v>
      </c>
      <c r="I163" t="s">
        <v>1003</v>
      </c>
      <c r="J163" t="s">
        <v>954</v>
      </c>
      <c r="K163" t="s">
        <v>955</v>
      </c>
      <c r="L163" t="s">
        <v>1004</v>
      </c>
      <c r="M163" t="s">
        <v>1005</v>
      </c>
      <c r="N163" s="2">
        <v>0.85299999999999998</v>
      </c>
      <c r="O163" t="s">
        <v>1006</v>
      </c>
      <c r="P163" s="2">
        <v>2E-3</v>
      </c>
      <c r="Q163" t="s">
        <v>1007</v>
      </c>
      <c r="R163" s="2">
        <v>0.14299999999999999</v>
      </c>
      <c r="S163">
        <v>0</v>
      </c>
      <c r="T163" s="2">
        <v>0</v>
      </c>
      <c r="U163">
        <v>0</v>
      </c>
      <c r="V163" s="2">
        <v>0</v>
      </c>
      <c r="W163">
        <v>0</v>
      </c>
      <c r="X163" s="2">
        <v>0</v>
      </c>
      <c r="Y163">
        <v>0</v>
      </c>
      <c r="Z163" s="2">
        <v>0</v>
      </c>
      <c r="AA163">
        <v>0</v>
      </c>
      <c r="AB163" s="2">
        <v>0</v>
      </c>
    </row>
    <row r="164" spans="2:28">
      <c r="B164" t="s">
        <v>1008</v>
      </c>
      <c r="C164" s="2">
        <f t="shared" si="8"/>
        <v>0.78400000000000003</v>
      </c>
      <c r="D164" s="2">
        <f t="shared" si="9"/>
        <v>3.5999999999999997E-2</v>
      </c>
      <c r="E164" s="2">
        <f t="shared" si="10"/>
        <v>0</v>
      </c>
      <c r="F164" s="2">
        <f t="shared" si="11"/>
        <v>0.18</v>
      </c>
      <c r="I164" t="s">
        <v>1008</v>
      </c>
      <c r="J164" t="s">
        <v>954</v>
      </c>
      <c r="K164" t="s">
        <v>955</v>
      </c>
      <c r="L164" t="s">
        <v>1009</v>
      </c>
      <c r="M164" t="s">
        <v>1010</v>
      </c>
      <c r="N164" s="2">
        <v>0.78400000000000003</v>
      </c>
      <c r="O164" t="s">
        <v>1011</v>
      </c>
      <c r="P164" s="2">
        <v>3.5999999999999997E-2</v>
      </c>
      <c r="Q164" t="s">
        <v>1012</v>
      </c>
      <c r="R164" s="2">
        <v>0.18</v>
      </c>
      <c r="S164">
        <v>0</v>
      </c>
      <c r="T164" s="2">
        <v>0</v>
      </c>
      <c r="U164">
        <v>0</v>
      </c>
      <c r="V164" s="2">
        <v>0</v>
      </c>
      <c r="W164">
        <v>0</v>
      </c>
      <c r="X164" s="2">
        <v>0</v>
      </c>
      <c r="Y164">
        <v>0</v>
      </c>
      <c r="Z164" s="2">
        <v>0</v>
      </c>
      <c r="AA164">
        <v>0</v>
      </c>
      <c r="AB164" s="2">
        <v>0</v>
      </c>
    </row>
    <row r="165" spans="2:28">
      <c r="B165" t="s">
        <v>680</v>
      </c>
      <c r="C165" s="2">
        <f t="shared" si="8"/>
        <v>0.97399999999999998</v>
      </c>
      <c r="D165" s="2">
        <f t="shared" si="9"/>
        <v>0</v>
      </c>
      <c r="E165" s="2">
        <f t="shared" si="10"/>
        <v>3.0000000000000001E-3</v>
      </c>
      <c r="F165" s="2">
        <f t="shared" si="11"/>
        <v>2.1999999999999999E-2</v>
      </c>
      <c r="I165" t="s">
        <v>680</v>
      </c>
      <c r="J165" t="s">
        <v>524</v>
      </c>
      <c r="K165" t="s">
        <v>661</v>
      </c>
      <c r="L165" t="s">
        <v>631</v>
      </c>
      <c r="M165" t="s">
        <v>681</v>
      </c>
      <c r="N165" s="2">
        <v>0.97399999999999998</v>
      </c>
      <c r="O165">
        <v>0</v>
      </c>
      <c r="P165" s="2">
        <v>0</v>
      </c>
      <c r="Q165" t="s">
        <v>633</v>
      </c>
      <c r="R165" s="2">
        <v>2E-3</v>
      </c>
      <c r="S165">
        <v>0</v>
      </c>
      <c r="T165" s="2">
        <v>0</v>
      </c>
      <c r="U165" t="s">
        <v>682</v>
      </c>
      <c r="V165" s="2">
        <v>3.0000000000000001E-3</v>
      </c>
      <c r="W165" t="s">
        <v>683</v>
      </c>
      <c r="X165" s="2">
        <v>1.2999999999999999E-2</v>
      </c>
      <c r="Y165" t="s">
        <v>684</v>
      </c>
      <c r="Z165" s="2">
        <v>7.0000000000000001E-3</v>
      </c>
      <c r="AA165">
        <v>0</v>
      </c>
      <c r="AB165" s="2">
        <v>0</v>
      </c>
    </row>
    <row r="166" spans="2:28">
      <c r="B166" t="s">
        <v>254</v>
      </c>
      <c r="C166" s="2">
        <f t="shared" si="8"/>
        <v>0</v>
      </c>
      <c r="D166" s="2">
        <f t="shared" si="9"/>
        <v>0.998</v>
      </c>
      <c r="E166" s="2">
        <f t="shared" si="10"/>
        <v>0</v>
      </c>
      <c r="F166" s="2">
        <f t="shared" si="11"/>
        <v>0</v>
      </c>
      <c r="I166" t="s">
        <v>254</v>
      </c>
      <c r="J166" t="s">
        <v>164</v>
      </c>
      <c r="K166" t="s">
        <v>165</v>
      </c>
      <c r="L166" t="s">
        <v>255</v>
      </c>
      <c r="M166">
        <v>0</v>
      </c>
      <c r="N166" s="2">
        <v>0</v>
      </c>
      <c r="O166" t="s">
        <v>256</v>
      </c>
      <c r="P166" s="2">
        <v>0.998</v>
      </c>
      <c r="Q166">
        <v>0</v>
      </c>
      <c r="R166" s="2">
        <v>0</v>
      </c>
      <c r="S166">
        <v>0</v>
      </c>
      <c r="T166" s="2">
        <v>0</v>
      </c>
      <c r="U166">
        <v>0</v>
      </c>
      <c r="V166" s="2">
        <v>0</v>
      </c>
      <c r="W166">
        <v>0</v>
      </c>
      <c r="X166" s="2">
        <v>0</v>
      </c>
      <c r="Y166">
        <v>0</v>
      </c>
      <c r="Z166" s="2">
        <v>0</v>
      </c>
      <c r="AA166">
        <v>0</v>
      </c>
      <c r="AB166" s="2">
        <v>0</v>
      </c>
    </row>
    <row r="167" spans="2:28">
      <c r="B167" t="s">
        <v>386</v>
      </c>
      <c r="C167" s="2">
        <f t="shared" si="8"/>
        <v>0.81300000000000006</v>
      </c>
      <c r="D167" s="2">
        <f t="shared" si="9"/>
        <v>1.7000000000000001E-2</v>
      </c>
      <c r="E167" s="2">
        <f t="shared" si="10"/>
        <v>1.2999999999999999E-2</v>
      </c>
      <c r="F167" s="2">
        <f t="shared" si="11"/>
        <v>0.156</v>
      </c>
      <c r="I167" t="s">
        <v>386</v>
      </c>
      <c r="J167" t="s">
        <v>164</v>
      </c>
      <c r="K167" t="s">
        <v>367</v>
      </c>
      <c r="L167" t="s">
        <v>387</v>
      </c>
      <c r="M167" t="s">
        <v>388</v>
      </c>
      <c r="N167" s="2">
        <v>0.81200000000000006</v>
      </c>
      <c r="O167" t="s">
        <v>389</v>
      </c>
      <c r="P167" s="2">
        <v>1.7000000000000001E-2</v>
      </c>
      <c r="Q167" t="s">
        <v>390</v>
      </c>
      <c r="R167" s="2">
        <v>0.14899999999999999</v>
      </c>
      <c r="S167" t="s">
        <v>391</v>
      </c>
      <c r="T167" s="2">
        <v>1.0999999999999999E-2</v>
      </c>
      <c r="U167" t="s">
        <v>276</v>
      </c>
      <c r="V167" s="2">
        <v>2E-3</v>
      </c>
      <c r="W167" t="s">
        <v>392</v>
      </c>
      <c r="X167" s="2">
        <v>4.0000000000000001E-3</v>
      </c>
      <c r="Y167" t="s">
        <v>393</v>
      </c>
      <c r="Z167" s="2">
        <v>3.0000000000000001E-3</v>
      </c>
      <c r="AA167" t="s">
        <v>394</v>
      </c>
      <c r="AB167" s="2">
        <v>1E-3</v>
      </c>
    </row>
    <row r="168" spans="2:28">
      <c r="B168" t="s">
        <v>257</v>
      </c>
      <c r="C168" s="2">
        <f t="shared" si="8"/>
        <v>0.60499999999999998</v>
      </c>
      <c r="D168" s="2">
        <f t="shared" si="9"/>
        <v>6.2E-2</v>
      </c>
      <c r="E168" s="2">
        <f t="shared" si="10"/>
        <v>0</v>
      </c>
      <c r="F168" s="2">
        <f t="shared" si="11"/>
        <v>0.33400000000000002</v>
      </c>
      <c r="I168" t="s">
        <v>257</v>
      </c>
      <c r="J168" t="s">
        <v>164</v>
      </c>
      <c r="K168" t="s">
        <v>165</v>
      </c>
      <c r="L168" t="s">
        <v>258</v>
      </c>
      <c r="M168" t="s">
        <v>259</v>
      </c>
      <c r="N168" s="2">
        <v>0.60499999999999998</v>
      </c>
      <c r="O168" t="s">
        <v>260</v>
      </c>
      <c r="P168" s="2">
        <v>6.2E-2</v>
      </c>
      <c r="Q168" t="s">
        <v>261</v>
      </c>
      <c r="R168" s="2">
        <v>5.0000000000000001E-3</v>
      </c>
      <c r="S168">
        <v>0</v>
      </c>
      <c r="T168" s="2">
        <v>0</v>
      </c>
      <c r="U168">
        <v>0</v>
      </c>
      <c r="V168" s="2">
        <v>0</v>
      </c>
      <c r="W168" t="s">
        <v>262</v>
      </c>
      <c r="X168" s="2">
        <v>0.32900000000000001</v>
      </c>
      <c r="Y168">
        <v>0</v>
      </c>
      <c r="Z168" s="2">
        <v>0</v>
      </c>
      <c r="AA168">
        <v>0</v>
      </c>
      <c r="AB168" s="2">
        <v>0</v>
      </c>
    </row>
    <row r="169" spans="2:28">
      <c r="B169" t="s">
        <v>1181</v>
      </c>
      <c r="C169" s="2">
        <f t="shared" si="8"/>
        <v>0.78700000000000003</v>
      </c>
      <c r="D169" s="2">
        <f t="shared" si="9"/>
        <v>2.1000000000000001E-2</v>
      </c>
      <c r="E169" s="2">
        <f t="shared" si="10"/>
        <v>4.0000000000000002E-4</v>
      </c>
      <c r="F169" s="2">
        <f t="shared" si="11"/>
        <v>0.19060000000000002</v>
      </c>
      <c r="I169" t="s">
        <v>1181</v>
      </c>
      <c r="J169" t="s">
        <v>954</v>
      </c>
      <c r="K169" t="s">
        <v>1155</v>
      </c>
      <c r="L169" t="s">
        <v>1182</v>
      </c>
      <c r="M169" t="s">
        <v>1183</v>
      </c>
      <c r="N169" s="2">
        <v>0.78600000000000003</v>
      </c>
      <c r="O169" t="s">
        <v>1184</v>
      </c>
      <c r="P169" s="2">
        <v>2.1000000000000001E-2</v>
      </c>
      <c r="Q169" t="s">
        <v>1185</v>
      </c>
      <c r="R169" s="2">
        <v>0.19</v>
      </c>
      <c r="S169" t="s">
        <v>208</v>
      </c>
      <c r="T169" s="2">
        <v>4.0000000000000002E-4</v>
      </c>
      <c r="U169">
        <v>0</v>
      </c>
      <c r="V169" s="2">
        <v>0</v>
      </c>
      <c r="W169" t="s">
        <v>208</v>
      </c>
      <c r="X169" s="2">
        <v>4.0000000000000002E-4</v>
      </c>
      <c r="Y169" t="s">
        <v>206</v>
      </c>
      <c r="Z169" s="2">
        <v>2.0000000000000001E-4</v>
      </c>
      <c r="AA169" t="s">
        <v>1186</v>
      </c>
      <c r="AB169" s="2">
        <v>1E-3</v>
      </c>
    </row>
    <row r="170" spans="2:28">
      <c r="B170" t="s">
        <v>893</v>
      </c>
      <c r="C170" s="2">
        <f t="shared" si="8"/>
        <v>7.2999999999999995E-2</v>
      </c>
      <c r="D170" s="2">
        <f t="shared" si="9"/>
        <v>9.8000000000000004E-2</v>
      </c>
      <c r="E170" s="2">
        <f t="shared" si="10"/>
        <v>0.82899999999999996</v>
      </c>
      <c r="F170" s="2">
        <f t="shared" si="11"/>
        <v>0</v>
      </c>
      <c r="I170" t="s">
        <v>893</v>
      </c>
      <c r="J170" t="s">
        <v>524</v>
      </c>
      <c r="K170" t="s">
        <v>854</v>
      </c>
      <c r="L170" t="s">
        <v>894</v>
      </c>
      <c r="M170" t="s">
        <v>895</v>
      </c>
      <c r="N170" s="2">
        <v>7.2999999999999995E-2</v>
      </c>
      <c r="O170" t="s">
        <v>896</v>
      </c>
      <c r="P170" s="2">
        <v>9.8000000000000004E-2</v>
      </c>
      <c r="Q170">
        <v>0</v>
      </c>
      <c r="R170" s="2">
        <v>0</v>
      </c>
      <c r="S170" t="s">
        <v>897</v>
      </c>
      <c r="T170" s="2">
        <v>0.13600000000000001</v>
      </c>
      <c r="U170" t="s">
        <v>898</v>
      </c>
      <c r="V170" s="2">
        <v>0.69299999999999995</v>
      </c>
      <c r="W170">
        <v>0</v>
      </c>
      <c r="X170" s="2">
        <v>0</v>
      </c>
      <c r="Y170">
        <v>0</v>
      </c>
      <c r="Z170" s="2">
        <v>0</v>
      </c>
      <c r="AA170">
        <v>0</v>
      </c>
      <c r="AB170" s="2">
        <v>0</v>
      </c>
    </row>
    <row r="171" spans="2:28">
      <c r="B171" t="s">
        <v>1687</v>
      </c>
      <c r="C171" s="2">
        <f t="shared" si="8"/>
        <v>5.3999999999999999E-2</v>
      </c>
      <c r="D171" s="2">
        <f t="shared" si="9"/>
        <v>0.90700000000000003</v>
      </c>
      <c r="E171" s="2">
        <f t="shared" si="10"/>
        <v>0</v>
      </c>
      <c r="F171" s="2">
        <f t="shared" si="11"/>
        <v>3.7999999999999999E-2</v>
      </c>
      <c r="I171" t="s">
        <v>1687</v>
      </c>
      <c r="J171" t="s">
        <v>1575</v>
      </c>
      <c r="K171" t="s">
        <v>1669</v>
      </c>
      <c r="L171" t="s">
        <v>1688</v>
      </c>
      <c r="M171" t="s">
        <v>1689</v>
      </c>
      <c r="N171" s="2">
        <v>5.3999999999999999E-2</v>
      </c>
      <c r="O171" t="s">
        <v>1690</v>
      </c>
      <c r="P171" s="2">
        <v>0.90700000000000003</v>
      </c>
      <c r="Q171" t="s">
        <v>1691</v>
      </c>
      <c r="R171" s="2">
        <v>0.01</v>
      </c>
      <c r="S171">
        <v>0</v>
      </c>
      <c r="T171" s="2">
        <v>0</v>
      </c>
      <c r="U171">
        <v>0</v>
      </c>
      <c r="V171" s="2">
        <v>0</v>
      </c>
      <c r="W171" t="s">
        <v>1692</v>
      </c>
      <c r="X171" s="2">
        <v>2.8000000000000001E-2</v>
      </c>
      <c r="Y171">
        <v>0</v>
      </c>
      <c r="Z171" s="2">
        <v>0</v>
      </c>
      <c r="AA171">
        <v>0</v>
      </c>
      <c r="AB171" s="2">
        <v>0</v>
      </c>
    </row>
    <row r="172" spans="2:28">
      <c r="B172" t="s">
        <v>1497</v>
      </c>
      <c r="C172" s="2">
        <f t="shared" si="8"/>
        <v>0.51800000000000002</v>
      </c>
      <c r="D172" s="2">
        <f t="shared" si="9"/>
        <v>0.152</v>
      </c>
      <c r="E172" s="2">
        <f t="shared" si="10"/>
        <v>0.20400000000000001</v>
      </c>
      <c r="F172" s="2">
        <f t="shared" si="11"/>
        <v>0.125</v>
      </c>
      <c r="I172" t="s">
        <v>1497</v>
      </c>
      <c r="J172" t="s">
        <v>1269</v>
      </c>
      <c r="K172" t="s">
        <v>1431</v>
      </c>
      <c r="L172" t="s">
        <v>1498</v>
      </c>
      <c r="M172" t="s">
        <v>1499</v>
      </c>
      <c r="N172" s="2">
        <v>0.51600000000000001</v>
      </c>
      <c r="O172" t="s">
        <v>1500</v>
      </c>
      <c r="P172" s="2">
        <v>0.152</v>
      </c>
      <c r="Q172" t="s">
        <v>1501</v>
      </c>
      <c r="R172" s="2">
        <v>5.3999999999999999E-2</v>
      </c>
      <c r="S172" t="s">
        <v>1502</v>
      </c>
      <c r="T172" s="2">
        <v>0.19800000000000001</v>
      </c>
      <c r="U172" t="s">
        <v>695</v>
      </c>
      <c r="V172" s="2">
        <v>6.0000000000000001E-3</v>
      </c>
      <c r="W172" t="s">
        <v>1503</v>
      </c>
      <c r="X172" s="2">
        <v>5.2999999999999999E-2</v>
      </c>
      <c r="Y172" t="s">
        <v>1504</v>
      </c>
      <c r="Z172" s="2">
        <v>1.7999999999999999E-2</v>
      </c>
      <c r="AA172" t="s">
        <v>1505</v>
      </c>
      <c r="AB172" s="2">
        <v>2E-3</v>
      </c>
    </row>
    <row r="173" spans="2:28">
      <c r="B173" t="s">
        <v>395</v>
      </c>
      <c r="C173" s="2">
        <f t="shared" si="8"/>
        <v>0.88100000000000001</v>
      </c>
      <c r="D173" s="2">
        <f t="shared" si="9"/>
        <v>2E-3</v>
      </c>
      <c r="E173" s="2">
        <f t="shared" si="10"/>
        <v>1E-3</v>
      </c>
      <c r="F173" s="2">
        <f t="shared" si="11"/>
        <v>0.115</v>
      </c>
      <c r="I173" t="s">
        <v>395</v>
      </c>
      <c r="J173" t="s">
        <v>164</v>
      </c>
      <c r="K173" t="s">
        <v>367</v>
      </c>
      <c r="L173" t="s">
        <v>396</v>
      </c>
      <c r="M173" t="s">
        <v>397</v>
      </c>
      <c r="N173" s="2">
        <v>0.88100000000000001</v>
      </c>
      <c r="O173" t="s">
        <v>398</v>
      </c>
      <c r="P173" s="2">
        <v>2E-3</v>
      </c>
      <c r="Q173" t="s">
        <v>399</v>
      </c>
      <c r="R173" s="2">
        <v>0.10100000000000001</v>
      </c>
      <c r="S173" t="s">
        <v>400</v>
      </c>
      <c r="T173" s="2">
        <v>1E-3</v>
      </c>
      <c r="U173">
        <v>0</v>
      </c>
      <c r="V173" s="2">
        <v>0</v>
      </c>
      <c r="W173" t="s">
        <v>345</v>
      </c>
      <c r="X173" s="2">
        <v>0.01</v>
      </c>
      <c r="Y173" t="s">
        <v>401</v>
      </c>
      <c r="Z173" s="2">
        <v>4.0000000000000001E-3</v>
      </c>
      <c r="AA173">
        <v>0</v>
      </c>
      <c r="AB173" s="2">
        <v>0</v>
      </c>
    </row>
    <row r="174" spans="2:28">
      <c r="B174" t="s">
        <v>1084</v>
      </c>
      <c r="C174" s="2">
        <f t="shared" si="8"/>
        <v>0.67300000000000004</v>
      </c>
      <c r="D174" s="2">
        <f t="shared" si="9"/>
        <v>4.5999999999999999E-2</v>
      </c>
      <c r="E174" s="2">
        <f t="shared" si="10"/>
        <v>6.0000000000000001E-3</v>
      </c>
      <c r="F174" s="2">
        <f t="shared" si="11"/>
        <v>0.27400000000000002</v>
      </c>
      <c r="I174" t="s">
        <v>1084</v>
      </c>
      <c r="J174" t="s">
        <v>954</v>
      </c>
      <c r="K174" t="s">
        <v>1059</v>
      </c>
      <c r="L174" t="s">
        <v>1085</v>
      </c>
      <c r="M174" t="s">
        <v>1086</v>
      </c>
      <c r="N174" s="2">
        <v>0.67200000000000004</v>
      </c>
      <c r="O174" t="s">
        <v>1087</v>
      </c>
      <c r="P174" s="2">
        <v>4.5999999999999999E-2</v>
      </c>
      <c r="Q174" t="s">
        <v>1088</v>
      </c>
      <c r="R174" s="2">
        <v>0.27</v>
      </c>
      <c r="S174" t="s">
        <v>1089</v>
      </c>
      <c r="T174" s="2">
        <v>2E-3</v>
      </c>
      <c r="U174" t="s">
        <v>1090</v>
      </c>
      <c r="V174" s="2">
        <v>4.0000000000000001E-3</v>
      </c>
      <c r="W174" t="s">
        <v>1089</v>
      </c>
      <c r="X174" s="2">
        <v>2E-3</v>
      </c>
      <c r="Y174" t="s">
        <v>1089</v>
      </c>
      <c r="Z174" s="2">
        <v>2E-3</v>
      </c>
      <c r="AA174" t="s">
        <v>1091</v>
      </c>
      <c r="AB174" s="2">
        <v>1E-3</v>
      </c>
    </row>
    <row r="175" spans="2:28">
      <c r="B175" t="s">
        <v>1013</v>
      </c>
      <c r="C175" s="2">
        <f t="shared" si="8"/>
        <v>0.81599999999999995</v>
      </c>
      <c r="D175" s="2">
        <f t="shared" si="9"/>
        <v>5.5E-2</v>
      </c>
      <c r="E175" s="2">
        <f t="shared" si="10"/>
        <v>8.0000000000000002E-3</v>
      </c>
      <c r="F175" s="2">
        <f t="shared" si="11"/>
        <v>0.12</v>
      </c>
      <c r="I175" t="s">
        <v>1013</v>
      </c>
      <c r="J175" t="s">
        <v>954</v>
      </c>
      <c r="K175" t="s">
        <v>955</v>
      </c>
      <c r="L175" t="s">
        <v>1014</v>
      </c>
      <c r="M175" t="s">
        <v>1015</v>
      </c>
      <c r="N175" s="2">
        <v>0.81299999999999994</v>
      </c>
      <c r="O175" t="s">
        <v>1016</v>
      </c>
      <c r="P175" s="2">
        <v>5.5E-2</v>
      </c>
      <c r="Q175" t="s">
        <v>1017</v>
      </c>
      <c r="R175" s="2">
        <v>0.11899999999999999</v>
      </c>
      <c r="S175" t="s">
        <v>1018</v>
      </c>
      <c r="T175" s="2">
        <v>4.0000000000000001E-3</v>
      </c>
      <c r="U175" t="s">
        <v>1018</v>
      </c>
      <c r="V175" s="2">
        <v>4.0000000000000001E-3</v>
      </c>
      <c r="W175">
        <v>0</v>
      </c>
      <c r="X175" s="2">
        <v>0</v>
      </c>
      <c r="Y175" t="s">
        <v>1019</v>
      </c>
      <c r="Z175" s="2">
        <v>1E-3</v>
      </c>
      <c r="AA175" t="s">
        <v>1020</v>
      </c>
      <c r="AB175" s="2">
        <v>3.0000000000000001E-3</v>
      </c>
    </row>
    <row r="176" spans="2:28">
      <c r="B176" t="s">
        <v>1640</v>
      </c>
      <c r="C176" s="2">
        <f t="shared" si="8"/>
        <v>5.1999999999999998E-2</v>
      </c>
      <c r="D176" s="2">
        <f t="shared" si="9"/>
        <v>0.92800000000000005</v>
      </c>
      <c r="E176" s="2">
        <f t="shared" si="10"/>
        <v>0</v>
      </c>
      <c r="F176" s="2">
        <f t="shared" si="11"/>
        <v>0.02</v>
      </c>
      <c r="I176" t="s">
        <v>1640</v>
      </c>
      <c r="J176" t="s">
        <v>1575</v>
      </c>
      <c r="K176" t="s">
        <v>1576</v>
      </c>
      <c r="L176" t="s">
        <v>1641</v>
      </c>
      <c r="M176" t="s">
        <v>1642</v>
      </c>
      <c r="N176" s="2">
        <v>5.1999999999999998E-2</v>
      </c>
      <c r="O176" t="s">
        <v>1643</v>
      </c>
      <c r="P176" s="2">
        <v>0.92800000000000005</v>
      </c>
      <c r="Q176" t="s">
        <v>1644</v>
      </c>
      <c r="R176" s="2">
        <v>0.02</v>
      </c>
      <c r="S176">
        <v>0</v>
      </c>
      <c r="T176" s="2">
        <v>0</v>
      </c>
      <c r="U176">
        <v>0</v>
      </c>
      <c r="V176" s="2">
        <v>0</v>
      </c>
      <c r="W176">
        <v>0</v>
      </c>
      <c r="X176" s="2">
        <v>0</v>
      </c>
      <c r="Y176">
        <v>0</v>
      </c>
      <c r="Z176" s="2">
        <v>0</v>
      </c>
      <c r="AA176">
        <v>0</v>
      </c>
      <c r="AB176" s="2">
        <v>0</v>
      </c>
    </row>
    <row r="177" spans="2:28">
      <c r="B177" t="s">
        <v>645</v>
      </c>
      <c r="C177" s="2">
        <f t="shared" si="8"/>
        <v>5.5E-2</v>
      </c>
      <c r="D177" s="2">
        <f t="shared" si="9"/>
        <v>4.0000000000000002E-4</v>
      </c>
      <c r="E177" s="2">
        <f t="shared" si="10"/>
        <v>0.21299999999999999</v>
      </c>
      <c r="F177" s="2">
        <f t="shared" si="11"/>
        <v>0.73099999999999998</v>
      </c>
      <c r="I177" t="s">
        <v>645</v>
      </c>
      <c r="J177" t="s">
        <v>524</v>
      </c>
      <c r="K177" t="s">
        <v>591</v>
      </c>
      <c r="L177" t="s">
        <v>646</v>
      </c>
      <c r="M177" t="s">
        <v>647</v>
      </c>
      <c r="N177" s="2">
        <v>5.5E-2</v>
      </c>
      <c r="O177" t="s">
        <v>206</v>
      </c>
      <c r="P177" s="2">
        <v>4.0000000000000002E-4</v>
      </c>
      <c r="Q177" t="s">
        <v>648</v>
      </c>
      <c r="R177" s="2">
        <v>0.127</v>
      </c>
      <c r="S177">
        <v>0</v>
      </c>
      <c r="T177" s="2">
        <v>0</v>
      </c>
      <c r="U177" t="s">
        <v>649</v>
      </c>
      <c r="V177" s="2">
        <v>0.21299999999999999</v>
      </c>
      <c r="W177" t="s">
        <v>650</v>
      </c>
      <c r="X177" s="2">
        <v>0.442</v>
      </c>
      <c r="Y177" t="s">
        <v>651</v>
      </c>
      <c r="Z177" s="2">
        <v>0.16200000000000001</v>
      </c>
      <c r="AA177">
        <v>0</v>
      </c>
      <c r="AB177" s="2">
        <v>0</v>
      </c>
    </row>
    <row r="178" spans="2:28">
      <c r="B178" t="s">
        <v>569</v>
      </c>
      <c r="C178" s="2">
        <f t="shared" si="8"/>
        <v>1.6E-2</v>
      </c>
      <c r="D178" s="2">
        <f t="shared" si="9"/>
        <v>0.96699999999999997</v>
      </c>
      <c r="E178" s="2">
        <f t="shared" si="10"/>
        <v>0</v>
      </c>
      <c r="F178" s="2">
        <f t="shared" si="11"/>
        <v>1.4999999999999999E-2</v>
      </c>
      <c r="I178" t="s">
        <v>569</v>
      </c>
      <c r="J178" t="s">
        <v>524</v>
      </c>
      <c r="K178" t="s">
        <v>555</v>
      </c>
      <c r="L178" t="s">
        <v>570</v>
      </c>
      <c r="M178" t="s">
        <v>571</v>
      </c>
      <c r="N178" s="2">
        <v>1.6E-2</v>
      </c>
      <c r="O178" t="s">
        <v>572</v>
      </c>
      <c r="P178" s="2">
        <v>0.96699999999999997</v>
      </c>
      <c r="Q178" t="s">
        <v>573</v>
      </c>
      <c r="R178" s="2">
        <v>1.4999999999999999E-2</v>
      </c>
      <c r="S178">
        <v>0</v>
      </c>
      <c r="T178" s="2">
        <v>0</v>
      </c>
      <c r="U178">
        <v>0</v>
      </c>
      <c r="V178" s="2">
        <v>0</v>
      </c>
      <c r="W178">
        <v>0</v>
      </c>
      <c r="X178" s="2">
        <v>0</v>
      </c>
      <c r="Y178">
        <v>0</v>
      </c>
      <c r="Z178" s="2">
        <v>0</v>
      </c>
      <c r="AA178">
        <v>0</v>
      </c>
      <c r="AB178" s="2">
        <v>0</v>
      </c>
    </row>
    <row r="179" spans="2:28">
      <c r="B179" t="s">
        <v>263</v>
      </c>
      <c r="C179" s="2">
        <f t="shared" si="8"/>
        <v>0.61399999999999999</v>
      </c>
      <c r="D179" s="2">
        <f t="shared" si="9"/>
        <v>0.35199999999999998</v>
      </c>
      <c r="E179" s="2">
        <f t="shared" si="10"/>
        <v>1E-3</v>
      </c>
      <c r="F179" s="2">
        <f t="shared" si="11"/>
        <v>3.27E-2</v>
      </c>
      <c r="I179" t="s">
        <v>263</v>
      </c>
      <c r="J179" t="s">
        <v>164</v>
      </c>
      <c r="K179" t="s">
        <v>165</v>
      </c>
      <c r="L179" t="s">
        <v>264</v>
      </c>
      <c r="M179" t="s">
        <v>265</v>
      </c>
      <c r="N179" s="2">
        <v>0.61399999999999999</v>
      </c>
      <c r="O179" t="s">
        <v>266</v>
      </c>
      <c r="P179" s="2">
        <v>0.35199999999999998</v>
      </c>
      <c r="Q179" t="s">
        <v>267</v>
      </c>
      <c r="R179" s="2">
        <v>1.4E-2</v>
      </c>
      <c r="S179" t="s">
        <v>268</v>
      </c>
      <c r="T179" s="2">
        <v>1E-3</v>
      </c>
      <c r="U179">
        <v>0</v>
      </c>
      <c r="V179" s="2">
        <v>0</v>
      </c>
      <c r="W179" t="s">
        <v>269</v>
      </c>
      <c r="X179" s="2">
        <v>1.7999999999999999E-2</v>
      </c>
      <c r="Y179" t="s">
        <v>270</v>
      </c>
      <c r="Z179" s="2">
        <v>6.9999999999999999E-4</v>
      </c>
      <c r="AA179">
        <v>0</v>
      </c>
      <c r="AB179" s="2">
        <v>0</v>
      </c>
    </row>
    <row r="180" spans="2:28">
      <c r="B180" t="s">
        <v>826</v>
      </c>
      <c r="C180" s="2">
        <f t="shared" si="8"/>
        <v>8.9999999999999993E-3</v>
      </c>
      <c r="D180" s="2">
        <f t="shared" si="9"/>
        <v>5.5E-2</v>
      </c>
      <c r="E180" s="2">
        <f t="shared" si="10"/>
        <v>0.93300000000000005</v>
      </c>
      <c r="F180" s="2">
        <f t="shared" si="11"/>
        <v>3.8999999999999998E-3</v>
      </c>
      <c r="I180" t="s">
        <v>826</v>
      </c>
      <c r="J180" t="s">
        <v>524</v>
      </c>
      <c r="K180" t="s">
        <v>762</v>
      </c>
      <c r="L180" t="s">
        <v>827</v>
      </c>
      <c r="M180" t="s">
        <v>828</v>
      </c>
      <c r="N180" s="2">
        <v>8.9999999999999993E-3</v>
      </c>
      <c r="O180" t="s">
        <v>829</v>
      </c>
      <c r="P180" s="2">
        <v>5.5E-2</v>
      </c>
      <c r="Q180" t="s">
        <v>830</v>
      </c>
      <c r="R180" s="2">
        <v>3.0000000000000001E-3</v>
      </c>
      <c r="S180" t="s">
        <v>831</v>
      </c>
      <c r="T180" s="2">
        <v>1E-3</v>
      </c>
      <c r="U180" t="s">
        <v>832</v>
      </c>
      <c r="V180" s="2">
        <v>0.93200000000000005</v>
      </c>
      <c r="W180" t="s">
        <v>718</v>
      </c>
      <c r="X180" s="2">
        <v>8.9999999999999998E-4</v>
      </c>
      <c r="Y180">
        <v>0</v>
      </c>
      <c r="Z180" s="2">
        <v>0</v>
      </c>
      <c r="AA180">
        <v>0</v>
      </c>
      <c r="AB180" s="2">
        <v>0</v>
      </c>
    </row>
    <row r="181" spans="2:28">
      <c r="B181" t="s">
        <v>833</v>
      </c>
      <c r="C181" s="2">
        <f t="shared" si="8"/>
        <v>0.996</v>
      </c>
      <c r="D181" s="2">
        <f t="shared" si="9"/>
        <v>1E-3</v>
      </c>
      <c r="E181" s="2">
        <f t="shared" si="10"/>
        <v>0</v>
      </c>
      <c r="F181" s="2">
        <f t="shared" si="11"/>
        <v>1E-3</v>
      </c>
      <c r="I181" t="s">
        <v>833</v>
      </c>
      <c r="J181" t="s">
        <v>524</v>
      </c>
      <c r="K181" t="s">
        <v>762</v>
      </c>
      <c r="L181" t="s">
        <v>834</v>
      </c>
      <c r="M181" t="s">
        <v>835</v>
      </c>
      <c r="N181" s="2">
        <v>0.996</v>
      </c>
      <c r="O181" t="s">
        <v>836</v>
      </c>
      <c r="P181" s="2">
        <v>1E-3</v>
      </c>
      <c r="Q181">
        <v>0</v>
      </c>
      <c r="R181" s="2">
        <v>0</v>
      </c>
      <c r="S181">
        <v>0</v>
      </c>
      <c r="T181" s="2">
        <v>0</v>
      </c>
      <c r="U181">
        <v>0</v>
      </c>
      <c r="V181" s="2">
        <v>0</v>
      </c>
      <c r="W181" t="s">
        <v>836</v>
      </c>
      <c r="X181" s="2">
        <v>1E-3</v>
      </c>
      <c r="Y181">
        <v>0</v>
      </c>
      <c r="Z181" s="2">
        <v>0</v>
      </c>
      <c r="AA181">
        <v>0</v>
      </c>
      <c r="AB181" s="2">
        <v>0</v>
      </c>
    </row>
    <row r="182" spans="2:28">
      <c r="B182" t="s">
        <v>501</v>
      </c>
      <c r="C182" s="2">
        <f t="shared" si="8"/>
        <v>0.437</v>
      </c>
      <c r="D182" s="2">
        <f t="shared" si="9"/>
        <v>0.14000000000000001</v>
      </c>
      <c r="E182" s="2">
        <f t="shared" si="10"/>
        <v>0</v>
      </c>
      <c r="F182" s="2">
        <f t="shared" si="11"/>
        <v>0.42399999999999999</v>
      </c>
      <c r="I182" t="s">
        <v>501</v>
      </c>
      <c r="J182" t="s">
        <v>164</v>
      </c>
      <c r="K182" t="s">
        <v>410</v>
      </c>
      <c r="L182" t="s">
        <v>502</v>
      </c>
      <c r="M182" t="s">
        <v>503</v>
      </c>
      <c r="N182" s="2">
        <v>0.437</v>
      </c>
      <c r="O182" t="s">
        <v>504</v>
      </c>
      <c r="P182" s="2">
        <v>0.14000000000000001</v>
      </c>
      <c r="Q182" t="s">
        <v>505</v>
      </c>
      <c r="R182" s="2">
        <v>6.2E-2</v>
      </c>
      <c r="S182">
        <v>0</v>
      </c>
      <c r="T182" s="2">
        <v>0</v>
      </c>
      <c r="U182">
        <v>0</v>
      </c>
      <c r="V182" s="2">
        <v>0</v>
      </c>
      <c r="W182" t="s">
        <v>506</v>
      </c>
      <c r="X182" s="2">
        <v>0.35599999999999998</v>
      </c>
      <c r="Y182" t="s">
        <v>507</v>
      </c>
      <c r="Z182" s="2">
        <v>6.0000000000000001E-3</v>
      </c>
      <c r="AA182">
        <v>0</v>
      </c>
      <c r="AB182" s="2">
        <v>0</v>
      </c>
    </row>
    <row r="183" spans="2:28">
      <c r="B183" t="s">
        <v>748</v>
      </c>
      <c r="C183" s="2">
        <f t="shared" si="8"/>
        <v>0.98899999999999999</v>
      </c>
      <c r="D183" s="2">
        <f t="shared" si="9"/>
        <v>0</v>
      </c>
      <c r="E183" s="2">
        <f t="shared" si="10"/>
        <v>1E-3</v>
      </c>
      <c r="F183" s="2">
        <f t="shared" si="11"/>
        <v>8.9999999999999993E-3</v>
      </c>
      <c r="I183" t="s">
        <v>748</v>
      </c>
      <c r="J183" t="s">
        <v>524</v>
      </c>
      <c r="K183" t="s">
        <v>731</v>
      </c>
      <c r="L183" t="s">
        <v>706</v>
      </c>
      <c r="M183" t="s">
        <v>749</v>
      </c>
      <c r="N183" s="2">
        <v>0.98899999999999999</v>
      </c>
      <c r="O183">
        <v>0</v>
      </c>
      <c r="P183" s="2">
        <v>0</v>
      </c>
      <c r="Q183">
        <v>0</v>
      </c>
      <c r="R183" s="2">
        <v>0</v>
      </c>
      <c r="S183">
        <v>100</v>
      </c>
      <c r="T183" s="2">
        <v>1E-3</v>
      </c>
      <c r="U183">
        <v>0</v>
      </c>
      <c r="V183" s="2">
        <v>0</v>
      </c>
      <c r="W183">
        <v>0</v>
      </c>
      <c r="X183" s="2">
        <v>0</v>
      </c>
      <c r="Y183">
        <v>900</v>
      </c>
      <c r="Z183" s="2">
        <v>8.9999999999999993E-3</v>
      </c>
      <c r="AA183">
        <v>0</v>
      </c>
      <c r="AB183" s="2">
        <v>0</v>
      </c>
    </row>
    <row r="184" spans="2:28">
      <c r="B184" t="s">
        <v>1352</v>
      </c>
      <c r="C184" s="2">
        <f t="shared" si="8"/>
        <v>0.65900000000000003</v>
      </c>
      <c r="D184" s="2">
        <f t="shared" si="9"/>
        <v>5.8999999999999997E-2</v>
      </c>
      <c r="E184" s="2">
        <f t="shared" si="10"/>
        <v>0.23</v>
      </c>
      <c r="F184" s="2">
        <f t="shared" si="11"/>
        <v>5.1999999999999998E-2</v>
      </c>
      <c r="I184" t="s">
        <v>1352</v>
      </c>
      <c r="J184" t="s">
        <v>1269</v>
      </c>
      <c r="K184" t="s">
        <v>1270</v>
      </c>
      <c r="L184" t="s">
        <v>971</v>
      </c>
      <c r="M184" t="s">
        <v>1353</v>
      </c>
      <c r="N184" s="2">
        <v>0.65900000000000003</v>
      </c>
      <c r="O184" t="s">
        <v>1354</v>
      </c>
      <c r="P184" s="2">
        <v>5.8999999999999997E-2</v>
      </c>
      <c r="Q184" t="s">
        <v>1355</v>
      </c>
      <c r="R184" s="2">
        <v>1.9E-2</v>
      </c>
      <c r="S184" t="s">
        <v>1356</v>
      </c>
      <c r="T184" s="2">
        <v>0.22700000000000001</v>
      </c>
      <c r="U184" t="s">
        <v>1357</v>
      </c>
      <c r="V184" s="2">
        <v>3.0000000000000001E-3</v>
      </c>
      <c r="W184" t="s">
        <v>1355</v>
      </c>
      <c r="X184" s="2">
        <v>1.9E-2</v>
      </c>
      <c r="Y184" t="s">
        <v>1089</v>
      </c>
      <c r="Z184" s="2">
        <v>1.4E-2</v>
      </c>
      <c r="AA184">
        <v>0</v>
      </c>
      <c r="AB184" s="2">
        <v>0</v>
      </c>
    </row>
    <row r="185" spans="2:28">
      <c r="B185" t="s">
        <v>1693</v>
      </c>
      <c r="C185" s="2">
        <f t="shared" si="8"/>
        <v>2E-3</v>
      </c>
      <c r="D185" s="2">
        <f t="shared" si="9"/>
        <v>0.995</v>
      </c>
      <c r="E185" s="2">
        <f t="shared" si="10"/>
        <v>0</v>
      </c>
      <c r="F185" s="2">
        <f t="shared" si="11"/>
        <v>2E-3</v>
      </c>
      <c r="I185" t="s">
        <v>1693</v>
      </c>
      <c r="J185" t="s">
        <v>1575</v>
      </c>
      <c r="K185" t="s">
        <v>1669</v>
      </c>
      <c r="L185" t="s">
        <v>1694</v>
      </c>
      <c r="M185" t="s">
        <v>1695</v>
      </c>
      <c r="N185" s="2">
        <v>2E-3</v>
      </c>
      <c r="O185" t="s">
        <v>1696</v>
      </c>
      <c r="P185" s="2">
        <v>0.995</v>
      </c>
      <c r="Q185" t="s">
        <v>1695</v>
      </c>
      <c r="R185" s="2">
        <v>2E-3</v>
      </c>
      <c r="S185">
        <v>0</v>
      </c>
      <c r="T185" s="2">
        <v>0</v>
      </c>
      <c r="U185">
        <v>0</v>
      </c>
      <c r="V185" s="2">
        <v>0</v>
      </c>
      <c r="W185">
        <v>0</v>
      </c>
      <c r="X185" s="2">
        <v>0</v>
      </c>
      <c r="Y185">
        <v>0</v>
      </c>
      <c r="Z185" s="2">
        <v>0</v>
      </c>
      <c r="AA185">
        <v>0</v>
      </c>
      <c r="AB185" s="2">
        <v>0</v>
      </c>
    </row>
    <row r="186" spans="2:28">
      <c r="B186" t="s">
        <v>931</v>
      </c>
      <c r="C186" s="2">
        <f t="shared" si="8"/>
        <v>4.3E-3</v>
      </c>
      <c r="D186" s="2">
        <f t="shared" si="9"/>
        <v>0.98</v>
      </c>
      <c r="E186" s="2">
        <f t="shared" si="10"/>
        <v>5.0000000000000001E-4</v>
      </c>
      <c r="F186" s="2">
        <f t="shared" si="11"/>
        <v>1.43E-2</v>
      </c>
      <c r="I186" t="s">
        <v>931</v>
      </c>
      <c r="J186" t="s">
        <v>524</v>
      </c>
      <c r="K186" t="s">
        <v>908</v>
      </c>
      <c r="L186" t="s">
        <v>932</v>
      </c>
      <c r="M186" t="s">
        <v>933</v>
      </c>
      <c r="N186" s="2">
        <v>4.0000000000000001E-3</v>
      </c>
      <c r="O186" t="s">
        <v>934</v>
      </c>
      <c r="P186" s="2">
        <v>0.98</v>
      </c>
      <c r="Q186" t="s">
        <v>935</v>
      </c>
      <c r="R186" s="2">
        <v>1.2E-2</v>
      </c>
      <c r="S186">
        <v>0</v>
      </c>
      <c r="T186" s="2">
        <v>0</v>
      </c>
      <c r="U186" t="s">
        <v>936</v>
      </c>
      <c r="V186" s="2">
        <v>5.0000000000000001E-4</v>
      </c>
      <c r="W186" t="s">
        <v>208</v>
      </c>
      <c r="X186" s="2">
        <v>2.9999999999999997E-4</v>
      </c>
      <c r="Y186" t="s">
        <v>937</v>
      </c>
      <c r="Z186" s="2">
        <v>2E-3</v>
      </c>
      <c r="AA186" t="s">
        <v>208</v>
      </c>
      <c r="AB186" s="2">
        <v>2.9999999999999997E-4</v>
      </c>
    </row>
    <row r="187" spans="2:28">
      <c r="B187" t="s">
        <v>574</v>
      </c>
      <c r="C187" s="2">
        <f t="shared" si="8"/>
        <v>6.4000000000000001E-2</v>
      </c>
      <c r="D187" s="2">
        <f t="shared" si="9"/>
        <v>0.93</v>
      </c>
      <c r="E187" s="2">
        <f t="shared" si="10"/>
        <v>0</v>
      </c>
      <c r="F187" s="2">
        <f t="shared" si="11"/>
        <v>5.0000000000000001E-3</v>
      </c>
      <c r="I187" t="s">
        <v>574</v>
      </c>
      <c r="J187" t="s">
        <v>524</v>
      </c>
      <c r="K187" t="s">
        <v>555</v>
      </c>
      <c r="L187" t="s">
        <v>575</v>
      </c>
      <c r="M187" t="s">
        <v>576</v>
      </c>
      <c r="N187" s="2">
        <v>6.4000000000000001E-2</v>
      </c>
      <c r="O187" t="s">
        <v>577</v>
      </c>
      <c r="P187" s="2">
        <v>0.93</v>
      </c>
      <c r="Q187" t="s">
        <v>578</v>
      </c>
      <c r="R187" s="2">
        <v>5.0000000000000001E-3</v>
      </c>
      <c r="S187">
        <v>0</v>
      </c>
      <c r="T187" s="2">
        <v>0</v>
      </c>
      <c r="U187">
        <v>0</v>
      </c>
      <c r="V187" s="2">
        <v>0</v>
      </c>
      <c r="W187">
        <v>0</v>
      </c>
      <c r="X187" s="2">
        <v>0</v>
      </c>
      <c r="Y187">
        <v>0</v>
      </c>
      <c r="Z187" s="2">
        <v>0</v>
      </c>
      <c r="AA187">
        <v>0</v>
      </c>
      <c r="AB187" s="2">
        <v>0</v>
      </c>
    </row>
    <row r="188" spans="2:28">
      <c r="B188" t="s">
        <v>750</v>
      </c>
      <c r="C188" s="2">
        <f t="shared" si="8"/>
        <v>0.96699999999999997</v>
      </c>
      <c r="D188" s="2">
        <f t="shared" si="9"/>
        <v>1E-3</v>
      </c>
      <c r="E188" s="2">
        <f t="shared" si="10"/>
        <v>0</v>
      </c>
      <c r="F188" s="2">
        <f t="shared" si="11"/>
        <v>3.2000000000000001E-2</v>
      </c>
      <c r="I188" t="s">
        <v>750</v>
      </c>
      <c r="J188" t="s">
        <v>524</v>
      </c>
      <c r="K188" t="s">
        <v>731</v>
      </c>
      <c r="L188" t="s">
        <v>751</v>
      </c>
      <c r="M188" t="s">
        <v>752</v>
      </c>
      <c r="N188" s="2">
        <v>0.96699999999999997</v>
      </c>
      <c r="O188">
        <v>11</v>
      </c>
      <c r="P188" s="2">
        <v>1E-3</v>
      </c>
      <c r="Q188">
        <v>143</v>
      </c>
      <c r="R188" s="2">
        <v>1.2999999999999999E-2</v>
      </c>
      <c r="S188">
        <v>0</v>
      </c>
      <c r="T188" s="2">
        <v>0</v>
      </c>
      <c r="U188">
        <v>0</v>
      </c>
      <c r="V188" s="2">
        <v>0</v>
      </c>
      <c r="W188">
        <v>0</v>
      </c>
      <c r="X188" s="2">
        <v>0</v>
      </c>
      <c r="Y188">
        <v>209</v>
      </c>
      <c r="Z188" s="2">
        <v>1.9E-2</v>
      </c>
      <c r="AA188">
        <v>0</v>
      </c>
      <c r="AB188" s="2">
        <v>0</v>
      </c>
    </row>
    <row r="189" spans="2:28">
      <c r="B189" t="s">
        <v>271</v>
      </c>
      <c r="C189" s="2">
        <f t="shared" si="8"/>
        <v>0.86699999999999999</v>
      </c>
      <c r="D189" s="2">
        <f t="shared" si="9"/>
        <v>0.115</v>
      </c>
      <c r="E189" s="2">
        <f t="shared" si="10"/>
        <v>3.0000000000000001E-3</v>
      </c>
      <c r="F189" s="2">
        <f t="shared" si="11"/>
        <v>1.4999999999999999E-2</v>
      </c>
      <c r="I189" t="s">
        <v>271</v>
      </c>
      <c r="J189" t="s">
        <v>164</v>
      </c>
      <c r="K189" t="s">
        <v>165</v>
      </c>
      <c r="L189" t="s">
        <v>272</v>
      </c>
      <c r="M189" t="s">
        <v>273</v>
      </c>
      <c r="N189" s="2">
        <v>0.86699999999999999</v>
      </c>
      <c r="O189" t="s">
        <v>274</v>
      </c>
      <c r="P189" s="2">
        <v>0.115</v>
      </c>
      <c r="Q189" t="s">
        <v>275</v>
      </c>
      <c r="R189" s="2">
        <v>5.0000000000000001E-3</v>
      </c>
      <c r="S189" t="s">
        <v>276</v>
      </c>
      <c r="T189" s="2">
        <v>3.0000000000000001E-3</v>
      </c>
      <c r="U189">
        <v>0</v>
      </c>
      <c r="V189" s="2">
        <v>0</v>
      </c>
      <c r="W189" t="s">
        <v>277</v>
      </c>
      <c r="X189" s="2">
        <v>8.9999999999999993E-3</v>
      </c>
      <c r="Y189" t="s">
        <v>278</v>
      </c>
      <c r="Z189" s="2">
        <v>1E-3</v>
      </c>
      <c r="AA189">
        <v>0</v>
      </c>
      <c r="AB189" s="2">
        <v>0</v>
      </c>
    </row>
    <row r="190" spans="2:28">
      <c r="B190" t="s">
        <v>1046</v>
      </c>
      <c r="C190" s="2">
        <f t="shared" si="8"/>
        <v>0.83899999999999997</v>
      </c>
      <c r="D190" s="2">
        <f t="shared" si="9"/>
        <v>1.2E-2</v>
      </c>
      <c r="E190" s="2">
        <f t="shared" si="10"/>
        <v>6.0000000000000006E-4</v>
      </c>
      <c r="F190" s="2">
        <f t="shared" si="11"/>
        <v>0.14699999999999999</v>
      </c>
      <c r="I190" t="s">
        <v>1046</v>
      </c>
      <c r="J190" t="s">
        <v>954</v>
      </c>
      <c r="K190" t="s">
        <v>1030</v>
      </c>
      <c r="L190" t="s">
        <v>1047</v>
      </c>
      <c r="M190" t="s">
        <v>1048</v>
      </c>
      <c r="N190" s="2">
        <v>0.83799999999999997</v>
      </c>
      <c r="O190" t="s">
        <v>1049</v>
      </c>
      <c r="P190" s="2">
        <v>1.2E-2</v>
      </c>
      <c r="Q190" t="s">
        <v>1050</v>
      </c>
      <c r="R190" s="2">
        <v>0.14699999999999999</v>
      </c>
      <c r="S190" t="s">
        <v>206</v>
      </c>
      <c r="T190" s="2">
        <v>2.0000000000000001E-4</v>
      </c>
      <c r="U190" t="s">
        <v>208</v>
      </c>
      <c r="V190" s="2">
        <v>4.0000000000000002E-4</v>
      </c>
      <c r="W190">
        <v>0</v>
      </c>
      <c r="X190" s="2">
        <v>0</v>
      </c>
      <c r="Y190">
        <v>0</v>
      </c>
      <c r="Z190" s="2">
        <v>0</v>
      </c>
      <c r="AA190" t="s">
        <v>1051</v>
      </c>
      <c r="AB190" s="2">
        <v>1E-3</v>
      </c>
    </row>
    <row r="191" spans="2:28">
      <c r="B191" t="s">
        <v>1645</v>
      </c>
      <c r="C191" s="2">
        <f t="shared" si="8"/>
        <v>0.126</v>
      </c>
      <c r="D191" s="2">
        <f t="shared" si="9"/>
        <v>0.76900000000000002</v>
      </c>
      <c r="E191" s="2">
        <f t="shared" si="10"/>
        <v>8.6000000000000007E-2</v>
      </c>
      <c r="F191" s="2">
        <f t="shared" si="11"/>
        <v>1.9E-2</v>
      </c>
      <c r="I191" t="s">
        <v>1645</v>
      </c>
      <c r="J191" t="s">
        <v>1575</v>
      </c>
      <c r="K191" t="s">
        <v>1576</v>
      </c>
      <c r="L191" t="s">
        <v>1646</v>
      </c>
      <c r="M191" t="s">
        <v>1647</v>
      </c>
      <c r="N191" s="2">
        <v>0.126</v>
      </c>
      <c r="O191" t="s">
        <v>1648</v>
      </c>
      <c r="P191" s="2">
        <v>0.76900000000000002</v>
      </c>
      <c r="Q191" t="s">
        <v>1649</v>
      </c>
      <c r="R191" s="2">
        <v>1.0999999999999999E-2</v>
      </c>
      <c r="S191" t="s">
        <v>1650</v>
      </c>
      <c r="T191" s="2">
        <v>6.6000000000000003E-2</v>
      </c>
      <c r="U191" t="s">
        <v>1651</v>
      </c>
      <c r="V191" s="2">
        <v>0.02</v>
      </c>
      <c r="W191">
        <v>0</v>
      </c>
      <c r="X191" s="2">
        <v>0</v>
      </c>
      <c r="Y191" t="s">
        <v>1652</v>
      </c>
      <c r="Z191" s="2">
        <v>8.0000000000000002E-3</v>
      </c>
      <c r="AA191">
        <v>0</v>
      </c>
      <c r="AB191" s="2">
        <v>0</v>
      </c>
    </row>
    <row r="192" spans="2:28">
      <c r="B192" t="s">
        <v>1240</v>
      </c>
      <c r="C192" s="2">
        <f t="shared" si="8"/>
        <v>0.71599999999999997</v>
      </c>
      <c r="D192" s="2">
        <f t="shared" si="9"/>
        <v>4.3999999999999997E-2</v>
      </c>
      <c r="E192" s="2">
        <f t="shared" si="10"/>
        <v>1.7000000000000001E-2</v>
      </c>
      <c r="F192" s="2">
        <f t="shared" si="11"/>
        <v>0.224</v>
      </c>
      <c r="I192" t="s">
        <v>1240</v>
      </c>
      <c r="J192" t="s">
        <v>954</v>
      </c>
      <c r="K192" t="s">
        <v>1198</v>
      </c>
      <c r="L192" t="s">
        <v>1241</v>
      </c>
      <c r="M192" t="s">
        <v>1242</v>
      </c>
      <c r="N192" s="2">
        <v>0.71099999999999997</v>
      </c>
      <c r="O192" t="s">
        <v>1243</v>
      </c>
      <c r="P192" s="2">
        <v>4.3999999999999997E-2</v>
      </c>
      <c r="Q192" t="s">
        <v>1244</v>
      </c>
      <c r="R192" s="2">
        <v>0.21299999999999999</v>
      </c>
      <c r="S192" t="s">
        <v>1245</v>
      </c>
      <c r="T192" s="2">
        <v>1.2999999999999999E-2</v>
      </c>
      <c r="U192" t="s">
        <v>1246</v>
      </c>
      <c r="V192" s="2">
        <v>4.0000000000000001E-3</v>
      </c>
      <c r="W192" t="s">
        <v>1247</v>
      </c>
      <c r="X192" s="2">
        <v>3.0000000000000001E-3</v>
      </c>
      <c r="Y192" t="s">
        <v>1248</v>
      </c>
      <c r="Z192" s="2">
        <v>8.0000000000000002E-3</v>
      </c>
      <c r="AA192" t="s">
        <v>1249</v>
      </c>
      <c r="AB192" s="2">
        <v>5.0000000000000001E-3</v>
      </c>
    </row>
    <row r="193" spans="2:28">
      <c r="B193" t="s">
        <v>1556</v>
      </c>
      <c r="C193" s="2">
        <f t="shared" si="8"/>
        <v>0.80100000000000005</v>
      </c>
      <c r="D193" s="2">
        <f t="shared" si="9"/>
        <v>8.9999999999999993E-3</v>
      </c>
      <c r="E193" s="2">
        <f t="shared" si="10"/>
        <v>1.8000000000000002E-2</v>
      </c>
      <c r="F193" s="2">
        <f t="shared" si="11"/>
        <v>0.17200000000000001</v>
      </c>
      <c r="I193" t="s">
        <v>1556</v>
      </c>
      <c r="J193" t="s">
        <v>1537</v>
      </c>
      <c r="K193" t="s">
        <v>1537</v>
      </c>
      <c r="L193" t="s">
        <v>1557</v>
      </c>
      <c r="M193" t="s">
        <v>1558</v>
      </c>
      <c r="N193" s="2">
        <v>0.78300000000000003</v>
      </c>
      <c r="O193" t="s">
        <v>1559</v>
      </c>
      <c r="P193" s="2">
        <v>8.9999999999999993E-3</v>
      </c>
      <c r="Q193" t="s">
        <v>1560</v>
      </c>
      <c r="R193" s="2">
        <v>0.16400000000000001</v>
      </c>
      <c r="S193" t="s">
        <v>1561</v>
      </c>
      <c r="T193" s="2">
        <v>6.0000000000000001E-3</v>
      </c>
      <c r="U193" t="s">
        <v>1562</v>
      </c>
      <c r="V193" s="2">
        <v>1.2E-2</v>
      </c>
      <c r="W193" t="s">
        <v>1563</v>
      </c>
      <c r="X193" s="2">
        <v>2E-3</v>
      </c>
      <c r="Y193" t="s">
        <v>1561</v>
      </c>
      <c r="Z193" s="2">
        <v>6.0000000000000001E-3</v>
      </c>
      <c r="AA193" t="s">
        <v>1564</v>
      </c>
      <c r="AB193" s="2">
        <v>1.7999999999999999E-2</v>
      </c>
    </row>
    <row r="194" spans="2:28">
      <c r="B194" t="s">
        <v>1506</v>
      </c>
      <c r="C194" s="2">
        <f t="shared" si="8"/>
        <v>0.58199999999999996</v>
      </c>
      <c r="D194" s="2">
        <f t="shared" si="9"/>
        <v>0</v>
      </c>
      <c r="E194" s="2">
        <f t="shared" si="10"/>
        <v>0</v>
      </c>
      <c r="F194" s="2">
        <f t="shared" si="11"/>
        <v>0.41799999999999998</v>
      </c>
      <c r="I194" t="s">
        <v>1506</v>
      </c>
      <c r="J194" t="s">
        <v>1269</v>
      </c>
      <c r="K194" t="s">
        <v>1431</v>
      </c>
      <c r="L194" t="s">
        <v>1507</v>
      </c>
      <c r="M194" t="s">
        <v>1508</v>
      </c>
      <c r="N194" s="2">
        <v>0.57899999999999996</v>
      </c>
      <c r="O194">
        <v>0</v>
      </c>
      <c r="P194" s="2">
        <v>0</v>
      </c>
      <c r="Q194" t="s">
        <v>1509</v>
      </c>
      <c r="R194" s="2">
        <v>0.40699999999999997</v>
      </c>
      <c r="S194">
        <v>0</v>
      </c>
      <c r="T194" s="2">
        <v>0</v>
      </c>
      <c r="U194">
        <v>0</v>
      </c>
      <c r="V194" s="2">
        <v>0</v>
      </c>
      <c r="W194" t="s">
        <v>1510</v>
      </c>
      <c r="X194" s="2">
        <v>8.0000000000000002E-3</v>
      </c>
      <c r="Y194" t="s">
        <v>1511</v>
      </c>
      <c r="Z194" s="2">
        <v>3.0000000000000001E-3</v>
      </c>
      <c r="AA194" t="s">
        <v>1511</v>
      </c>
      <c r="AB194" s="2">
        <v>3.0000000000000001E-3</v>
      </c>
    </row>
    <row r="195" spans="2:28">
      <c r="B195" t="s">
        <v>579</v>
      </c>
      <c r="C195" s="2">
        <f t="shared" ref="C195:C202" si="12">+N195+AB195</f>
        <v>2.3400000000000001E-2</v>
      </c>
      <c r="D195" s="2">
        <f t="shared" ref="D195:D202" si="13">P195</f>
        <v>0.96699999999999997</v>
      </c>
      <c r="E195" s="2">
        <f t="shared" ref="E195:E202" si="14">+T195+V195</f>
        <v>4.0000000000000002E-4</v>
      </c>
      <c r="F195" s="2">
        <f t="shared" ref="F195:F202" si="15">+R195+X195+Z195</f>
        <v>8.3999999999999995E-3</v>
      </c>
      <c r="I195" t="s">
        <v>579</v>
      </c>
      <c r="J195" t="s">
        <v>524</v>
      </c>
      <c r="K195" t="s">
        <v>555</v>
      </c>
      <c r="L195" t="s">
        <v>580</v>
      </c>
      <c r="M195" t="s">
        <v>581</v>
      </c>
      <c r="N195" s="2">
        <v>2.3E-2</v>
      </c>
      <c r="O195" t="s">
        <v>582</v>
      </c>
      <c r="P195" s="2">
        <v>0.96699999999999997</v>
      </c>
      <c r="Q195" t="s">
        <v>583</v>
      </c>
      <c r="R195" s="2">
        <v>8.0000000000000002E-3</v>
      </c>
      <c r="S195">
        <v>0</v>
      </c>
      <c r="T195" s="2">
        <v>0</v>
      </c>
      <c r="U195" t="s">
        <v>206</v>
      </c>
      <c r="V195" s="2">
        <v>4.0000000000000002E-4</v>
      </c>
      <c r="W195" t="s">
        <v>206</v>
      </c>
      <c r="X195" s="2">
        <v>4.0000000000000002E-4</v>
      </c>
      <c r="Y195">
        <v>0</v>
      </c>
      <c r="Z195" s="2">
        <v>0</v>
      </c>
      <c r="AA195" t="s">
        <v>206</v>
      </c>
      <c r="AB195" s="2">
        <v>4.0000000000000002E-4</v>
      </c>
    </row>
    <row r="196" spans="2:28">
      <c r="B196" t="s">
        <v>685</v>
      </c>
      <c r="C196" s="2">
        <f t="shared" si="12"/>
        <v>0.93300000000000005</v>
      </c>
      <c r="D196" s="2">
        <f t="shared" si="13"/>
        <v>0</v>
      </c>
      <c r="E196" s="2">
        <f t="shared" si="14"/>
        <v>0</v>
      </c>
      <c r="F196" s="2">
        <f t="shared" si="15"/>
        <v>6.7000000000000004E-2</v>
      </c>
      <c r="I196" t="s">
        <v>685</v>
      </c>
      <c r="J196" t="s">
        <v>524</v>
      </c>
      <c r="K196" t="s">
        <v>661</v>
      </c>
      <c r="L196" t="s">
        <v>686</v>
      </c>
      <c r="M196" t="s">
        <v>687</v>
      </c>
      <c r="N196" s="2">
        <v>0.93300000000000005</v>
      </c>
      <c r="O196">
        <v>0</v>
      </c>
      <c r="P196" s="2">
        <v>0</v>
      </c>
      <c r="Q196" t="s">
        <v>688</v>
      </c>
      <c r="R196" s="2">
        <v>1.2E-2</v>
      </c>
      <c r="S196">
        <v>0</v>
      </c>
      <c r="T196" s="2">
        <v>0</v>
      </c>
      <c r="U196">
        <v>0</v>
      </c>
      <c r="V196" s="2">
        <v>0</v>
      </c>
      <c r="W196" t="s">
        <v>689</v>
      </c>
      <c r="X196" s="2">
        <v>4.1000000000000002E-2</v>
      </c>
      <c r="Y196" t="s">
        <v>690</v>
      </c>
      <c r="Z196" s="2">
        <v>1.4E-2</v>
      </c>
      <c r="AA196">
        <v>0</v>
      </c>
      <c r="AB196" s="2">
        <v>0</v>
      </c>
    </row>
    <row r="197" spans="2:28">
      <c r="B197" t="s">
        <v>1187</v>
      </c>
      <c r="C197" s="2">
        <f t="shared" si="12"/>
        <v>1</v>
      </c>
      <c r="D197" s="2">
        <f t="shared" si="13"/>
        <v>0</v>
      </c>
      <c r="E197" s="2">
        <f t="shared" si="14"/>
        <v>0</v>
      </c>
      <c r="F197" s="2">
        <f t="shared" si="15"/>
        <v>0</v>
      </c>
      <c r="I197" t="s">
        <v>1187</v>
      </c>
      <c r="J197" t="s">
        <v>954</v>
      </c>
      <c r="K197" t="s">
        <v>1155</v>
      </c>
      <c r="L197">
        <v>800</v>
      </c>
      <c r="M197">
        <v>800</v>
      </c>
      <c r="N197" s="2">
        <v>1</v>
      </c>
      <c r="O197">
        <v>0</v>
      </c>
      <c r="P197" s="2">
        <v>0</v>
      </c>
      <c r="Q197">
        <v>0</v>
      </c>
      <c r="R197" s="2">
        <v>0</v>
      </c>
      <c r="S197">
        <v>0</v>
      </c>
      <c r="T197" s="2">
        <v>0</v>
      </c>
      <c r="U197">
        <v>0</v>
      </c>
      <c r="V197" s="2">
        <v>0</v>
      </c>
      <c r="W197">
        <v>0</v>
      </c>
      <c r="X197" s="2">
        <v>0</v>
      </c>
      <c r="Y197">
        <v>0</v>
      </c>
      <c r="Z197" s="2">
        <v>0</v>
      </c>
      <c r="AA197">
        <v>0</v>
      </c>
      <c r="AB197" s="2">
        <v>0</v>
      </c>
    </row>
    <row r="198" spans="2:28">
      <c r="B198" t="s">
        <v>1512</v>
      </c>
      <c r="C198" s="2">
        <f t="shared" si="12"/>
        <v>0.89300000000000002</v>
      </c>
      <c r="D198" s="2">
        <f t="shared" si="13"/>
        <v>3.0000000000000001E-3</v>
      </c>
      <c r="E198" s="2">
        <f t="shared" si="14"/>
        <v>0</v>
      </c>
      <c r="F198" s="2">
        <f t="shared" si="15"/>
        <v>0.10270000000000001</v>
      </c>
      <c r="I198" t="s">
        <v>1512</v>
      </c>
      <c r="J198" t="s">
        <v>1269</v>
      </c>
      <c r="K198" t="s">
        <v>1431</v>
      </c>
      <c r="L198" t="s">
        <v>1513</v>
      </c>
      <c r="M198" t="s">
        <v>1514</v>
      </c>
      <c r="N198" s="2">
        <v>0.89300000000000002</v>
      </c>
      <c r="O198" t="s">
        <v>1515</v>
      </c>
      <c r="P198" s="2">
        <v>3.0000000000000001E-3</v>
      </c>
      <c r="Q198" t="s">
        <v>1516</v>
      </c>
      <c r="R198" s="2">
        <v>0.1</v>
      </c>
      <c r="S198">
        <v>0</v>
      </c>
      <c r="T198" s="2">
        <v>0</v>
      </c>
      <c r="U198">
        <v>0</v>
      </c>
      <c r="V198" s="2">
        <v>0</v>
      </c>
      <c r="W198" t="s">
        <v>1517</v>
      </c>
      <c r="X198" s="2">
        <v>2E-3</v>
      </c>
      <c r="Y198" t="s">
        <v>208</v>
      </c>
      <c r="Z198" s="2">
        <v>6.9999999999999999E-4</v>
      </c>
      <c r="AA198">
        <v>0</v>
      </c>
      <c r="AB198" s="2">
        <v>0</v>
      </c>
    </row>
    <row r="199" spans="2:28">
      <c r="B199" t="s">
        <v>837</v>
      </c>
      <c r="C199" s="2">
        <f t="shared" si="12"/>
        <v>8.2000000000000003E-2</v>
      </c>
      <c r="D199" s="2">
        <f t="shared" si="13"/>
        <v>2E-3</v>
      </c>
      <c r="E199" s="2">
        <f t="shared" si="14"/>
        <v>0.16400000000000001</v>
      </c>
      <c r="F199" s="2">
        <f t="shared" si="15"/>
        <v>0.753</v>
      </c>
      <c r="I199" t="s">
        <v>837</v>
      </c>
      <c r="J199" t="s">
        <v>524</v>
      </c>
      <c r="K199" t="s">
        <v>762</v>
      </c>
      <c r="L199" t="s">
        <v>838</v>
      </c>
      <c r="M199" t="s">
        <v>839</v>
      </c>
      <c r="N199" s="2">
        <v>8.2000000000000003E-2</v>
      </c>
      <c r="O199" t="s">
        <v>840</v>
      </c>
      <c r="P199" s="2">
        <v>2E-3</v>
      </c>
      <c r="Q199" t="s">
        <v>841</v>
      </c>
      <c r="R199" s="2">
        <v>0.29599999999999999</v>
      </c>
      <c r="S199">
        <v>0</v>
      </c>
      <c r="T199" s="2">
        <v>0</v>
      </c>
      <c r="U199" t="s">
        <v>842</v>
      </c>
      <c r="V199" s="2">
        <v>0.16400000000000001</v>
      </c>
      <c r="W199" t="s">
        <v>843</v>
      </c>
      <c r="X199" s="2">
        <v>0.45300000000000001</v>
      </c>
      <c r="Y199" t="s">
        <v>844</v>
      </c>
      <c r="Z199" s="2">
        <v>4.0000000000000001E-3</v>
      </c>
      <c r="AA199">
        <v>0</v>
      </c>
      <c r="AB199" s="2">
        <v>0</v>
      </c>
    </row>
    <row r="200" spans="2:28">
      <c r="B200" t="s">
        <v>1653</v>
      </c>
      <c r="C200" s="2">
        <f t="shared" si="12"/>
        <v>2E-3</v>
      </c>
      <c r="D200" s="2">
        <f t="shared" si="13"/>
        <v>0.99099999999999999</v>
      </c>
      <c r="E200" s="2">
        <f t="shared" si="14"/>
        <v>6.0000000000000001E-3</v>
      </c>
      <c r="F200" s="2">
        <f t="shared" si="15"/>
        <v>1E-3</v>
      </c>
      <c r="I200" t="s">
        <v>1653</v>
      </c>
      <c r="J200" t="s">
        <v>1575</v>
      </c>
      <c r="K200" t="s">
        <v>1576</v>
      </c>
      <c r="L200" t="s">
        <v>1654</v>
      </c>
      <c r="M200" t="s">
        <v>1655</v>
      </c>
      <c r="N200" s="2">
        <v>2E-3</v>
      </c>
      <c r="O200" t="s">
        <v>1656</v>
      </c>
      <c r="P200" s="2">
        <v>0.99099999999999999</v>
      </c>
      <c r="Q200" t="s">
        <v>1657</v>
      </c>
      <c r="R200" s="2">
        <v>1E-3</v>
      </c>
      <c r="S200" t="s">
        <v>1658</v>
      </c>
      <c r="T200" s="2">
        <v>6.0000000000000001E-3</v>
      </c>
      <c r="U200">
        <v>0</v>
      </c>
      <c r="V200" s="2">
        <v>0</v>
      </c>
      <c r="W200">
        <v>0</v>
      </c>
      <c r="X200" s="2">
        <v>0</v>
      </c>
      <c r="Y200">
        <v>0</v>
      </c>
      <c r="Z200" s="2">
        <v>0</v>
      </c>
      <c r="AA200">
        <v>0</v>
      </c>
      <c r="AB200" s="2">
        <v>0</v>
      </c>
    </row>
    <row r="201" spans="2:28">
      <c r="B201" t="s">
        <v>279</v>
      </c>
      <c r="C201" s="2">
        <f t="shared" si="12"/>
        <v>0.97599999999999998</v>
      </c>
      <c r="D201" s="2">
        <f t="shared" si="13"/>
        <v>5.0000000000000001E-3</v>
      </c>
      <c r="E201" s="2">
        <f t="shared" si="14"/>
        <v>1E-3</v>
      </c>
      <c r="F201" s="2">
        <f t="shared" si="15"/>
        <v>1.7000000000000001E-2</v>
      </c>
      <c r="I201" t="s">
        <v>279</v>
      </c>
      <c r="J201" t="s">
        <v>164</v>
      </c>
      <c r="K201" t="s">
        <v>165</v>
      </c>
      <c r="L201" t="s">
        <v>280</v>
      </c>
      <c r="M201" t="s">
        <v>281</v>
      </c>
      <c r="N201" s="2">
        <v>0.97599999999999998</v>
      </c>
      <c r="O201" t="s">
        <v>282</v>
      </c>
      <c r="P201" s="2">
        <v>5.0000000000000001E-3</v>
      </c>
      <c r="Q201" t="s">
        <v>282</v>
      </c>
      <c r="R201" s="2">
        <v>5.0000000000000001E-3</v>
      </c>
      <c r="S201" t="s">
        <v>283</v>
      </c>
      <c r="T201" s="2">
        <v>1E-3</v>
      </c>
      <c r="U201">
        <v>0</v>
      </c>
      <c r="V201" s="2">
        <v>0</v>
      </c>
      <c r="W201" t="s">
        <v>284</v>
      </c>
      <c r="X201" s="2">
        <v>3.0000000000000001E-3</v>
      </c>
      <c r="Y201" t="s">
        <v>285</v>
      </c>
      <c r="Z201" s="2">
        <v>8.9999999999999993E-3</v>
      </c>
      <c r="AA201">
        <v>0</v>
      </c>
      <c r="AB201" s="2">
        <v>0</v>
      </c>
    </row>
    <row r="202" spans="2:28">
      <c r="B202" t="s">
        <v>286</v>
      </c>
      <c r="C202" s="2">
        <f t="shared" si="12"/>
        <v>0.87080000000000002</v>
      </c>
      <c r="D202" s="2">
        <f t="shared" si="13"/>
        <v>8.9999999999999993E-3</v>
      </c>
      <c r="E202" s="2">
        <f t="shared" si="14"/>
        <v>0</v>
      </c>
      <c r="F202" s="2">
        <f t="shared" si="15"/>
        <v>0.12</v>
      </c>
      <c r="I202" t="s">
        <v>286</v>
      </c>
      <c r="J202" t="s">
        <v>164</v>
      </c>
      <c r="K202" t="s">
        <v>165</v>
      </c>
      <c r="L202" t="s">
        <v>287</v>
      </c>
      <c r="M202" t="s">
        <v>288</v>
      </c>
      <c r="N202" s="2">
        <v>0.87</v>
      </c>
      <c r="O202" t="s">
        <v>289</v>
      </c>
      <c r="P202" s="2">
        <v>8.9999999999999993E-3</v>
      </c>
      <c r="Q202" t="s">
        <v>290</v>
      </c>
      <c r="R202" s="2">
        <v>7.9000000000000001E-2</v>
      </c>
      <c r="S202">
        <v>0</v>
      </c>
      <c r="T202" s="2">
        <v>0</v>
      </c>
      <c r="U202">
        <v>0</v>
      </c>
      <c r="V202" s="2">
        <v>0</v>
      </c>
      <c r="W202" t="s">
        <v>169</v>
      </c>
      <c r="X202" s="2">
        <v>3.7999999999999999E-2</v>
      </c>
      <c r="Y202" t="s">
        <v>291</v>
      </c>
      <c r="Z202" s="2">
        <v>3.0000000000000001E-3</v>
      </c>
      <c r="AA202" t="s">
        <v>206</v>
      </c>
      <c r="AB202" s="2">
        <v>8.0000000000000004E-4</v>
      </c>
    </row>
    <row r="211" spans="7:28">
      <c r="G211">
        <v>1</v>
      </c>
      <c r="H211" t="e">
        <f>VLOOKUP(I211,$B$2:$B$202,1,)</f>
        <v>#N/A</v>
      </c>
      <c r="I211" t="s">
        <v>1624</v>
      </c>
      <c r="J211" t="s">
        <v>1575</v>
      </c>
      <c r="K211" t="s">
        <v>1576</v>
      </c>
      <c r="L211" t="s">
        <v>334</v>
      </c>
      <c r="M211" t="s">
        <v>1625</v>
      </c>
      <c r="N211" s="2">
        <v>2.4E-2</v>
      </c>
      <c r="O211" t="s">
        <v>1626</v>
      </c>
      <c r="P211" s="2">
        <v>0.97599999999999998</v>
      </c>
      <c r="Q211">
        <v>0</v>
      </c>
      <c r="R211" s="2">
        <v>0</v>
      </c>
      <c r="S211">
        <v>0</v>
      </c>
      <c r="T211" s="2">
        <v>0</v>
      </c>
      <c r="U211">
        <v>0</v>
      </c>
      <c r="V211" s="2">
        <v>0</v>
      </c>
      <c r="W211">
        <v>0</v>
      </c>
      <c r="X211" s="2">
        <v>0</v>
      </c>
      <c r="Y211">
        <v>0</v>
      </c>
      <c r="Z211" s="2">
        <v>0</v>
      </c>
      <c r="AA211">
        <v>0</v>
      </c>
      <c r="AB211" s="2">
        <v>0</v>
      </c>
    </row>
    <row r="212" spans="7:28">
      <c r="G212">
        <v>1</v>
      </c>
    </row>
    <row r="213" spans="7:28">
      <c r="G213">
        <v>1</v>
      </c>
    </row>
    <row r="214" spans="7:28">
      <c r="G214">
        <v>1</v>
      </c>
    </row>
    <row r="215" spans="7:28">
      <c r="G215">
        <v>1</v>
      </c>
    </row>
    <row r="216" spans="7:28">
      <c r="H216" t="e">
        <f t="shared" ref="H216:H247" si="16">VLOOKUP(I216,$B$2:$B$202,1,)</f>
        <v>#N/A</v>
      </c>
      <c r="I216" t="s">
        <v>730</v>
      </c>
      <c r="J216" t="s">
        <v>524</v>
      </c>
      <c r="K216" t="s">
        <v>731</v>
      </c>
      <c r="L216" t="s">
        <v>732</v>
      </c>
      <c r="M216" t="s">
        <v>733</v>
      </c>
      <c r="N216" s="2">
        <v>0.98299999999999998</v>
      </c>
      <c r="O216">
        <v>0</v>
      </c>
      <c r="P216" s="2">
        <v>0</v>
      </c>
      <c r="Q216">
        <v>490</v>
      </c>
      <c r="R216" s="2">
        <v>7.0000000000000001E-3</v>
      </c>
      <c r="S216">
        <v>0</v>
      </c>
      <c r="T216" s="2">
        <v>0</v>
      </c>
      <c r="U216">
        <v>210</v>
      </c>
      <c r="V216" s="2">
        <v>3.0000000000000001E-3</v>
      </c>
      <c r="W216">
        <v>280</v>
      </c>
      <c r="X216" s="2">
        <v>4.0000000000000001E-3</v>
      </c>
      <c r="Y216">
        <v>210</v>
      </c>
      <c r="Z216" s="2">
        <v>3.0000000000000001E-3</v>
      </c>
      <c r="AA216">
        <v>0</v>
      </c>
      <c r="AB216" s="2">
        <v>0</v>
      </c>
    </row>
    <row r="217" spans="7:28">
      <c r="H217" t="e">
        <f t="shared" si="16"/>
        <v>#N/A</v>
      </c>
      <c r="I217" t="s">
        <v>1268</v>
      </c>
      <c r="J217" t="s">
        <v>1269</v>
      </c>
      <c r="K217" t="s">
        <v>1270</v>
      </c>
      <c r="L217" t="s">
        <v>208</v>
      </c>
      <c r="M217" t="s">
        <v>1271</v>
      </c>
      <c r="N217" s="2">
        <v>0.90600000000000003</v>
      </c>
      <c r="O217">
        <v>60</v>
      </c>
      <c r="P217" s="2">
        <v>3.0000000000000001E-3</v>
      </c>
      <c r="Q217">
        <v>800</v>
      </c>
      <c r="R217" s="2">
        <v>0.04</v>
      </c>
      <c r="S217">
        <v>80</v>
      </c>
      <c r="T217" s="2">
        <v>4.0000000000000001E-3</v>
      </c>
      <c r="U217">
        <v>0</v>
      </c>
      <c r="V217" s="2">
        <v>0</v>
      </c>
      <c r="W217">
        <v>580</v>
      </c>
      <c r="X217" s="2">
        <v>2.9000000000000001E-2</v>
      </c>
      <c r="Y217">
        <v>320</v>
      </c>
      <c r="Z217" s="2">
        <v>1.6E-2</v>
      </c>
      <c r="AA217">
        <v>20</v>
      </c>
      <c r="AB217" s="2">
        <v>1E-3</v>
      </c>
    </row>
    <row r="218" spans="7:28">
      <c r="H218" t="e">
        <f t="shared" si="16"/>
        <v>#N/A</v>
      </c>
      <c r="I218" t="s">
        <v>1275</v>
      </c>
      <c r="J218" t="s">
        <v>1269</v>
      </c>
      <c r="K218" t="s">
        <v>1270</v>
      </c>
      <c r="L218" t="s">
        <v>712</v>
      </c>
      <c r="M218" t="s">
        <v>1276</v>
      </c>
      <c r="N218" s="2">
        <v>0.91900000000000004</v>
      </c>
      <c r="O218">
        <v>220</v>
      </c>
      <c r="P218" s="2">
        <v>2E-3</v>
      </c>
      <c r="Q218" t="s">
        <v>1277</v>
      </c>
      <c r="R218" s="2">
        <v>0.06</v>
      </c>
      <c r="S218">
        <v>0</v>
      </c>
      <c r="T218" s="2">
        <v>0</v>
      </c>
      <c r="U218">
        <v>110</v>
      </c>
      <c r="V218" s="2">
        <v>1E-3</v>
      </c>
      <c r="W218" t="s">
        <v>1278</v>
      </c>
      <c r="X218" s="2">
        <v>1.2999999999999999E-2</v>
      </c>
      <c r="Y218">
        <v>110</v>
      </c>
      <c r="Z218" s="2">
        <v>1E-3</v>
      </c>
      <c r="AA218">
        <v>440</v>
      </c>
      <c r="AB218" s="2">
        <v>4.0000000000000001E-3</v>
      </c>
    </row>
    <row r="219" spans="7:28">
      <c r="H219" t="e">
        <f t="shared" si="16"/>
        <v>#N/A</v>
      </c>
      <c r="I219" t="s">
        <v>524</v>
      </c>
      <c r="J219" t="s">
        <v>524</v>
      </c>
      <c r="K219" t="s">
        <v>524</v>
      </c>
      <c r="L219" t="s">
        <v>944</v>
      </c>
      <c r="M219" t="s">
        <v>945</v>
      </c>
      <c r="N219" s="2">
        <v>7.0699999999999999E-2</v>
      </c>
      <c r="O219" t="s">
        <v>946</v>
      </c>
      <c r="P219" s="2">
        <v>0.24299999999999999</v>
      </c>
      <c r="Q219" t="s">
        <v>947</v>
      </c>
      <c r="R219" s="2">
        <v>0.21160000000000001</v>
      </c>
      <c r="S219" t="s">
        <v>948</v>
      </c>
      <c r="T219" s="2">
        <v>0.25280000000000002</v>
      </c>
      <c r="U219" t="s">
        <v>949</v>
      </c>
      <c r="V219" s="2">
        <v>0.1188</v>
      </c>
      <c r="W219" t="s">
        <v>950</v>
      </c>
      <c r="X219" s="2">
        <v>0.09</v>
      </c>
      <c r="Y219" t="s">
        <v>951</v>
      </c>
      <c r="Z219" s="2">
        <v>1.2999999999999999E-2</v>
      </c>
      <c r="AA219" t="s">
        <v>952</v>
      </c>
      <c r="AB219" s="2">
        <v>0</v>
      </c>
    </row>
    <row r="220" spans="7:28">
      <c r="H220" t="e">
        <f t="shared" si="16"/>
        <v>#N/A</v>
      </c>
      <c r="I220" t="s">
        <v>525</v>
      </c>
      <c r="J220" t="s">
        <v>524</v>
      </c>
      <c r="K220" t="s">
        <v>525</v>
      </c>
      <c r="L220" t="s">
        <v>545</v>
      </c>
      <c r="M220" t="s">
        <v>546</v>
      </c>
      <c r="N220" s="2">
        <v>0.65610000000000002</v>
      </c>
      <c r="O220" t="s">
        <v>547</v>
      </c>
      <c r="P220" s="2">
        <v>2.1999999999999999E-2</v>
      </c>
      <c r="Q220" t="s">
        <v>548</v>
      </c>
      <c r="R220" s="2">
        <v>0.26229999999999998</v>
      </c>
      <c r="S220" t="s">
        <v>549</v>
      </c>
      <c r="T220" s="2">
        <v>1.5100000000000001E-2</v>
      </c>
      <c r="U220" t="s">
        <v>550</v>
      </c>
      <c r="V220" s="2">
        <v>2.52E-2</v>
      </c>
      <c r="W220" t="s">
        <v>551</v>
      </c>
      <c r="X220" s="2">
        <v>6.7000000000000002E-3</v>
      </c>
      <c r="Y220" t="s">
        <v>552</v>
      </c>
      <c r="Z220" s="2">
        <v>7.7999999999999996E-3</v>
      </c>
      <c r="AA220" t="s">
        <v>553</v>
      </c>
      <c r="AB220" s="2">
        <v>4.4999999999999997E-3</v>
      </c>
    </row>
    <row r="221" spans="7:28">
      <c r="H221" t="e">
        <f t="shared" si="16"/>
        <v>#N/A</v>
      </c>
      <c r="I221" t="s">
        <v>1536</v>
      </c>
      <c r="J221" t="s">
        <v>1537</v>
      </c>
      <c r="K221" t="s">
        <v>1537</v>
      </c>
      <c r="L221" t="s">
        <v>718</v>
      </c>
      <c r="M221" t="s">
        <v>1538</v>
      </c>
      <c r="N221" s="2">
        <v>0.75</v>
      </c>
      <c r="O221">
        <v>660</v>
      </c>
      <c r="P221" s="2">
        <v>1.0999999999999999E-2</v>
      </c>
      <c r="Q221" t="s">
        <v>1539</v>
      </c>
      <c r="R221" s="2">
        <v>0.19400000000000001</v>
      </c>
      <c r="S221">
        <v>0</v>
      </c>
      <c r="T221" s="2">
        <v>0</v>
      </c>
      <c r="U221">
        <v>300</v>
      </c>
      <c r="V221" s="2">
        <v>5.0000000000000001E-3</v>
      </c>
      <c r="W221" t="s">
        <v>1540</v>
      </c>
      <c r="X221" s="2">
        <v>0.03</v>
      </c>
      <c r="Y221">
        <v>480</v>
      </c>
      <c r="Z221" s="2">
        <v>8.0000000000000002E-3</v>
      </c>
      <c r="AA221">
        <v>180</v>
      </c>
      <c r="AB221" s="2">
        <v>3.0000000000000001E-3</v>
      </c>
    </row>
    <row r="222" spans="7:28">
      <c r="H222" t="e">
        <f t="shared" si="16"/>
        <v>#N/A</v>
      </c>
      <c r="I222" t="s">
        <v>1270</v>
      </c>
      <c r="J222" t="s">
        <v>1269</v>
      </c>
      <c r="K222" t="s">
        <v>1270</v>
      </c>
      <c r="L222" t="s">
        <v>1365</v>
      </c>
      <c r="M222" t="s">
        <v>1366</v>
      </c>
      <c r="N222" s="2">
        <v>0.79710000000000003</v>
      </c>
      <c r="O222" t="s">
        <v>1367</v>
      </c>
      <c r="P222" s="2">
        <v>2.0999999999999999E-3</v>
      </c>
      <c r="Q222" t="s">
        <v>1368</v>
      </c>
      <c r="R222" s="2">
        <v>0.12920000000000001</v>
      </c>
      <c r="S222" t="s">
        <v>1369</v>
      </c>
      <c r="T222" s="2">
        <v>8.0999999999999996E-3</v>
      </c>
      <c r="U222" t="s">
        <v>1370</v>
      </c>
      <c r="V222" s="2">
        <v>4.0000000000000002E-4</v>
      </c>
      <c r="W222" t="s">
        <v>1371</v>
      </c>
      <c r="X222" s="2">
        <v>5.9299999999999999E-2</v>
      </c>
      <c r="Y222" t="s">
        <v>1372</v>
      </c>
      <c r="Z222" s="2">
        <v>2.5999999999999999E-3</v>
      </c>
      <c r="AA222" t="s">
        <v>1373</v>
      </c>
      <c r="AB222" s="2">
        <v>0</v>
      </c>
    </row>
    <row r="223" spans="7:28">
      <c r="H223" t="e">
        <f t="shared" si="16"/>
        <v>#N/A</v>
      </c>
      <c r="I223" t="s">
        <v>1287</v>
      </c>
      <c r="J223" t="s">
        <v>1269</v>
      </c>
      <c r="K223" t="s">
        <v>1270</v>
      </c>
      <c r="L223" t="s">
        <v>718</v>
      </c>
      <c r="M223" t="s">
        <v>1288</v>
      </c>
      <c r="N223" s="2">
        <v>0.83499999999999996</v>
      </c>
      <c r="O223">
        <v>240</v>
      </c>
      <c r="P223" s="2">
        <v>4.0000000000000001E-3</v>
      </c>
      <c r="Q223" t="s">
        <v>1289</v>
      </c>
      <c r="R223" s="2">
        <v>9.4E-2</v>
      </c>
      <c r="S223">
        <v>540</v>
      </c>
      <c r="T223" s="2">
        <v>8.9999999999999993E-3</v>
      </c>
      <c r="U223">
        <v>0</v>
      </c>
      <c r="V223" s="2">
        <v>0</v>
      </c>
      <c r="W223" t="s">
        <v>704</v>
      </c>
      <c r="X223" s="2">
        <v>4.4999999999999998E-2</v>
      </c>
      <c r="Y223">
        <v>360</v>
      </c>
      <c r="Z223" s="2">
        <v>6.0000000000000001E-3</v>
      </c>
      <c r="AA223">
        <v>480</v>
      </c>
      <c r="AB223" s="2">
        <v>8.0000000000000002E-3</v>
      </c>
    </row>
    <row r="224" spans="7:28">
      <c r="H224" t="e">
        <f t="shared" si="16"/>
        <v>#N/A</v>
      </c>
      <c r="I224" t="s">
        <v>555</v>
      </c>
      <c r="J224" t="s">
        <v>524</v>
      </c>
      <c r="K224" t="s">
        <v>555</v>
      </c>
      <c r="L224" t="s">
        <v>584</v>
      </c>
      <c r="M224" t="s">
        <v>585</v>
      </c>
      <c r="N224" s="2">
        <v>9.2999999999999999E-2</v>
      </c>
      <c r="O224" t="s">
        <v>586</v>
      </c>
      <c r="P224" s="2">
        <v>0.88690000000000002</v>
      </c>
      <c r="Q224" t="s">
        <v>587</v>
      </c>
      <c r="R224" s="2">
        <v>1.72E-2</v>
      </c>
      <c r="S224">
        <v>0</v>
      </c>
      <c r="T224" s="2">
        <v>0</v>
      </c>
      <c r="U224" t="s">
        <v>588</v>
      </c>
      <c r="V224" s="2">
        <v>6.9999999999999999E-4</v>
      </c>
      <c r="W224" t="s">
        <v>589</v>
      </c>
      <c r="X224" s="2">
        <v>1E-3</v>
      </c>
      <c r="Y224" t="s">
        <v>562</v>
      </c>
      <c r="Z224" s="2">
        <v>2.9999999999999997E-4</v>
      </c>
      <c r="AA224" t="s">
        <v>206</v>
      </c>
      <c r="AB224" s="2">
        <v>2.0000000000000001E-4</v>
      </c>
    </row>
    <row r="225" spans="8:28">
      <c r="H225" t="e">
        <f t="shared" si="16"/>
        <v>#N/A</v>
      </c>
      <c r="I225" t="s">
        <v>955</v>
      </c>
      <c r="J225" t="s">
        <v>954</v>
      </c>
      <c r="K225" t="s">
        <v>955</v>
      </c>
      <c r="L225" t="s">
        <v>1021</v>
      </c>
      <c r="M225" t="s">
        <v>1022</v>
      </c>
      <c r="N225" s="2">
        <v>0.74629999999999996</v>
      </c>
      <c r="O225" t="s">
        <v>1023</v>
      </c>
      <c r="P225" s="2">
        <v>3.3000000000000002E-2</v>
      </c>
      <c r="Q225" t="s">
        <v>1024</v>
      </c>
      <c r="R225" s="2">
        <v>0.21529999999999999</v>
      </c>
      <c r="S225" t="s">
        <v>1025</v>
      </c>
      <c r="T225" s="2">
        <v>5.9999999999999995E-4</v>
      </c>
      <c r="U225" t="s">
        <v>1026</v>
      </c>
      <c r="V225" s="2">
        <v>1.6999999999999999E-3</v>
      </c>
      <c r="W225" t="s">
        <v>936</v>
      </c>
      <c r="X225" s="2">
        <v>2.0000000000000001E-4</v>
      </c>
      <c r="Y225" t="s">
        <v>1027</v>
      </c>
      <c r="Z225" s="2">
        <v>5.9999999999999995E-4</v>
      </c>
      <c r="AA225" t="s">
        <v>1028</v>
      </c>
      <c r="AB225" s="2">
        <v>1.8E-3</v>
      </c>
    </row>
    <row r="226" spans="8:28">
      <c r="H226" t="e">
        <f t="shared" si="16"/>
        <v>#N/A</v>
      </c>
      <c r="I226" t="s">
        <v>1204</v>
      </c>
      <c r="J226" t="s">
        <v>954</v>
      </c>
      <c r="K226" t="s">
        <v>1198</v>
      </c>
      <c r="L226" t="s">
        <v>1205</v>
      </c>
      <c r="M226" t="s">
        <v>1206</v>
      </c>
      <c r="N226" s="2">
        <v>0.85199999999999998</v>
      </c>
      <c r="O226">
        <v>0</v>
      </c>
      <c r="P226" s="2">
        <v>0</v>
      </c>
      <c r="Q226" t="s">
        <v>1207</v>
      </c>
      <c r="R226" s="2">
        <v>0.14199999999999999</v>
      </c>
      <c r="S226">
        <v>0</v>
      </c>
      <c r="T226" s="2">
        <v>0</v>
      </c>
      <c r="U226">
        <v>0</v>
      </c>
      <c r="V226" s="2">
        <v>0</v>
      </c>
      <c r="W226">
        <v>0</v>
      </c>
      <c r="X226" s="2">
        <v>0</v>
      </c>
      <c r="Y226">
        <v>450</v>
      </c>
      <c r="Z226" s="2">
        <v>3.0000000000000001E-3</v>
      </c>
      <c r="AA226">
        <v>0</v>
      </c>
      <c r="AB226" s="2">
        <v>0</v>
      </c>
    </row>
    <row r="227" spans="8:28">
      <c r="H227" t="e">
        <f t="shared" si="16"/>
        <v>#N/A</v>
      </c>
      <c r="I227" t="s">
        <v>165</v>
      </c>
      <c r="J227" t="s">
        <v>164</v>
      </c>
      <c r="K227" t="s">
        <v>165</v>
      </c>
      <c r="L227" t="s">
        <v>292</v>
      </c>
      <c r="M227" t="s">
        <v>293</v>
      </c>
      <c r="N227" s="2">
        <v>0.7127</v>
      </c>
      <c r="O227" t="s">
        <v>294</v>
      </c>
      <c r="P227" s="2">
        <v>0.22009999999999999</v>
      </c>
      <c r="Q227" t="s">
        <v>295</v>
      </c>
      <c r="R227" s="2">
        <v>2.81E-2</v>
      </c>
      <c r="S227" t="s">
        <v>296</v>
      </c>
      <c r="T227" s="2">
        <v>2.8999999999999998E-3</v>
      </c>
      <c r="U227" t="s">
        <v>240</v>
      </c>
      <c r="V227" s="2">
        <v>0</v>
      </c>
      <c r="W227" t="s">
        <v>297</v>
      </c>
      <c r="X227" s="2">
        <v>3.3799999999999997E-2</v>
      </c>
      <c r="Y227" t="s">
        <v>298</v>
      </c>
      <c r="Z227" s="2">
        <v>2.3E-3</v>
      </c>
      <c r="AA227" t="s">
        <v>299</v>
      </c>
      <c r="AB227" s="2">
        <v>0</v>
      </c>
    </row>
    <row r="228" spans="8:28">
      <c r="H228" t="e">
        <f t="shared" si="16"/>
        <v>#N/A</v>
      </c>
      <c r="I228" t="s">
        <v>591</v>
      </c>
      <c r="J228" t="s">
        <v>524</v>
      </c>
      <c r="K228" t="s">
        <v>591</v>
      </c>
      <c r="L228" t="s">
        <v>652</v>
      </c>
      <c r="M228" t="s">
        <v>653</v>
      </c>
      <c r="N228" s="2">
        <v>5.5599999999999997E-2</v>
      </c>
      <c r="O228" t="s">
        <v>654</v>
      </c>
      <c r="P228" s="2">
        <v>1.5699999999999999E-2</v>
      </c>
      <c r="Q228" t="s">
        <v>655</v>
      </c>
      <c r="R228" s="2">
        <v>0.52100000000000002</v>
      </c>
      <c r="S228" t="s">
        <v>656</v>
      </c>
      <c r="T228" s="2">
        <v>0</v>
      </c>
      <c r="U228" t="s">
        <v>657</v>
      </c>
      <c r="V228" s="2">
        <v>0.19620000000000001</v>
      </c>
      <c r="W228" t="s">
        <v>658</v>
      </c>
      <c r="X228" s="2">
        <v>0.19650000000000001</v>
      </c>
      <c r="Y228" t="s">
        <v>659</v>
      </c>
      <c r="Z228" s="2">
        <v>1.43E-2</v>
      </c>
      <c r="AA228">
        <v>0</v>
      </c>
      <c r="AB228" s="2">
        <v>0</v>
      </c>
    </row>
    <row r="229" spans="8:28">
      <c r="H229" t="e">
        <f t="shared" si="16"/>
        <v>#N/A</v>
      </c>
      <c r="I229" t="s">
        <v>1030</v>
      </c>
      <c r="J229" t="s">
        <v>954</v>
      </c>
      <c r="K229" t="s">
        <v>1030</v>
      </c>
      <c r="L229" t="s">
        <v>1052</v>
      </c>
      <c r="M229" t="s">
        <v>1053</v>
      </c>
      <c r="N229" s="2">
        <v>0.75890000000000002</v>
      </c>
      <c r="O229" t="s">
        <v>1054</v>
      </c>
      <c r="P229" s="2">
        <v>7.5700000000000003E-2</v>
      </c>
      <c r="Q229" t="s">
        <v>1055</v>
      </c>
      <c r="R229" s="2">
        <v>0.16120000000000001</v>
      </c>
      <c r="S229" t="s">
        <v>936</v>
      </c>
      <c r="T229" s="2">
        <v>2.0000000000000001E-4</v>
      </c>
      <c r="U229" t="s">
        <v>1056</v>
      </c>
      <c r="V229" s="2">
        <v>8.0000000000000004E-4</v>
      </c>
      <c r="W229" t="s">
        <v>1045</v>
      </c>
      <c r="X229" s="2">
        <v>1.4E-3</v>
      </c>
      <c r="Y229">
        <v>0</v>
      </c>
      <c r="Z229" s="2">
        <v>0</v>
      </c>
      <c r="AA229" t="s">
        <v>1057</v>
      </c>
      <c r="AB229" s="2">
        <v>1.6000000000000001E-3</v>
      </c>
    </row>
    <row r="230" spans="8:28">
      <c r="H230" t="e">
        <f t="shared" si="16"/>
        <v>#N/A</v>
      </c>
      <c r="I230" t="s">
        <v>954</v>
      </c>
      <c r="J230" t="s">
        <v>954</v>
      </c>
      <c r="K230" t="s">
        <v>954</v>
      </c>
      <c r="L230" t="s">
        <v>1259</v>
      </c>
      <c r="M230" t="s">
        <v>1260</v>
      </c>
      <c r="N230" s="2">
        <v>0.75180000000000002</v>
      </c>
      <c r="O230" t="s">
        <v>1261</v>
      </c>
      <c r="P230" s="2">
        <v>5.8500000000000003E-2</v>
      </c>
      <c r="Q230" t="s">
        <v>1262</v>
      </c>
      <c r="R230" s="2">
        <v>0.18149999999999999</v>
      </c>
      <c r="S230" t="s">
        <v>1263</v>
      </c>
      <c r="T230" s="2">
        <v>1.6999999999999999E-3</v>
      </c>
      <c r="U230" t="s">
        <v>1264</v>
      </c>
      <c r="V230" s="2">
        <v>1.8E-3</v>
      </c>
      <c r="W230" t="s">
        <v>1265</v>
      </c>
      <c r="X230" s="2">
        <v>1.2999999999999999E-3</v>
      </c>
      <c r="Y230" t="s">
        <v>1266</v>
      </c>
      <c r="Z230" s="2">
        <v>1.1999999999999999E-3</v>
      </c>
      <c r="AA230" t="s">
        <v>1267</v>
      </c>
      <c r="AB230" s="2">
        <v>2E-3</v>
      </c>
    </row>
    <row r="231" spans="8:28">
      <c r="H231" t="e">
        <f t="shared" si="16"/>
        <v>#N/A</v>
      </c>
      <c r="I231" t="s">
        <v>1467</v>
      </c>
      <c r="J231" t="s">
        <v>1269</v>
      </c>
      <c r="K231" t="s">
        <v>1431</v>
      </c>
      <c r="L231" t="s">
        <v>1468</v>
      </c>
      <c r="M231" t="s">
        <v>1469</v>
      </c>
      <c r="N231" s="2">
        <v>0.67200000000000004</v>
      </c>
      <c r="O231">
        <v>9</v>
      </c>
      <c r="P231" s="2">
        <v>3.0000000000000001E-3</v>
      </c>
      <c r="Q231">
        <v>945</v>
      </c>
      <c r="R231" s="2">
        <v>0.315</v>
      </c>
      <c r="S231">
        <v>0</v>
      </c>
      <c r="T231" s="2">
        <v>0</v>
      </c>
      <c r="U231">
        <v>6</v>
      </c>
      <c r="V231" s="2">
        <v>2E-3</v>
      </c>
      <c r="W231">
        <v>0</v>
      </c>
      <c r="X231" s="2">
        <v>0</v>
      </c>
      <c r="Y231">
        <v>24</v>
      </c>
      <c r="Z231" s="2">
        <v>8.0000000000000002E-3</v>
      </c>
      <c r="AA231">
        <v>0</v>
      </c>
      <c r="AB231" s="2">
        <v>0</v>
      </c>
    </row>
    <row r="232" spans="8:28">
      <c r="H232" t="e">
        <f t="shared" si="16"/>
        <v>#N/A</v>
      </c>
      <c r="I232" t="s">
        <v>1066</v>
      </c>
      <c r="J232" t="s">
        <v>954</v>
      </c>
      <c r="K232" t="s">
        <v>1059</v>
      </c>
      <c r="L232" t="s">
        <v>191</v>
      </c>
      <c r="M232" t="s">
        <v>1067</v>
      </c>
      <c r="N232" s="2">
        <v>0.98</v>
      </c>
      <c r="O232">
        <v>0</v>
      </c>
      <c r="P232" s="2">
        <v>0</v>
      </c>
      <c r="Q232">
        <v>850</v>
      </c>
      <c r="R232" s="2">
        <v>1.7000000000000001E-2</v>
      </c>
      <c r="S232">
        <v>0</v>
      </c>
      <c r="T232" s="2">
        <v>0</v>
      </c>
      <c r="U232">
        <v>0</v>
      </c>
      <c r="V232" s="2">
        <v>0</v>
      </c>
      <c r="W232">
        <v>0</v>
      </c>
      <c r="X232" s="2">
        <v>0</v>
      </c>
      <c r="Y232">
        <v>150</v>
      </c>
      <c r="Z232" s="2">
        <v>3.0000000000000001E-3</v>
      </c>
      <c r="AA232">
        <v>0</v>
      </c>
      <c r="AB232" s="2">
        <v>0</v>
      </c>
    </row>
    <row r="233" spans="8:28">
      <c r="H233" t="e">
        <f t="shared" si="16"/>
        <v>#N/A</v>
      </c>
      <c r="I233" t="s">
        <v>1470</v>
      </c>
      <c r="J233" t="s">
        <v>1269</v>
      </c>
      <c r="K233" t="s">
        <v>1431</v>
      </c>
      <c r="L233" t="s">
        <v>1471</v>
      </c>
      <c r="M233" t="s">
        <v>1472</v>
      </c>
      <c r="N233" s="2">
        <v>0.84399999999999997</v>
      </c>
      <c r="O233" t="s">
        <v>1473</v>
      </c>
      <c r="P233" s="2">
        <v>8.9999999999999993E-3</v>
      </c>
      <c r="Q233" t="s">
        <v>1474</v>
      </c>
      <c r="R233" s="2">
        <v>3.4000000000000002E-2</v>
      </c>
      <c r="S233" t="s">
        <v>1475</v>
      </c>
      <c r="T233" s="2">
        <v>1.6E-2</v>
      </c>
      <c r="U233">
        <v>0</v>
      </c>
      <c r="V233" s="2">
        <v>0</v>
      </c>
      <c r="W233" t="s">
        <v>1476</v>
      </c>
      <c r="X233" s="2">
        <v>9.0999999999999998E-2</v>
      </c>
      <c r="Y233" t="s">
        <v>1477</v>
      </c>
      <c r="Z233" s="2">
        <v>5.0000000000000001E-3</v>
      </c>
      <c r="AA233">
        <v>0</v>
      </c>
      <c r="AB233" s="2">
        <v>0</v>
      </c>
    </row>
    <row r="234" spans="8:28">
      <c r="H234" t="e">
        <f t="shared" si="16"/>
        <v>#N/A</v>
      </c>
      <c r="I234" t="s">
        <v>736</v>
      </c>
      <c r="J234" t="s">
        <v>524</v>
      </c>
      <c r="K234" t="s">
        <v>731</v>
      </c>
      <c r="L234" t="s">
        <v>737</v>
      </c>
      <c r="M234" t="s">
        <v>738</v>
      </c>
      <c r="N234" s="2">
        <v>0.94</v>
      </c>
      <c r="O234">
        <v>0</v>
      </c>
      <c r="P234" s="2">
        <v>0</v>
      </c>
      <c r="Q234" t="s">
        <v>739</v>
      </c>
      <c r="R234" s="2">
        <v>4.9000000000000002E-2</v>
      </c>
      <c r="S234">
        <v>0</v>
      </c>
      <c r="T234" s="2">
        <v>0</v>
      </c>
      <c r="U234">
        <v>0</v>
      </c>
      <c r="V234" s="2">
        <v>0</v>
      </c>
      <c r="W234" t="s">
        <v>740</v>
      </c>
      <c r="X234" s="2">
        <v>5.0000000000000001E-3</v>
      </c>
      <c r="Y234" t="s">
        <v>633</v>
      </c>
      <c r="Z234" s="2">
        <v>4.0000000000000001E-3</v>
      </c>
      <c r="AA234">
        <v>0</v>
      </c>
      <c r="AB234" s="2">
        <v>0</v>
      </c>
    </row>
    <row r="235" spans="8:28">
      <c r="H235" t="e">
        <f t="shared" si="16"/>
        <v>#N/A</v>
      </c>
      <c r="I235" t="s">
        <v>1158</v>
      </c>
      <c r="J235" t="s">
        <v>954</v>
      </c>
      <c r="K235" t="s">
        <v>1155</v>
      </c>
      <c r="L235" t="s">
        <v>270</v>
      </c>
      <c r="M235" t="s">
        <v>1159</v>
      </c>
      <c r="N235" s="2">
        <v>0.88800000000000001</v>
      </c>
      <c r="O235" t="s">
        <v>767</v>
      </c>
      <c r="P235" s="2">
        <v>0.04</v>
      </c>
      <c r="Q235">
        <v>870</v>
      </c>
      <c r="R235" s="2">
        <v>2.9000000000000001E-2</v>
      </c>
      <c r="S235">
        <v>540</v>
      </c>
      <c r="T235" s="2">
        <v>1.7999999999999999E-2</v>
      </c>
      <c r="U235">
        <v>0</v>
      </c>
      <c r="V235" s="2">
        <v>0</v>
      </c>
      <c r="W235">
        <v>0</v>
      </c>
      <c r="X235" s="2">
        <v>0</v>
      </c>
      <c r="Y235">
        <v>90</v>
      </c>
      <c r="Z235" s="2">
        <v>3.0000000000000001E-3</v>
      </c>
      <c r="AA235">
        <v>630</v>
      </c>
      <c r="AB235" s="2">
        <v>2.1000000000000001E-2</v>
      </c>
    </row>
    <row r="236" spans="8:28">
      <c r="H236" t="e">
        <f t="shared" si="16"/>
        <v>#N/A</v>
      </c>
      <c r="I236" t="s">
        <v>1551</v>
      </c>
      <c r="J236" t="s">
        <v>1537</v>
      </c>
      <c r="K236" t="s">
        <v>1537</v>
      </c>
      <c r="L236" t="s">
        <v>718</v>
      </c>
      <c r="M236" t="s">
        <v>1552</v>
      </c>
      <c r="N236" s="2">
        <v>0.96099999999999997</v>
      </c>
      <c r="O236">
        <v>0</v>
      </c>
      <c r="P236" s="2">
        <v>0</v>
      </c>
      <c r="Q236" t="s">
        <v>673</v>
      </c>
      <c r="R236" s="2">
        <v>2.5000000000000001E-2</v>
      </c>
      <c r="S236">
        <v>0</v>
      </c>
      <c r="T236" s="2">
        <v>0</v>
      </c>
      <c r="U236">
        <v>0</v>
      </c>
      <c r="V236" s="2">
        <v>0</v>
      </c>
      <c r="W236">
        <v>480</v>
      </c>
      <c r="X236" s="2">
        <v>8.0000000000000002E-3</v>
      </c>
      <c r="Y236">
        <v>360</v>
      </c>
      <c r="Z236" s="2">
        <v>6.0000000000000001E-3</v>
      </c>
      <c r="AA236">
        <v>0</v>
      </c>
      <c r="AB236" s="2">
        <v>0</v>
      </c>
    </row>
    <row r="237" spans="8:28">
      <c r="H237" t="e">
        <f t="shared" si="16"/>
        <v>#N/A</v>
      </c>
      <c r="I237" t="s">
        <v>1307</v>
      </c>
      <c r="J237" t="s">
        <v>1269</v>
      </c>
      <c r="K237" t="s">
        <v>1270</v>
      </c>
      <c r="L237" t="s">
        <v>1308</v>
      </c>
      <c r="M237" t="s">
        <v>1309</v>
      </c>
      <c r="N237" s="2">
        <v>0.95899999999999996</v>
      </c>
      <c r="O237" t="s">
        <v>1310</v>
      </c>
      <c r="P237" s="2">
        <v>4.0000000000000001E-3</v>
      </c>
      <c r="Q237" t="s">
        <v>1311</v>
      </c>
      <c r="R237" s="2">
        <v>2.5000000000000001E-2</v>
      </c>
      <c r="S237" t="s">
        <v>1312</v>
      </c>
      <c r="T237" s="2">
        <v>5.0000000000000001E-3</v>
      </c>
      <c r="U237">
        <v>0</v>
      </c>
      <c r="V237" s="2">
        <v>0</v>
      </c>
      <c r="W237" t="s">
        <v>1310</v>
      </c>
      <c r="X237" s="2">
        <v>4.0000000000000001E-3</v>
      </c>
      <c r="Y237" t="s">
        <v>1310</v>
      </c>
      <c r="Z237" s="2">
        <v>4.0000000000000001E-3</v>
      </c>
      <c r="AA237">
        <v>0</v>
      </c>
      <c r="AB237" s="2">
        <v>0</v>
      </c>
    </row>
    <row r="238" spans="8:28">
      <c r="H238" t="e">
        <f t="shared" si="16"/>
        <v>#N/A</v>
      </c>
      <c r="I238" t="s">
        <v>698</v>
      </c>
      <c r="J238" t="s">
        <v>524</v>
      </c>
      <c r="K238" t="s">
        <v>699</v>
      </c>
      <c r="L238" t="s">
        <v>700</v>
      </c>
      <c r="M238" t="s">
        <v>701</v>
      </c>
      <c r="N238" s="2">
        <v>0.94199999999999995</v>
      </c>
      <c r="O238">
        <v>0</v>
      </c>
      <c r="P238" s="2">
        <v>0</v>
      </c>
      <c r="Q238" t="s">
        <v>702</v>
      </c>
      <c r="R238" s="2">
        <v>1.7000000000000001E-2</v>
      </c>
      <c r="S238">
        <v>0</v>
      </c>
      <c r="T238" s="2">
        <v>0</v>
      </c>
      <c r="U238" t="s">
        <v>703</v>
      </c>
      <c r="V238" s="2">
        <v>1.0999999999999999E-2</v>
      </c>
      <c r="W238" t="s">
        <v>704</v>
      </c>
      <c r="X238" s="2">
        <v>1.4999999999999999E-2</v>
      </c>
      <c r="Y238" t="s">
        <v>688</v>
      </c>
      <c r="Z238" s="2">
        <v>1.6E-2</v>
      </c>
      <c r="AA238">
        <v>0</v>
      </c>
      <c r="AB238" s="2">
        <v>0</v>
      </c>
    </row>
    <row r="239" spans="8:28">
      <c r="H239" t="e">
        <f t="shared" si="16"/>
        <v>#N/A</v>
      </c>
      <c r="I239" t="s">
        <v>599</v>
      </c>
      <c r="J239" t="s">
        <v>524</v>
      </c>
      <c r="K239" t="s">
        <v>591</v>
      </c>
      <c r="L239" t="s">
        <v>600</v>
      </c>
      <c r="M239" t="s">
        <v>601</v>
      </c>
      <c r="N239" s="2">
        <v>0.14299999999999999</v>
      </c>
      <c r="O239" t="s">
        <v>602</v>
      </c>
      <c r="P239" s="2">
        <v>1.7999999999999999E-2</v>
      </c>
      <c r="Q239" t="s">
        <v>603</v>
      </c>
      <c r="R239" s="2">
        <v>0.56100000000000005</v>
      </c>
      <c r="S239" t="s">
        <v>604</v>
      </c>
      <c r="T239" s="2">
        <v>4.0000000000000001E-3</v>
      </c>
      <c r="U239" t="s">
        <v>605</v>
      </c>
      <c r="V239" s="2">
        <v>0.13200000000000001</v>
      </c>
      <c r="W239" t="s">
        <v>606</v>
      </c>
      <c r="X239" s="2">
        <v>0.128</v>
      </c>
      <c r="Y239" t="s">
        <v>607</v>
      </c>
      <c r="Z239" s="2">
        <v>1.4999999999999999E-2</v>
      </c>
      <c r="AA239">
        <v>0</v>
      </c>
      <c r="AB239" s="2">
        <v>0</v>
      </c>
    </row>
    <row r="240" spans="8:28">
      <c r="H240" t="e">
        <f t="shared" si="16"/>
        <v>#N/A</v>
      </c>
      <c r="I240" t="s">
        <v>1222</v>
      </c>
      <c r="J240" t="s">
        <v>954</v>
      </c>
      <c r="K240" t="s">
        <v>1198</v>
      </c>
      <c r="L240" t="s">
        <v>815</v>
      </c>
      <c r="M240" t="s">
        <v>1223</v>
      </c>
      <c r="N240" s="2">
        <v>0.84099999999999997</v>
      </c>
      <c r="O240">
        <v>160</v>
      </c>
      <c r="P240" s="2">
        <v>2E-3</v>
      </c>
      <c r="Q240" t="s">
        <v>1224</v>
      </c>
      <c r="R240" s="2">
        <v>0.154</v>
      </c>
      <c r="S240">
        <v>160</v>
      </c>
      <c r="T240" s="2">
        <v>2E-3</v>
      </c>
      <c r="U240">
        <v>0</v>
      </c>
      <c r="V240" s="2">
        <v>0</v>
      </c>
      <c r="W240">
        <v>0</v>
      </c>
      <c r="X240" s="2">
        <v>0</v>
      </c>
      <c r="Y240">
        <v>0</v>
      </c>
      <c r="Z240" s="2">
        <v>0</v>
      </c>
      <c r="AA240">
        <v>0</v>
      </c>
      <c r="AB240" s="2">
        <v>0</v>
      </c>
    </row>
    <row r="241" spans="8:28">
      <c r="H241" t="e">
        <f t="shared" si="16"/>
        <v>#N/A</v>
      </c>
      <c r="I241" t="s">
        <v>1269</v>
      </c>
      <c r="J241" t="s">
        <v>1269</v>
      </c>
      <c r="K241" t="s">
        <v>1269</v>
      </c>
      <c r="L241" t="s">
        <v>1527</v>
      </c>
      <c r="M241" t="s">
        <v>1528</v>
      </c>
      <c r="N241" s="2">
        <v>0.90029999999999999</v>
      </c>
      <c r="O241" t="s">
        <v>1529</v>
      </c>
      <c r="P241" s="2">
        <v>1.2999999999999999E-3</v>
      </c>
      <c r="Q241" t="s">
        <v>1530</v>
      </c>
      <c r="R241" s="2">
        <v>7.6899999999999996E-2</v>
      </c>
      <c r="S241" t="s">
        <v>1531</v>
      </c>
      <c r="T241" s="2">
        <v>1.1000000000000001E-3</v>
      </c>
      <c r="U241" t="s">
        <v>1532</v>
      </c>
      <c r="V241" s="2">
        <v>5.0000000000000001E-4</v>
      </c>
      <c r="W241" t="s">
        <v>1533</v>
      </c>
      <c r="X241" s="2">
        <v>1.6899999999999998E-2</v>
      </c>
      <c r="Y241" t="s">
        <v>1534</v>
      </c>
      <c r="Z241" s="2">
        <v>1.8E-3</v>
      </c>
      <c r="AA241" t="s">
        <v>1535</v>
      </c>
      <c r="AB241" s="2">
        <v>6.9999999999999999E-4</v>
      </c>
    </row>
    <row r="242" spans="8:28">
      <c r="H242" t="e">
        <f t="shared" si="16"/>
        <v>#N/A</v>
      </c>
      <c r="I242" t="s">
        <v>630</v>
      </c>
      <c r="J242" t="s">
        <v>524</v>
      </c>
      <c r="K242" t="s">
        <v>591</v>
      </c>
      <c r="L242" t="s">
        <v>631</v>
      </c>
      <c r="M242" t="s">
        <v>632</v>
      </c>
      <c r="N242" s="2">
        <v>7.1999999999999995E-2</v>
      </c>
      <c r="O242" t="s">
        <v>633</v>
      </c>
      <c r="P242" s="2">
        <v>2E-3</v>
      </c>
      <c r="Q242" t="s">
        <v>634</v>
      </c>
      <c r="R242" s="2">
        <v>0.154</v>
      </c>
      <c r="S242">
        <v>0</v>
      </c>
      <c r="T242" s="2">
        <v>0</v>
      </c>
      <c r="U242" t="s">
        <v>635</v>
      </c>
      <c r="V242" s="2">
        <v>0.17299999999999999</v>
      </c>
      <c r="W242" t="s">
        <v>636</v>
      </c>
      <c r="X242" s="2">
        <v>0.58899999999999997</v>
      </c>
      <c r="Y242" t="s">
        <v>637</v>
      </c>
      <c r="Z242" s="2">
        <v>0.01</v>
      </c>
      <c r="AA242">
        <v>0</v>
      </c>
      <c r="AB242" s="2">
        <v>0</v>
      </c>
    </row>
    <row r="243" spans="8:28">
      <c r="H243" t="e">
        <f t="shared" si="16"/>
        <v>#N/A</v>
      </c>
      <c r="I243" t="s">
        <v>1325</v>
      </c>
      <c r="J243" t="s">
        <v>1269</v>
      </c>
      <c r="K243" t="s">
        <v>1270</v>
      </c>
      <c r="L243" t="s">
        <v>1326</v>
      </c>
      <c r="M243" t="s">
        <v>1327</v>
      </c>
      <c r="N243" s="2">
        <v>0.96499999999999997</v>
      </c>
      <c r="O243">
        <v>820</v>
      </c>
      <c r="P243" s="2">
        <v>2E-3</v>
      </c>
      <c r="Q243" t="s">
        <v>1328</v>
      </c>
      <c r="R243" s="2">
        <v>2.3E-2</v>
      </c>
      <c r="S243">
        <v>820</v>
      </c>
      <c r="T243" s="2">
        <v>2E-3</v>
      </c>
      <c r="U243">
        <v>0</v>
      </c>
      <c r="V243" s="2">
        <v>0</v>
      </c>
      <c r="W243">
        <v>820</v>
      </c>
      <c r="X243" s="2">
        <v>2E-3</v>
      </c>
      <c r="Y243" t="s">
        <v>1329</v>
      </c>
      <c r="Z243" s="2">
        <v>6.0000000000000001E-3</v>
      </c>
      <c r="AA243">
        <v>0</v>
      </c>
      <c r="AB243" s="2">
        <v>0</v>
      </c>
    </row>
    <row r="244" spans="8:28">
      <c r="H244" t="e">
        <f t="shared" si="16"/>
        <v>#N/A</v>
      </c>
      <c r="I244" t="s">
        <v>223</v>
      </c>
      <c r="J244" t="s">
        <v>164</v>
      </c>
      <c r="K244" t="s">
        <v>165</v>
      </c>
      <c r="L244" t="s">
        <v>224</v>
      </c>
      <c r="M244" t="s">
        <v>225</v>
      </c>
      <c r="N244" s="2">
        <v>7.0000000000000001E-3</v>
      </c>
      <c r="O244" t="s">
        <v>226</v>
      </c>
      <c r="P244" s="2">
        <v>0.98599999999999999</v>
      </c>
      <c r="Q244">
        <v>400</v>
      </c>
      <c r="R244" s="2">
        <v>2E-3</v>
      </c>
      <c r="S244">
        <v>0</v>
      </c>
      <c r="T244" s="2">
        <v>0</v>
      </c>
      <c r="U244">
        <v>0</v>
      </c>
      <c r="V244" s="2">
        <v>0</v>
      </c>
      <c r="W244" t="s">
        <v>227</v>
      </c>
      <c r="X244" s="2">
        <v>5.0000000000000001E-3</v>
      </c>
      <c r="Y244">
        <v>0</v>
      </c>
      <c r="Z244" s="2">
        <v>0</v>
      </c>
      <c r="AA244">
        <v>0</v>
      </c>
      <c r="AB244" s="2">
        <v>0</v>
      </c>
    </row>
    <row r="245" spans="8:28">
      <c r="H245" t="e">
        <f t="shared" si="16"/>
        <v>#N/A</v>
      </c>
      <c r="I245" t="s">
        <v>661</v>
      </c>
      <c r="J245" t="s">
        <v>524</v>
      </c>
      <c r="K245" t="s">
        <v>661</v>
      </c>
      <c r="L245" t="s">
        <v>691</v>
      </c>
      <c r="M245" t="s">
        <v>692</v>
      </c>
      <c r="N245" s="2">
        <v>0.95109999999999995</v>
      </c>
      <c r="O245" t="s">
        <v>693</v>
      </c>
      <c r="P245" s="2">
        <v>7.0000000000000001E-3</v>
      </c>
      <c r="Q245" t="s">
        <v>694</v>
      </c>
      <c r="R245" s="2">
        <v>4.1999999999999997E-3</v>
      </c>
      <c r="S245" t="s">
        <v>666</v>
      </c>
      <c r="T245" s="2">
        <v>2.7400000000000001E-2</v>
      </c>
      <c r="U245" t="s">
        <v>695</v>
      </c>
      <c r="V245" s="2">
        <v>4.0000000000000002E-4</v>
      </c>
      <c r="W245" t="s">
        <v>696</v>
      </c>
      <c r="X245" s="2">
        <v>5.1000000000000004E-3</v>
      </c>
      <c r="Y245" t="s">
        <v>697</v>
      </c>
      <c r="Z245" s="2">
        <v>3.0999999999999999E-3</v>
      </c>
      <c r="AA245">
        <v>0</v>
      </c>
      <c r="AB245" s="2">
        <v>0</v>
      </c>
    </row>
    <row r="246" spans="8:28">
      <c r="H246" t="e">
        <f t="shared" si="16"/>
        <v>#N/A</v>
      </c>
      <c r="I246" t="s">
        <v>1375</v>
      </c>
      <c r="J246" t="s">
        <v>1269</v>
      </c>
      <c r="K246" t="s">
        <v>1375</v>
      </c>
      <c r="L246" t="s">
        <v>1422</v>
      </c>
      <c r="M246" t="s">
        <v>1423</v>
      </c>
      <c r="N246" s="2">
        <v>0.93940000000000001</v>
      </c>
      <c r="O246" t="s">
        <v>1424</v>
      </c>
      <c r="P246" s="2">
        <v>2.0000000000000001E-4</v>
      </c>
      <c r="Q246" t="s">
        <v>1425</v>
      </c>
      <c r="R246" s="2">
        <v>5.57E-2</v>
      </c>
      <c r="S246">
        <v>620</v>
      </c>
      <c r="T246" s="2">
        <v>0</v>
      </c>
      <c r="U246" t="s">
        <v>1426</v>
      </c>
      <c r="V246" s="2">
        <v>1E-4</v>
      </c>
      <c r="W246" t="s">
        <v>1427</v>
      </c>
      <c r="X246" s="2">
        <v>2.5999999999999999E-3</v>
      </c>
      <c r="Y246" t="s">
        <v>1428</v>
      </c>
      <c r="Z246" s="2">
        <v>8.0000000000000004E-4</v>
      </c>
      <c r="AA246" t="s">
        <v>1429</v>
      </c>
      <c r="AB246" s="2">
        <v>5.9999999999999995E-4</v>
      </c>
    </row>
    <row r="247" spans="8:28">
      <c r="H247" t="e">
        <f t="shared" si="16"/>
        <v>#N/A</v>
      </c>
      <c r="I247" t="s">
        <v>699</v>
      </c>
      <c r="J247" t="s">
        <v>524</v>
      </c>
      <c r="K247" t="s">
        <v>699</v>
      </c>
      <c r="L247" t="s">
        <v>724</v>
      </c>
      <c r="M247" t="s">
        <v>725</v>
      </c>
      <c r="N247" s="2">
        <v>0.93240000000000001</v>
      </c>
      <c r="O247">
        <v>420</v>
      </c>
      <c r="P247" s="2">
        <v>8.0000000000000004E-4</v>
      </c>
      <c r="Q247" t="s">
        <v>726</v>
      </c>
      <c r="R247" s="2">
        <v>1.2999999999999999E-2</v>
      </c>
      <c r="S247">
        <v>0</v>
      </c>
      <c r="T247" s="2">
        <v>0</v>
      </c>
      <c r="U247" t="s">
        <v>727</v>
      </c>
      <c r="V247" s="2">
        <v>1.7100000000000001E-2</v>
      </c>
      <c r="W247" t="s">
        <v>728</v>
      </c>
      <c r="X247" s="2">
        <v>1.8800000000000001E-2</v>
      </c>
      <c r="Y247" t="s">
        <v>729</v>
      </c>
      <c r="Z247" s="2">
        <v>1.84E-2</v>
      </c>
      <c r="AA247">
        <v>0</v>
      </c>
      <c r="AB247" s="2">
        <v>0</v>
      </c>
    </row>
    <row r="248" spans="8:28">
      <c r="H248" t="e">
        <f t="shared" ref="H248:H279" si="17">VLOOKUP(I248,$B$2:$B$202,1,)</f>
        <v>#N/A</v>
      </c>
      <c r="I248" t="s">
        <v>301</v>
      </c>
      <c r="J248" t="s">
        <v>164</v>
      </c>
      <c r="K248" t="s">
        <v>301</v>
      </c>
      <c r="L248" t="s">
        <v>360</v>
      </c>
      <c r="M248" t="s">
        <v>361</v>
      </c>
      <c r="N248" s="2">
        <v>0.85340000000000005</v>
      </c>
      <c r="O248" t="s">
        <v>362</v>
      </c>
      <c r="P248" s="2">
        <v>9.0300000000000005E-2</v>
      </c>
      <c r="Q248" t="s">
        <v>363</v>
      </c>
      <c r="R248" s="2">
        <v>3.1800000000000002E-2</v>
      </c>
      <c r="S248" t="s">
        <v>270</v>
      </c>
      <c r="T248" s="2">
        <v>2.0000000000000001E-4</v>
      </c>
      <c r="U248">
        <v>0</v>
      </c>
      <c r="V248" s="2">
        <v>0</v>
      </c>
      <c r="W248" t="s">
        <v>364</v>
      </c>
      <c r="X248" s="2">
        <v>1.84E-2</v>
      </c>
      <c r="Y248" t="s">
        <v>365</v>
      </c>
      <c r="Z248" s="2">
        <v>5.3E-3</v>
      </c>
      <c r="AA248">
        <v>0</v>
      </c>
      <c r="AB248" s="2">
        <v>0</v>
      </c>
    </row>
    <row r="249" spans="8:28">
      <c r="H249" t="e">
        <f t="shared" si="17"/>
        <v>#N/A</v>
      </c>
      <c r="I249" t="s">
        <v>1330</v>
      </c>
      <c r="J249" t="s">
        <v>1269</v>
      </c>
      <c r="K249" t="s">
        <v>1270</v>
      </c>
      <c r="L249" t="s">
        <v>1331</v>
      </c>
      <c r="M249" t="s">
        <v>1332</v>
      </c>
      <c r="N249" s="2">
        <v>0.93500000000000005</v>
      </c>
      <c r="O249">
        <v>0</v>
      </c>
      <c r="P249" s="2">
        <v>0</v>
      </c>
      <c r="Q249">
        <v>240</v>
      </c>
      <c r="R249" s="2">
        <v>4.8000000000000001E-2</v>
      </c>
      <c r="S249">
        <v>5</v>
      </c>
      <c r="T249" s="2">
        <v>1E-3</v>
      </c>
      <c r="U249">
        <v>0</v>
      </c>
      <c r="V249" s="2">
        <v>0</v>
      </c>
      <c r="W249">
        <v>10</v>
      </c>
      <c r="X249" s="2">
        <v>2E-3</v>
      </c>
      <c r="Y249">
        <v>75</v>
      </c>
      <c r="Z249" s="2">
        <v>1.4999999999999999E-2</v>
      </c>
      <c r="AA249">
        <v>0</v>
      </c>
      <c r="AB249" s="2">
        <v>0</v>
      </c>
    </row>
    <row r="250" spans="8:28">
      <c r="H250" t="e">
        <f t="shared" si="17"/>
        <v>#N/A</v>
      </c>
      <c r="I250" t="s">
        <v>1333</v>
      </c>
      <c r="J250" t="s">
        <v>1269</v>
      </c>
      <c r="K250" t="s">
        <v>1270</v>
      </c>
      <c r="L250" t="s">
        <v>224</v>
      </c>
      <c r="M250" t="s">
        <v>1334</v>
      </c>
      <c r="N250" s="2">
        <v>0.93899999999999995</v>
      </c>
      <c r="O250">
        <v>400</v>
      </c>
      <c r="P250" s="2">
        <v>2E-3</v>
      </c>
      <c r="Q250" t="s">
        <v>1277</v>
      </c>
      <c r="R250" s="2">
        <v>3.3000000000000002E-2</v>
      </c>
      <c r="S250">
        <v>400</v>
      </c>
      <c r="T250" s="2">
        <v>2E-3</v>
      </c>
      <c r="U250" t="s">
        <v>227</v>
      </c>
      <c r="V250" s="2">
        <v>5.0000000000000001E-3</v>
      </c>
      <c r="W250" t="s">
        <v>1335</v>
      </c>
      <c r="X250" s="2">
        <v>1.2E-2</v>
      </c>
      <c r="Y250">
        <v>600</v>
      </c>
      <c r="Z250" s="2">
        <v>3.0000000000000001E-3</v>
      </c>
      <c r="AA250">
        <v>600</v>
      </c>
      <c r="AB250" s="2">
        <v>3.0000000000000001E-3</v>
      </c>
    </row>
    <row r="251" spans="8:28">
      <c r="H251" t="e">
        <f t="shared" si="17"/>
        <v>#N/A</v>
      </c>
      <c r="I251" t="s">
        <v>668</v>
      </c>
      <c r="J251" t="s">
        <v>524</v>
      </c>
      <c r="K251" t="s">
        <v>661</v>
      </c>
      <c r="L251" t="s">
        <v>669</v>
      </c>
      <c r="M251" t="s">
        <v>670</v>
      </c>
      <c r="N251" s="2">
        <v>0.85199999999999998</v>
      </c>
      <c r="O251" t="s">
        <v>671</v>
      </c>
      <c r="P251" s="2">
        <v>2.8000000000000001E-2</v>
      </c>
      <c r="Q251" t="s">
        <v>672</v>
      </c>
      <c r="R251" s="2">
        <v>0.104</v>
      </c>
      <c r="S251">
        <v>0</v>
      </c>
      <c r="T251" s="2">
        <v>0</v>
      </c>
      <c r="U251" t="s">
        <v>673</v>
      </c>
      <c r="V251" s="2">
        <v>6.0000000000000001E-3</v>
      </c>
      <c r="W251">
        <v>500</v>
      </c>
      <c r="X251" s="2">
        <v>2E-3</v>
      </c>
      <c r="Y251" t="s">
        <v>674</v>
      </c>
      <c r="Z251" s="2">
        <v>8.0000000000000002E-3</v>
      </c>
      <c r="AA251">
        <v>0</v>
      </c>
      <c r="AB251" s="2">
        <v>0</v>
      </c>
    </row>
    <row r="252" spans="8:28">
      <c r="H252" t="e">
        <f t="shared" si="17"/>
        <v>#N/A</v>
      </c>
      <c r="I252" t="s">
        <v>1669</v>
      </c>
      <c r="J252" t="s">
        <v>1575</v>
      </c>
      <c r="K252" t="s">
        <v>1669</v>
      </c>
      <c r="L252" t="s">
        <v>1701</v>
      </c>
      <c r="M252" t="s">
        <v>1702</v>
      </c>
      <c r="N252" s="2">
        <v>3.1300000000000001E-2</v>
      </c>
      <c r="O252" t="s">
        <v>1703</v>
      </c>
      <c r="P252" s="2">
        <v>0.95830000000000004</v>
      </c>
      <c r="Q252" t="s">
        <v>1704</v>
      </c>
      <c r="R252" s="2">
        <v>5.1000000000000004E-3</v>
      </c>
      <c r="S252">
        <v>0</v>
      </c>
      <c r="T252" s="2">
        <v>0</v>
      </c>
      <c r="U252" t="s">
        <v>1683</v>
      </c>
      <c r="V252" s="2">
        <v>1E-4</v>
      </c>
      <c r="W252" t="s">
        <v>1705</v>
      </c>
      <c r="X252" s="2">
        <v>4.7999999999999996E-3</v>
      </c>
      <c r="Y252">
        <v>0</v>
      </c>
      <c r="Z252" s="2">
        <v>0</v>
      </c>
      <c r="AA252">
        <v>0</v>
      </c>
      <c r="AB252" s="2">
        <v>0</v>
      </c>
    </row>
    <row r="253" spans="8:28">
      <c r="H253" t="e">
        <f t="shared" si="17"/>
        <v>#N/A</v>
      </c>
      <c r="I253" t="s">
        <v>1537</v>
      </c>
      <c r="J253" t="s">
        <v>1537</v>
      </c>
      <c r="K253" t="s">
        <v>1537</v>
      </c>
      <c r="L253" t="s">
        <v>1565</v>
      </c>
      <c r="M253" t="s">
        <v>1566</v>
      </c>
      <c r="N253" s="2">
        <v>0.77380000000000004</v>
      </c>
      <c r="O253" t="s">
        <v>1567</v>
      </c>
      <c r="P253" s="2">
        <v>1.0200000000000001E-2</v>
      </c>
      <c r="Q253" t="s">
        <v>1568</v>
      </c>
      <c r="R253" s="2">
        <v>0.17119999999999999</v>
      </c>
      <c r="S253" t="s">
        <v>1569</v>
      </c>
      <c r="T253" s="2">
        <v>6.7999999999999996E-3</v>
      </c>
      <c r="U253" t="s">
        <v>1570</v>
      </c>
      <c r="V253" s="2">
        <v>1.1599999999999999E-2</v>
      </c>
      <c r="W253" t="s">
        <v>1571</v>
      </c>
      <c r="X253" s="2">
        <v>3.0000000000000001E-3</v>
      </c>
      <c r="Y253" t="s">
        <v>1572</v>
      </c>
      <c r="Z253" s="2">
        <v>6.3E-3</v>
      </c>
      <c r="AA253" t="s">
        <v>1573</v>
      </c>
      <c r="AB253" s="2">
        <v>1.72E-2</v>
      </c>
    </row>
    <row r="254" spans="8:28">
      <c r="H254" t="e">
        <f t="shared" si="17"/>
        <v>#N/A</v>
      </c>
      <c r="I254" t="s">
        <v>1059</v>
      </c>
      <c r="J254" t="s">
        <v>954</v>
      </c>
      <c r="K254" t="s">
        <v>1059</v>
      </c>
      <c r="L254" t="s">
        <v>1092</v>
      </c>
      <c r="M254" t="s">
        <v>1093</v>
      </c>
      <c r="N254" s="2">
        <v>0.7752</v>
      </c>
      <c r="O254" t="s">
        <v>1094</v>
      </c>
      <c r="P254" s="2">
        <v>3.4599999999999999E-2</v>
      </c>
      <c r="Q254" t="s">
        <v>1095</v>
      </c>
      <c r="R254" s="2">
        <v>0.18149999999999999</v>
      </c>
      <c r="S254" t="s">
        <v>1096</v>
      </c>
      <c r="T254" s="2">
        <v>2.5999999999999999E-3</v>
      </c>
      <c r="U254" t="s">
        <v>1097</v>
      </c>
      <c r="V254" s="2">
        <v>3.0999999999999999E-3</v>
      </c>
      <c r="W254" t="s">
        <v>1098</v>
      </c>
      <c r="X254" s="2">
        <v>8.0000000000000004E-4</v>
      </c>
      <c r="Y254" t="s">
        <v>1099</v>
      </c>
      <c r="Z254" s="2">
        <v>1.1000000000000001E-3</v>
      </c>
      <c r="AA254" t="s">
        <v>1091</v>
      </c>
      <c r="AB254" s="2">
        <v>4.0000000000000002E-4</v>
      </c>
    </row>
    <row r="255" spans="8:28">
      <c r="H255" t="e">
        <f t="shared" si="17"/>
        <v>#N/A</v>
      </c>
      <c r="I255" t="s">
        <v>717</v>
      </c>
      <c r="J255" t="s">
        <v>524</v>
      </c>
      <c r="K255" t="s">
        <v>699</v>
      </c>
      <c r="L255" t="s">
        <v>718</v>
      </c>
      <c r="M255" t="s">
        <v>438</v>
      </c>
      <c r="N255" s="2">
        <v>0.81299999999999994</v>
      </c>
      <c r="O255">
        <v>420</v>
      </c>
      <c r="P255" s="2">
        <v>7.0000000000000001E-3</v>
      </c>
      <c r="Q255">
        <v>600</v>
      </c>
      <c r="R255" s="2">
        <v>0.01</v>
      </c>
      <c r="S255">
        <v>0</v>
      </c>
      <c r="T255" s="2">
        <v>0</v>
      </c>
      <c r="U255" t="s">
        <v>719</v>
      </c>
      <c r="V255" s="2">
        <v>0.106</v>
      </c>
      <c r="W255" t="s">
        <v>720</v>
      </c>
      <c r="X255" s="2">
        <v>5.2999999999999999E-2</v>
      </c>
      <c r="Y255">
        <v>660</v>
      </c>
      <c r="Z255" s="2">
        <v>1.0999999999999999E-2</v>
      </c>
      <c r="AA255">
        <v>0</v>
      </c>
      <c r="AB255" s="2">
        <v>0</v>
      </c>
    </row>
    <row r="256" spans="8:28">
      <c r="H256" t="e">
        <f t="shared" si="17"/>
        <v>#N/A</v>
      </c>
      <c r="I256" t="s">
        <v>731</v>
      </c>
      <c r="J256" t="s">
        <v>524</v>
      </c>
      <c r="K256" t="s">
        <v>731</v>
      </c>
      <c r="L256" t="s">
        <v>756</v>
      </c>
      <c r="M256" t="s">
        <v>757</v>
      </c>
      <c r="N256" s="2">
        <v>0.96130000000000004</v>
      </c>
      <c r="O256">
        <v>11</v>
      </c>
      <c r="P256" s="2">
        <v>0</v>
      </c>
      <c r="Q256" t="s">
        <v>758</v>
      </c>
      <c r="R256" s="2">
        <v>2.87E-2</v>
      </c>
      <c r="S256">
        <v>100</v>
      </c>
      <c r="T256" s="2">
        <v>1E-4</v>
      </c>
      <c r="U256">
        <v>210</v>
      </c>
      <c r="V256" s="2">
        <v>2.9999999999999997E-4</v>
      </c>
      <c r="W256" t="s">
        <v>759</v>
      </c>
      <c r="X256" s="2">
        <v>2.7000000000000001E-3</v>
      </c>
      <c r="Y256" t="s">
        <v>760</v>
      </c>
      <c r="Z256" s="2">
        <v>5.1000000000000004E-3</v>
      </c>
      <c r="AA256">
        <v>0</v>
      </c>
      <c r="AB256" s="2">
        <v>0</v>
      </c>
    </row>
    <row r="257" spans="8:28">
      <c r="H257" t="e">
        <f t="shared" si="17"/>
        <v>#N/A</v>
      </c>
      <c r="I257" t="s">
        <v>1336</v>
      </c>
      <c r="J257" t="s">
        <v>1269</v>
      </c>
      <c r="K257" t="s">
        <v>1270</v>
      </c>
      <c r="L257" t="s">
        <v>1337</v>
      </c>
      <c r="M257" t="s">
        <v>1338</v>
      </c>
      <c r="N257" s="2">
        <v>0.96699999999999997</v>
      </c>
      <c r="O257">
        <v>0</v>
      </c>
      <c r="P257" s="2">
        <v>0</v>
      </c>
      <c r="Q257" t="s">
        <v>1339</v>
      </c>
      <c r="R257" s="2">
        <v>1.9E-2</v>
      </c>
      <c r="S257">
        <v>0</v>
      </c>
      <c r="T257" s="2">
        <v>0</v>
      </c>
      <c r="U257" t="s">
        <v>1340</v>
      </c>
      <c r="V257" s="2">
        <v>3.0000000000000001E-3</v>
      </c>
      <c r="W257" t="s">
        <v>270</v>
      </c>
      <c r="X257" s="2">
        <v>8.0000000000000002E-3</v>
      </c>
      <c r="Y257" t="s">
        <v>1341</v>
      </c>
      <c r="Z257" s="2">
        <v>1E-3</v>
      </c>
      <c r="AA257">
        <v>0</v>
      </c>
      <c r="AB257" s="2">
        <v>0</v>
      </c>
    </row>
    <row r="258" spans="8:28">
      <c r="H258" t="e">
        <f t="shared" si="17"/>
        <v>#N/A</v>
      </c>
      <c r="I258" t="s">
        <v>1722</v>
      </c>
    </row>
    <row r="259" spans="8:28">
      <c r="H259" t="e">
        <f t="shared" si="17"/>
        <v>#N/A</v>
      </c>
      <c r="I259" t="s">
        <v>1431</v>
      </c>
      <c r="J259" t="s">
        <v>1269</v>
      </c>
      <c r="K259" t="s">
        <v>1431</v>
      </c>
      <c r="L259" t="s">
        <v>1518</v>
      </c>
      <c r="M259" t="s">
        <v>1519</v>
      </c>
      <c r="N259" s="2">
        <v>0.89570000000000005</v>
      </c>
      <c r="O259" t="s">
        <v>1520</v>
      </c>
      <c r="P259" s="2">
        <v>1.6999999999999999E-3</v>
      </c>
      <c r="Q259" t="s">
        <v>1521</v>
      </c>
      <c r="R259" s="2">
        <v>7.9799999999999996E-2</v>
      </c>
      <c r="S259" t="s">
        <v>1522</v>
      </c>
      <c r="T259" s="2">
        <v>6.9999999999999999E-4</v>
      </c>
      <c r="U259" t="s">
        <v>1523</v>
      </c>
      <c r="V259" s="2">
        <v>6.9999999999999999E-4</v>
      </c>
      <c r="W259" t="s">
        <v>1524</v>
      </c>
      <c r="X259" s="2">
        <v>1.7999999999999999E-2</v>
      </c>
      <c r="Y259" t="s">
        <v>1525</v>
      </c>
      <c r="Z259" s="2">
        <v>2.0999999999999999E-3</v>
      </c>
      <c r="AA259" t="s">
        <v>1526</v>
      </c>
      <c r="AB259" s="2">
        <v>8.9999999999999998E-4</v>
      </c>
    </row>
    <row r="260" spans="8:28">
      <c r="H260" t="e">
        <f t="shared" si="17"/>
        <v>#N/A</v>
      </c>
      <c r="I260" t="s">
        <v>762</v>
      </c>
      <c r="J260" t="s">
        <v>524</v>
      </c>
      <c r="K260" t="s">
        <v>762</v>
      </c>
      <c r="L260" t="s">
        <v>845</v>
      </c>
      <c r="M260" t="s">
        <v>846</v>
      </c>
      <c r="N260" s="2">
        <v>0.21329999999999999</v>
      </c>
      <c r="O260" t="s">
        <v>847</v>
      </c>
      <c r="P260" s="2">
        <v>0.40379999999999999</v>
      </c>
      <c r="Q260" t="s">
        <v>848</v>
      </c>
      <c r="R260" s="2">
        <v>4.7E-2</v>
      </c>
      <c r="S260" t="s">
        <v>849</v>
      </c>
      <c r="T260" s="2">
        <v>1.17E-2</v>
      </c>
      <c r="U260" t="s">
        <v>850</v>
      </c>
      <c r="V260" s="2">
        <v>0.24199999999999999</v>
      </c>
      <c r="W260" t="s">
        <v>851</v>
      </c>
      <c r="X260" s="2">
        <v>8.0100000000000005E-2</v>
      </c>
      <c r="Y260" t="s">
        <v>852</v>
      </c>
      <c r="Z260" s="2">
        <v>2.3E-3</v>
      </c>
      <c r="AA260">
        <v>0</v>
      </c>
      <c r="AB260" s="2">
        <v>0</v>
      </c>
    </row>
    <row r="261" spans="8:28">
      <c r="H261" t="e">
        <f t="shared" si="17"/>
        <v>#N/A</v>
      </c>
      <c r="I261" t="s">
        <v>1101</v>
      </c>
      <c r="J261" t="s">
        <v>954</v>
      </c>
      <c r="K261" t="s">
        <v>1101</v>
      </c>
      <c r="L261" t="s">
        <v>1150</v>
      </c>
      <c r="M261" t="s">
        <v>1151</v>
      </c>
      <c r="N261" s="2">
        <v>0.83109999999999995</v>
      </c>
      <c r="O261" t="s">
        <v>1152</v>
      </c>
      <c r="P261" s="2">
        <v>0.14269999999999999</v>
      </c>
      <c r="Q261" t="s">
        <v>1153</v>
      </c>
      <c r="R261" s="2">
        <v>2.4500000000000001E-2</v>
      </c>
      <c r="S261" t="s">
        <v>1121</v>
      </c>
      <c r="T261" s="2">
        <v>2.0000000000000001E-4</v>
      </c>
      <c r="U261">
        <v>0</v>
      </c>
      <c r="V261" s="2">
        <v>0</v>
      </c>
      <c r="W261" t="s">
        <v>1121</v>
      </c>
      <c r="X261" s="2">
        <v>2.0000000000000001E-4</v>
      </c>
      <c r="Y261" t="s">
        <v>1105</v>
      </c>
      <c r="Z261" s="2">
        <v>1E-4</v>
      </c>
      <c r="AA261" t="s">
        <v>357</v>
      </c>
      <c r="AB261" s="2">
        <v>2.9999999999999997E-4</v>
      </c>
    </row>
    <row r="262" spans="8:28">
      <c r="H262" t="e">
        <f t="shared" si="17"/>
        <v>#N/A</v>
      </c>
      <c r="I262" t="s">
        <v>367</v>
      </c>
      <c r="J262" t="s">
        <v>164</v>
      </c>
      <c r="K262" t="s">
        <v>367</v>
      </c>
      <c r="L262" t="s">
        <v>402</v>
      </c>
      <c r="M262" t="s">
        <v>403</v>
      </c>
      <c r="N262" s="2">
        <v>0.82250000000000001</v>
      </c>
      <c r="O262" t="s">
        <v>404</v>
      </c>
      <c r="P262" s="2">
        <v>1.4999999999999999E-2</v>
      </c>
      <c r="Q262" t="s">
        <v>405</v>
      </c>
      <c r="R262" s="2">
        <v>0.1404</v>
      </c>
      <c r="S262" t="s">
        <v>406</v>
      </c>
      <c r="T262" s="2">
        <v>9.7000000000000003E-3</v>
      </c>
      <c r="U262" t="s">
        <v>276</v>
      </c>
      <c r="V262" s="2">
        <v>1.6999999999999999E-3</v>
      </c>
      <c r="W262" t="s">
        <v>407</v>
      </c>
      <c r="X262" s="2">
        <v>5.8999999999999999E-3</v>
      </c>
      <c r="Y262" t="s">
        <v>408</v>
      </c>
      <c r="Z262" s="2">
        <v>2.8999999999999998E-3</v>
      </c>
      <c r="AA262" t="s">
        <v>394</v>
      </c>
      <c r="AB262" s="2">
        <v>8.9999999999999998E-4</v>
      </c>
    </row>
    <row r="263" spans="8:28">
      <c r="H263" t="e">
        <f t="shared" si="17"/>
        <v>#N/A</v>
      </c>
      <c r="I263" t="s">
        <v>854</v>
      </c>
      <c r="J263" t="s">
        <v>524</v>
      </c>
      <c r="K263" t="s">
        <v>854</v>
      </c>
      <c r="L263" t="s">
        <v>899</v>
      </c>
      <c r="M263" t="s">
        <v>900</v>
      </c>
      <c r="N263" s="2">
        <v>2.2100000000000002E-2</v>
      </c>
      <c r="O263" t="s">
        <v>901</v>
      </c>
      <c r="P263" s="2">
        <v>0.30080000000000001</v>
      </c>
      <c r="Q263" t="s">
        <v>902</v>
      </c>
      <c r="R263" s="2">
        <v>6.9999999999999999E-4</v>
      </c>
      <c r="S263" t="s">
        <v>903</v>
      </c>
      <c r="T263" s="2">
        <v>0.63649999999999995</v>
      </c>
      <c r="U263" t="s">
        <v>904</v>
      </c>
      <c r="V263" s="2">
        <v>1.7899999999999999E-2</v>
      </c>
      <c r="W263" t="s">
        <v>905</v>
      </c>
      <c r="X263" s="2">
        <v>4.8999999999999998E-3</v>
      </c>
      <c r="Y263" t="s">
        <v>906</v>
      </c>
      <c r="Z263" s="2">
        <v>1.77E-2</v>
      </c>
      <c r="AA263" t="s">
        <v>206</v>
      </c>
      <c r="AB263" s="2">
        <v>0</v>
      </c>
    </row>
    <row r="264" spans="8:28">
      <c r="H264" t="e">
        <f t="shared" si="17"/>
        <v>#N/A</v>
      </c>
      <c r="I264" t="s">
        <v>1155</v>
      </c>
      <c r="J264" t="s">
        <v>954</v>
      </c>
      <c r="K264" t="s">
        <v>1155</v>
      </c>
      <c r="L264" t="s">
        <v>1188</v>
      </c>
      <c r="M264" t="s">
        <v>1189</v>
      </c>
      <c r="N264" s="2">
        <v>0.82469999999999999</v>
      </c>
      <c r="O264" t="s">
        <v>1190</v>
      </c>
      <c r="P264" s="2">
        <v>2.7799999999999998E-2</v>
      </c>
      <c r="Q264" t="s">
        <v>1191</v>
      </c>
      <c r="R264" s="2">
        <v>0.1421</v>
      </c>
      <c r="S264" t="s">
        <v>1192</v>
      </c>
      <c r="T264" s="2">
        <v>8.0000000000000004E-4</v>
      </c>
      <c r="U264" t="s">
        <v>1193</v>
      </c>
      <c r="V264" s="2">
        <v>1.6000000000000001E-3</v>
      </c>
      <c r="W264" t="s">
        <v>1194</v>
      </c>
      <c r="X264" s="2">
        <v>1.1000000000000001E-3</v>
      </c>
      <c r="Y264" t="s">
        <v>1195</v>
      </c>
      <c r="Z264" s="2">
        <v>5.9999999999999995E-4</v>
      </c>
      <c r="AA264" t="s">
        <v>1196</v>
      </c>
      <c r="AB264" s="2">
        <v>8.0000000000000004E-4</v>
      </c>
    </row>
    <row r="265" spans="8:28">
      <c r="H265" t="e">
        <f t="shared" si="17"/>
        <v>#N/A</v>
      </c>
      <c r="I265" t="s">
        <v>498</v>
      </c>
      <c r="J265" t="s">
        <v>164</v>
      </c>
      <c r="K265" t="s">
        <v>410</v>
      </c>
      <c r="L265" t="s">
        <v>499</v>
      </c>
      <c r="M265" t="s">
        <v>500</v>
      </c>
      <c r="N265" s="2">
        <v>0.96499999999999997</v>
      </c>
      <c r="O265">
        <v>0</v>
      </c>
      <c r="P265" s="2">
        <v>0</v>
      </c>
      <c r="Q265">
        <v>132</v>
      </c>
      <c r="R265" s="2">
        <v>3.3000000000000002E-2</v>
      </c>
      <c r="S265">
        <v>0</v>
      </c>
      <c r="T265" s="2">
        <v>0</v>
      </c>
      <c r="U265">
        <v>0</v>
      </c>
      <c r="V265" s="2">
        <v>0</v>
      </c>
      <c r="W265">
        <v>0</v>
      </c>
      <c r="X265" s="2">
        <v>0</v>
      </c>
      <c r="Y265">
        <v>8</v>
      </c>
      <c r="Z265" s="2">
        <v>2E-3</v>
      </c>
      <c r="AA265">
        <v>0</v>
      </c>
      <c r="AB265" s="2">
        <v>0</v>
      </c>
    </row>
    <row r="266" spans="8:28">
      <c r="H266" t="e">
        <f t="shared" si="17"/>
        <v>#N/A</v>
      </c>
      <c r="I266" t="s">
        <v>1553</v>
      </c>
      <c r="J266" t="s">
        <v>1537</v>
      </c>
      <c r="K266" t="s">
        <v>1537</v>
      </c>
      <c r="L266" t="s">
        <v>1554</v>
      </c>
      <c r="M266" t="s">
        <v>1555</v>
      </c>
      <c r="N266" s="2">
        <v>0.94699999999999995</v>
      </c>
      <c r="O266">
        <v>12</v>
      </c>
      <c r="P266" s="2">
        <v>2E-3</v>
      </c>
      <c r="Q266">
        <v>228</v>
      </c>
      <c r="R266" s="2">
        <v>3.7999999999999999E-2</v>
      </c>
      <c r="S266">
        <v>0</v>
      </c>
      <c r="T266" s="2">
        <v>0</v>
      </c>
      <c r="U266">
        <v>0</v>
      </c>
      <c r="V266" s="2">
        <v>0</v>
      </c>
      <c r="W266">
        <v>0</v>
      </c>
      <c r="X266" s="2">
        <v>0</v>
      </c>
      <c r="Y266">
        <v>78</v>
      </c>
      <c r="Z266" s="2">
        <v>1.2999999999999999E-2</v>
      </c>
      <c r="AA266">
        <v>0</v>
      </c>
      <c r="AB266" s="2">
        <v>0</v>
      </c>
    </row>
    <row r="267" spans="8:28">
      <c r="H267" t="e">
        <f t="shared" si="17"/>
        <v>#N/A</v>
      </c>
      <c r="I267" t="s">
        <v>164</v>
      </c>
      <c r="J267" t="s">
        <v>164</v>
      </c>
      <c r="K267" t="s">
        <v>164</v>
      </c>
      <c r="L267" t="s">
        <v>514</v>
      </c>
      <c r="M267" t="s">
        <v>515</v>
      </c>
      <c r="N267" s="2">
        <v>0.62890000000000001</v>
      </c>
      <c r="O267" t="s">
        <v>516</v>
      </c>
      <c r="P267" s="2">
        <v>0.30170000000000002</v>
      </c>
      <c r="Q267" t="s">
        <v>517</v>
      </c>
      <c r="R267" s="2">
        <v>3.2199999999999999E-2</v>
      </c>
      <c r="S267" t="s">
        <v>518</v>
      </c>
      <c r="T267" s="2">
        <v>1.9E-3</v>
      </c>
      <c r="U267" t="s">
        <v>519</v>
      </c>
      <c r="V267" s="2">
        <v>1E-4</v>
      </c>
      <c r="W267" t="s">
        <v>520</v>
      </c>
      <c r="X267" s="2">
        <v>3.2500000000000001E-2</v>
      </c>
      <c r="Y267" t="s">
        <v>521</v>
      </c>
      <c r="Z267" s="2">
        <v>2.2000000000000001E-3</v>
      </c>
      <c r="AA267" t="s">
        <v>522</v>
      </c>
      <c r="AB267" s="2">
        <v>1E-4</v>
      </c>
    </row>
    <row r="268" spans="8:28">
      <c r="H268" t="e">
        <f t="shared" si="17"/>
        <v>#N/A</v>
      </c>
      <c r="I268" t="s">
        <v>1576</v>
      </c>
      <c r="J268" t="s">
        <v>1575</v>
      </c>
      <c r="K268" t="s">
        <v>1576</v>
      </c>
      <c r="L268" t="s">
        <v>1659</v>
      </c>
      <c r="M268" t="s">
        <v>1660</v>
      </c>
      <c r="N268" s="2">
        <v>4.6100000000000002E-2</v>
      </c>
      <c r="O268" t="s">
        <v>1661</v>
      </c>
      <c r="P268" s="2">
        <v>0.88939999999999997</v>
      </c>
      <c r="Q268" t="s">
        <v>1662</v>
      </c>
      <c r="R268" s="2">
        <v>7.3000000000000001E-3</v>
      </c>
      <c r="S268" t="s">
        <v>1663</v>
      </c>
      <c r="T268" s="2">
        <v>1.2E-2</v>
      </c>
      <c r="U268" t="s">
        <v>1664</v>
      </c>
      <c r="V268" s="2">
        <v>3.3E-3</v>
      </c>
      <c r="W268" t="s">
        <v>1665</v>
      </c>
      <c r="X268" s="2">
        <v>6.9999999999999999E-4</v>
      </c>
      <c r="Y268" t="s">
        <v>1666</v>
      </c>
      <c r="Z268" s="2">
        <v>1.6000000000000001E-3</v>
      </c>
      <c r="AA268" t="s">
        <v>1667</v>
      </c>
      <c r="AB268" s="2">
        <v>3.9699999999999999E-2</v>
      </c>
    </row>
    <row r="269" spans="8:28">
      <c r="H269" t="e">
        <f t="shared" si="17"/>
        <v>#N/A</v>
      </c>
      <c r="I269" t="s">
        <v>1575</v>
      </c>
      <c r="J269" t="s">
        <v>1575</v>
      </c>
      <c r="K269" t="s">
        <v>1575</v>
      </c>
      <c r="L269" t="s">
        <v>1706</v>
      </c>
      <c r="M269" t="s">
        <v>1707</v>
      </c>
      <c r="N269" s="2">
        <v>3.7400000000000003E-2</v>
      </c>
      <c r="O269" t="s">
        <v>1708</v>
      </c>
      <c r="P269" s="2">
        <v>0.92969999999999997</v>
      </c>
      <c r="Q269" t="s">
        <v>1709</v>
      </c>
      <c r="R269" s="2">
        <v>6.0000000000000001E-3</v>
      </c>
      <c r="S269" t="s">
        <v>1663</v>
      </c>
      <c r="T269" s="2">
        <v>5.0000000000000001E-3</v>
      </c>
      <c r="U269" t="s">
        <v>1710</v>
      </c>
      <c r="V269" s="2">
        <v>1.4E-3</v>
      </c>
      <c r="W269" t="s">
        <v>1711</v>
      </c>
      <c r="X269" s="2">
        <v>3.0999999999999999E-3</v>
      </c>
      <c r="Y269" t="s">
        <v>1666</v>
      </c>
      <c r="Z269" s="2">
        <v>5.9999999999999995E-4</v>
      </c>
      <c r="AA269" t="s">
        <v>1667</v>
      </c>
      <c r="AB269" s="2">
        <v>1.6500000000000001E-2</v>
      </c>
    </row>
    <row r="270" spans="8:28">
      <c r="H270" t="e">
        <f t="shared" si="17"/>
        <v>#N/A</v>
      </c>
      <c r="I270" t="s">
        <v>746</v>
      </c>
      <c r="J270" t="s">
        <v>524</v>
      </c>
      <c r="K270" t="s">
        <v>731</v>
      </c>
      <c r="L270" t="s">
        <v>225</v>
      </c>
      <c r="M270" t="s">
        <v>747</v>
      </c>
      <c r="N270" s="2">
        <v>0.998</v>
      </c>
      <c r="O270">
        <v>0</v>
      </c>
      <c r="P270" s="2">
        <v>0</v>
      </c>
      <c r="Q270">
        <v>0</v>
      </c>
      <c r="R270" s="2">
        <v>0</v>
      </c>
      <c r="S270">
        <v>0</v>
      </c>
      <c r="T270" s="2">
        <v>0</v>
      </c>
      <c r="U270">
        <v>0</v>
      </c>
      <c r="V270" s="2">
        <v>0</v>
      </c>
      <c r="W270">
        <v>0</v>
      </c>
      <c r="X270" s="2">
        <v>0</v>
      </c>
      <c r="Y270">
        <v>3</v>
      </c>
      <c r="Z270" s="2">
        <v>2E-3</v>
      </c>
      <c r="AA270">
        <v>0</v>
      </c>
      <c r="AB270" s="2">
        <v>0</v>
      </c>
    </row>
    <row r="271" spans="8:28">
      <c r="H271" t="e">
        <f t="shared" si="17"/>
        <v>#N/A</v>
      </c>
      <c r="I271" t="s">
        <v>1358</v>
      </c>
      <c r="J271" t="s">
        <v>1269</v>
      </c>
      <c r="K271" t="s">
        <v>1270</v>
      </c>
      <c r="L271" t="s">
        <v>936</v>
      </c>
      <c r="M271" t="s">
        <v>694</v>
      </c>
      <c r="N271" s="2">
        <v>0.92100000000000004</v>
      </c>
      <c r="O271">
        <v>0</v>
      </c>
      <c r="P271" s="2">
        <v>0</v>
      </c>
      <c r="Q271" t="s">
        <v>1310</v>
      </c>
      <c r="R271" s="2">
        <v>4.5999999999999999E-2</v>
      </c>
      <c r="S271">
        <v>0</v>
      </c>
      <c r="T271" s="2">
        <v>0</v>
      </c>
      <c r="U271">
        <v>0</v>
      </c>
      <c r="V271" s="2">
        <v>0</v>
      </c>
      <c r="W271" t="s">
        <v>633</v>
      </c>
      <c r="X271" s="2">
        <v>2.7E-2</v>
      </c>
      <c r="Y271">
        <v>240</v>
      </c>
      <c r="Z271" s="2">
        <v>6.0000000000000001E-3</v>
      </c>
      <c r="AA271">
        <v>0</v>
      </c>
      <c r="AB271" s="2">
        <v>0</v>
      </c>
    </row>
    <row r="272" spans="8:28">
      <c r="H272" t="e">
        <f t="shared" si="17"/>
        <v>#N/A</v>
      </c>
      <c r="I272" t="s">
        <v>1359</v>
      </c>
      <c r="J272" t="s">
        <v>1269</v>
      </c>
      <c r="K272" t="s">
        <v>1270</v>
      </c>
      <c r="L272" t="s">
        <v>208</v>
      </c>
      <c r="M272" t="s">
        <v>1360</v>
      </c>
      <c r="N272" s="2">
        <v>0.84499999999999997</v>
      </c>
      <c r="O272">
        <v>240</v>
      </c>
      <c r="P272" s="2">
        <v>1.2E-2</v>
      </c>
      <c r="Q272">
        <v>780</v>
      </c>
      <c r="R272" s="2">
        <v>3.9E-2</v>
      </c>
      <c r="S272">
        <v>240</v>
      </c>
      <c r="T272" s="2">
        <v>1.2E-2</v>
      </c>
      <c r="U272">
        <v>0</v>
      </c>
      <c r="V272" s="2">
        <v>0</v>
      </c>
      <c r="W272" t="s">
        <v>1361</v>
      </c>
      <c r="X272" s="2">
        <v>8.4000000000000005E-2</v>
      </c>
      <c r="Y272">
        <v>160</v>
      </c>
      <c r="Z272" s="2">
        <v>8.0000000000000002E-3</v>
      </c>
      <c r="AA272">
        <v>0</v>
      </c>
      <c r="AB272" s="2">
        <v>0</v>
      </c>
    </row>
    <row r="273" spans="8:28">
      <c r="H273" t="e">
        <f t="shared" si="17"/>
        <v>#N/A</v>
      </c>
      <c r="I273" t="s">
        <v>1362</v>
      </c>
      <c r="J273" t="s">
        <v>1269</v>
      </c>
      <c r="K273" t="s">
        <v>1270</v>
      </c>
      <c r="L273" t="s">
        <v>712</v>
      </c>
      <c r="M273" t="s">
        <v>1363</v>
      </c>
      <c r="N273" s="2">
        <v>0.94799999999999995</v>
      </c>
      <c r="O273">
        <v>110</v>
      </c>
      <c r="P273" s="2">
        <v>1E-3</v>
      </c>
      <c r="Q273" t="s">
        <v>1364</v>
      </c>
      <c r="R273" s="2">
        <v>3.6999999999999998E-2</v>
      </c>
      <c r="S273">
        <v>440</v>
      </c>
      <c r="T273" s="2">
        <v>4.0000000000000001E-3</v>
      </c>
      <c r="U273">
        <v>0</v>
      </c>
      <c r="V273" s="2">
        <v>0</v>
      </c>
      <c r="W273">
        <v>0</v>
      </c>
      <c r="X273" s="2">
        <v>0</v>
      </c>
      <c r="Y273">
        <v>660</v>
      </c>
      <c r="Z273" s="2">
        <v>6.0000000000000001E-3</v>
      </c>
      <c r="AA273">
        <v>330</v>
      </c>
      <c r="AB273" s="2">
        <v>3.0000000000000001E-3</v>
      </c>
    </row>
    <row r="274" spans="8:28">
      <c r="H274" t="e">
        <f t="shared" si="17"/>
        <v>#N/A</v>
      </c>
      <c r="I274" t="s">
        <v>753</v>
      </c>
      <c r="J274" t="s">
        <v>524</v>
      </c>
      <c r="K274" t="s">
        <v>731</v>
      </c>
      <c r="L274" t="s">
        <v>754</v>
      </c>
      <c r="M274" t="s">
        <v>755</v>
      </c>
      <c r="N274" s="2">
        <v>0.97399999999999998</v>
      </c>
      <c r="O274">
        <v>0</v>
      </c>
      <c r="P274" s="2">
        <v>0</v>
      </c>
      <c r="Q274">
        <v>78</v>
      </c>
      <c r="R274" s="2">
        <v>6.0000000000000001E-3</v>
      </c>
      <c r="S274">
        <v>0</v>
      </c>
      <c r="T274" s="2">
        <v>0</v>
      </c>
      <c r="U274">
        <v>0</v>
      </c>
      <c r="V274" s="2">
        <v>0</v>
      </c>
      <c r="W274">
        <v>156</v>
      </c>
      <c r="X274" s="2">
        <v>1.2E-2</v>
      </c>
      <c r="Y274">
        <v>104</v>
      </c>
      <c r="Z274" s="2">
        <v>8.0000000000000002E-3</v>
      </c>
      <c r="AA274">
        <v>0</v>
      </c>
      <c r="AB274" s="2">
        <v>0</v>
      </c>
    </row>
    <row r="275" spans="8:28">
      <c r="H275" t="e">
        <f t="shared" si="17"/>
        <v>#N/A</v>
      </c>
      <c r="I275" t="s">
        <v>410</v>
      </c>
      <c r="J275" t="s">
        <v>164</v>
      </c>
      <c r="K275" t="s">
        <v>410</v>
      </c>
      <c r="L275" t="s">
        <v>508</v>
      </c>
      <c r="M275" t="s">
        <v>509</v>
      </c>
      <c r="N275" s="2">
        <v>0.40670000000000001</v>
      </c>
      <c r="O275" t="s">
        <v>510</v>
      </c>
      <c r="P275" s="2">
        <v>0.53359999999999996</v>
      </c>
      <c r="Q275" t="s">
        <v>511</v>
      </c>
      <c r="R275" s="2">
        <v>1.6400000000000001E-2</v>
      </c>
      <c r="S275">
        <v>0</v>
      </c>
      <c r="T275" s="2">
        <v>0</v>
      </c>
      <c r="U275" t="s">
        <v>206</v>
      </c>
      <c r="V275" s="2">
        <v>0</v>
      </c>
      <c r="W275" t="s">
        <v>512</v>
      </c>
      <c r="X275" s="2">
        <v>4.2000000000000003E-2</v>
      </c>
      <c r="Y275" t="s">
        <v>513</v>
      </c>
      <c r="Z275" s="2">
        <v>6.9999999999999999E-4</v>
      </c>
      <c r="AA275">
        <v>0</v>
      </c>
      <c r="AB275" s="2">
        <v>0</v>
      </c>
    </row>
    <row r="276" spans="8:28">
      <c r="H276" t="e">
        <f t="shared" si="17"/>
        <v>#N/A</v>
      </c>
      <c r="I276" t="s">
        <v>908</v>
      </c>
      <c r="J276" t="s">
        <v>524</v>
      </c>
      <c r="K276" t="s">
        <v>908</v>
      </c>
      <c r="L276" t="s">
        <v>938</v>
      </c>
      <c r="M276" t="s">
        <v>939</v>
      </c>
      <c r="N276" s="2">
        <v>2.4E-2</v>
      </c>
      <c r="O276" t="s">
        <v>940</v>
      </c>
      <c r="P276" s="2">
        <v>0.96809999999999996</v>
      </c>
      <c r="Q276" t="s">
        <v>941</v>
      </c>
      <c r="R276" s="2">
        <v>5.1999999999999998E-3</v>
      </c>
      <c r="S276" t="s">
        <v>270</v>
      </c>
      <c r="T276" s="2">
        <v>2.0000000000000001E-4</v>
      </c>
      <c r="U276" t="s">
        <v>942</v>
      </c>
      <c r="V276" s="2">
        <v>2.0000000000000001E-4</v>
      </c>
      <c r="W276" t="s">
        <v>208</v>
      </c>
      <c r="X276" s="2">
        <v>1E-4</v>
      </c>
      <c r="Y276" t="s">
        <v>943</v>
      </c>
      <c r="Z276" s="2">
        <v>1.6999999999999999E-3</v>
      </c>
      <c r="AA276" t="s">
        <v>208</v>
      </c>
      <c r="AB276" s="2">
        <v>1E-4</v>
      </c>
    </row>
    <row r="277" spans="8:28">
      <c r="H277" t="e">
        <f t="shared" si="17"/>
        <v>#N/A</v>
      </c>
      <c r="I277" t="s">
        <v>1198</v>
      </c>
      <c r="J277" t="s">
        <v>954</v>
      </c>
      <c r="K277" t="s">
        <v>1198</v>
      </c>
      <c r="L277" t="s">
        <v>1250</v>
      </c>
      <c r="M277" t="s">
        <v>1251</v>
      </c>
      <c r="N277" s="2">
        <v>0.65849999999999997</v>
      </c>
      <c r="O277" t="s">
        <v>1252</v>
      </c>
      <c r="P277" s="2">
        <v>5.8000000000000003E-2</v>
      </c>
      <c r="Q277" t="s">
        <v>1253</v>
      </c>
      <c r="R277" s="2">
        <v>0.26269999999999999</v>
      </c>
      <c r="S277" t="s">
        <v>1254</v>
      </c>
      <c r="T277" s="2">
        <v>5.8999999999999999E-3</v>
      </c>
      <c r="U277" t="s">
        <v>1255</v>
      </c>
      <c r="V277" s="2">
        <v>4.0000000000000001E-3</v>
      </c>
      <c r="W277" t="s">
        <v>1256</v>
      </c>
      <c r="X277" s="2">
        <v>2.8E-3</v>
      </c>
      <c r="Y277" t="s">
        <v>1257</v>
      </c>
      <c r="Z277" s="2">
        <v>4.1999999999999997E-3</v>
      </c>
      <c r="AA277" t="s">
        <v>1258</v>
      </c>
      <c r="AB277" s="2">
        <v>4.4000000000000003E-3</v>
      </c>
    </row>
    <row r="278" spans="8:28">
      <c r="H278" t="e">
        <f t="shared" si="17"/>
        <v>#N/A</v>
      </c>
      <c r="I278" t="s">
        <v>1697</v>
      </c>
      <c r="J278" t="s">
        <v>1575</v>
      </c>
      <c r="K278" t="s">
        <v>1669</v>
      </c>
      <c r="L278" t="s">
        <v>724</v>
      </c>
      <c r="M278" t="s">
        <v>1698</v>
      </c>
      <c r="N278" s="2">
        <v>2E-3</v>
      </c>
      <c r="O278" t="s">
        <v>1699</v>
      </c>
      <c r="P278" s="2">
        <v>0.99399999999999999</v>
      </c>
      <c r="Q278" t="s">
        <v>1700</v>
      </c>
      <c r="R278" s="2">
        <v>4.0000000000000001E-3</v>
      </c>
      <c r="S278">
        <v>0</v>
      </c>
      <c r="T278" s="2">
        <v>0</v>
      </c>
      <c r="U278">
        <v>0</v>
      </c>
      <c r="V278" s="2">
        <v>0</v>
      </c>
      <c r="W278">
        <v>0</v>
      </c>
      <c r="X278" s="2">
        <v>0</v>
      </c>
      <c r="Y278">
        <v>0</v>
      </c>
      <c r="Z278" s="2">
        <v>0</v>
      </c>
      <c r="AA278">
        <v>0</v>
      </c>
      <c r="AB278" s="2">
        <v>0</v>
      </c>
    </row>
    <row r="279" spans="8:28">
      <c r="H279" t="e">
        <f t="shared" si="17"/>
        <v>#N/A</v>
      </c>
      <c r="I279" t="s">
        <v>1712</v>
      </c>
      <c r="J279" t="s">
        <v>1712</v>
      </c>
      <c r="K279" t="s">
        <v>1712</v>
      </c>
      <c r="L279" t="s">
        <v>1713</v>
      </c>
      <c r="M279" t="s">
        <v>1714</v>
      </c>
      <c r="N279" s="2">
        <v>0.31509999999999999</v>
      </c>
      <c r="O279" t="s">
        <v>1715</v>
      </c>
      <c r="P279" s="2">
        <v>0.23180000000000001</v>
      </c>
      <c r="Q279" t="s">
        <v>1716</v>
      </c>
      <c r="R279" s="2">
        <v>0.1633</v>
      </c>
      <c r="S279" t="s">
        <v>1717</v>
      </c>
      <c r="T279" s="2">
        <v>0.14979999999999999</v>
      </c>
      <c r="U279" t="s">
        <v>1718</v>
      </c>
      <c r="V279" s="2">
        <v>7.0800000000000002E-2</v>
      </c>
      <c r="W279" t="s">
        <v>1719</v>
      </c>
      <c r="X279" s="2">
        <v>5.8700000000000002E-2</v>
      </c>
      <c r="Y279" t="s">
        <v>1720</v>
      </c>
      <c r="Z279" s="2">
        <v>8.5000000000000006E-3</v>
      </c>
      <c r="AA279" t="s">
        <v>1721</v>
      </c>
      <c r="AB279" s="2">
        <v>2E-3</v>
      </c>
    </row>
    <row r="280" spans="8:28">
      <c r="H280" t="e">
        <f t="shared" ref="H280" si="18">VLOOKUP(I280,$B$2:$B$202,1,)</f>
        <v>#N/A</v>
      </c>
      <c r="N280" s="2"/>
      <c r="P280" s="2"/>
      <c r="R280" s="2"/>
      <c r="T280" s="2"/>
      <c r="V280" s="2"/>
      <c r="X280" s="2"/>
      <c r="Z280" s="2"/>
      <c r="AB280" s="2"/>
    </row>
  </sheetData>
  <sortState ref="I3:AB201">
    <sortCondition ref="I2"/>
  </sortState>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T248"/>
  <sheetViews>
    <sheetView zoomScale="85" zoomScaleNormal="85" workbookViewId="0">
      <pane ySplit="1" topLeftCell="A178" activePane="bottomLeft" state="frozen"/>
      <selection pane="bottomLeft" activeCell="A179" sqref="A179"/>
    </sheetView>
  </sheetViews>
  <sheetFormatPr defaultRowHeight="15"/>
  <cols>
    <col min="1" max="1" width="46.85546875" bestFit="1" customWidth="1"/>
    <col min="2" max="2" width="17.28515625" bestFit="1" customWidth="1"/>
    <col min="3" max="3" width="12.7109375" bestFit="1" customWidth="1"/>
    <col min="5" max="5" width="32.140625" bestFit="1" customWidth="1"/>
    <col min="6" max="6" width="3.7109375" bestFit="1" customWidth="1"/>
    <col min="7" max="7" width="5.85546875" bestFit="1" customWidth="1"/>
    <col min="8" max="8" width="2.7109375" style="7" bestFit="1" customWidth="1"/>
    <col min="9" max="9" width="5.5703125" style="3" bestFit="1" customWidth="1"/>
    <col min="10" max="10" width="4.7109375" style="3" bestFit="1" customWidth="1"/>
    <col min="11" max="11" width="4.5703125" style="3" bestFit="1" customWidth="1"/>
    <col min="12" max="12" width="4.5703125" style="3" customWidth="1"/>
    <col min="13" max="13" width="4.5703125" bestFit="1" customWidth="1"/>
    <col min="14" max="14" width="5.5703125" bestFit="1" customWidth="1"/>
    <col min="15" max="15" width="6.28515625" style="1" customWidth="1"/>
    <col min="16" max="16" width="30.5703125" bestFit="1" customWidth="1"/>
  </cols>
  <sheetData>
    <row r="1" spans="1:20">
      <c r="A1" t="s">
        <v>1769</v>
      </c>
      <c r="B1" t="s">
        <v>2427</v>
      </c>
      <c r="C1" t="s">
        <v>153</v>
      </c>
      <c r="E1" s="4" t="s">
        <v>0</v>
      </c>
      <c r="F1" s="4"/>
      <c r="G1" s="4" t="s">
        <v>1739</v>
      </c>
      <c r="H1" s="6"/>
      <c r="I1" s="5" t="s">
        <v>1730</v>
      </c>
      <c r="J1" s="5" t="s">
        <v>1731</v>
      </c>
      <c r="K1" s="5" t="s">
        <v>1732</v>
      </c>
      <c r="L1" s="5" t="s">
        <v>1733</v>
      </c>
      <c r="M1" s="4"/>
      <c r="N1" s="4"/>
      <c r="O1" s="1" t="s">
        <v>1</v>
      </c>
      <c r="P1" s="4" t="s">
        <v>151</v>
      </c>
    </row>
    <row r="2" spans="1:20">
      <c r="A2" t="s">
        <v>124</v>
      </c>
      <c r="B2" s="8">
        <v>645807</v>
      </c>
      <c r="C2" s="8">
        <v>25500100</v>
      </c>
      <c r="D2" s="1"/>
      <c r="E2" t="s">
        <v>907</v>
      </c>
      <c r="F2" t="s">
        <v>1744</v>
      </c>
      <c r="G2">
        <v>65</v>
      </c>
      <c r="H2" t="s">
        <v>1731</v>
      </c>
      <c r="I2" s="3">
        <v>9.6999999999999994E-4</v>
      </c>
      <c r="J2" s="3">
        <v>0.96709000000000001</v>
      </c>
      <c r="K2" s="3">
        <v>2.9099999999999997E-4</v>
      </c>
      <c r="L2" s="3">
        <v>5.8199999999999994E-4</v>
      </c>
      <c r="O2" s="1">
        <v>0.97</v>
      </c>
      <c r="P2" t="s">
        <v>524</v>
      </c>
      <c r="R2" t="s">
        <v>2023</v>
      </c>
      <c r="T2" t="s">
        <v>2024</v>
      </c>
    </row>
    <row r="3" spans="1:20">
      <c r="A3" t="s">
        <v>20</v>
      </c>
      <c r="B3" s="8">
        <v>28703</v>
      </c>
      <c r="C3" s="8">
        <v>2821977</v>
      </c>
      <c r="D3" s="2"/>
      <c r="E3" t="s">
        <v>1100</v>
      </c>
      <c r="F3" t="s">
        <v>1740</v>
      </c>
      <c r="G3">
        <v>42</v>
      </c>
      <c r="H3" s="7" t="s">
        <v>1730</v>
      </c>
      <c r="I3" s="3">
        <v>5.8499999999999996E-2</v>
      </c>
      <c r="J3" s="3">
        <v>0.26097500000000001</v>
      </c>
      <c r="K3" s="3">
        <v>0</v>
      </c>
      <c r="L3" s="3">
        <v>5.2000000000000006E-3</v>
      </c>
      <c r="M3" s="1"/>
      <c r="N3" s="1">
        <f>SUM(I3:M3)</f>
        <v>0.32467499999999999</v>
      </c>
      <c r="O3" s="1">
        <v>0.32500000000000001</v>
      </c>
      <c r="P3" t="s">
        <v>954</v>
      </c>
      <c r="R3" t="s">
        <v>2026</v>
      </c>
      <c r="T3" t="s">
        <v>2024</v>
      </c>
    </row>
    <row r="4" spans="1:20">
      <c r="A4" t="s">
        <v>89</v>
      </c>
      <c r="B4" s="8">
        <v>2381741</v>
      </c>
      <c r="C4" s="8">
        <v>37900000</v>
      </c>
      <c r="D4" s="1"/>
      <c r="E4" t="s">
        <v>1668</v>
      </c>
      <c r="F4" t="s">
        <v>1744</v>
      </c>
      <c r="G4">
        <v>35</v>
      </c>
      <c r="H4" s="7" t="s">
        <v>1731</v>
      </c>
      <c r="I4" s="3">
        <v>1.8600000000000001E-3</v>
      </c>
      <c r="J4" s="3">
        <v>0.91047</v>
      </c>
      <c r="K4" s="3">
        <v>0</v>
      </c>
      <c r="L4" s="3">
        <v>1.7019000000000003E-2</v>
      </c>
      <c r="O4" s="1">
        <v>0.93</v>
      </c>
      <c r="P4" t="s">
        <v>1575</v>
      </c>
      <c r="R4" t="s">
        <v>2027</v>
      </c>
      <c r="T4" t="s">
        <v>2024</v>
      </c>
    </row>
    <row r="5" spans="1:20">
      <c r="A5" t="s">
        <v>1929</v>
      </c>
      <c r="B5">
        <v>464</v>
      </c>
      <c r="C5" s="8">
        <v>76246</v>
      </c>
      <c r="D5" s="1"/>
      <c r="E5" t="s">
        <v>1154</v>
      </c>
      <c r="F5" t="s">
        <v>1746</v>
      </c>
      <c r="G5">
        <v>29</v>
      </c>
      <c r="H5" s="7" t="s">
        <v>1732</v>
      </c>
      <c r="I5" s="3">
        <v>0.89800000000000002</v>
      </c>
      <c r="J5" s="3">
        <v>8.0000000000000002E-3</v>
      </c>
      <c r="K5" s="3">
        <v>5.0000000000000001E-3</v>
      </c>
      <c r="L5" s="3">
        <v>8.8999999999999996E-2</v>
      </c>
      <c r="P5" t="s">
        <v>954</v>
      </c>
      <c r="R5" t="s">
        <v>2028</v>
      </c>
      <c r="T5" t="s">
        <v>2024</v>
      </c>
    </row>
    <row r="6" spans="1:20">
      <c r="A6" t="s">
        <v>106</v>
      </c>
      <c r="B6" s="8">
        <v>1246700</v>
      </c>
      <c r="C6" s="8">
        <v>20609294</v>
      </c>
      <c r="D6" s="1"/>
      <c r="E6" t="s">
        <v>300</v>
      </c>
      <c r="F6" t="s">
        <v>1747</v>
      </c>
      <c r="G6">
        <v>75</v>
      </c>
      <c r="H6" s="7" t="s">
        <v>1730</v>
      </c>
      <c r="I6" s="3">
        <v>0.7964</v>
      </c>
      <c r="J6" s="3">
        <v>1.7600000000000001E-3</v>
      </c>
      <c r="K6" s="3">
        <v>0</v>
      </c>
      <c r="L6" s="3">
        <v>8.1839999999999996E-2</v>
      </c>
      <c r="O6" s="1">
        <v>0.88</v>
      </c>
      <c r="P6" t="s">
        <v>164</v>
      </c>
      <c r="R6" t="s">
        <v>2030</v>
      </c>
      <c r="T6" t="s">
        <v>2024</v>
      </c>
    </row>
    <row r="7" spans="1:20">
      <c r="A7" t="s">
        <v>1926</v>
      </c>
      <c r="B7">
        <v>442</v>
      </c>
      <c r="C7" s="8">
        <v>86295</v>
      </c>
      <c r="D7" s="2"/>
      <c r="E7" t="s">
        <v>1272</v>
      </c>
      <c r="F7" t="s">
        <v>1746</v>
      </c>
      <c r="G7">
        <v>14</v>
      </c>
      <c r="H7" s="7" t="s">
        <v>1730</v>
      </c>
      <c r="I7" s="3">
        <v>0.93</v>
      </c>
      <c r="J7" s="3">
        <v>6.0000000000000001E-3</v>
      </c>
      <c r="K7" s="3">
        <v>2E-3</v>
      </c>
      <c r="L7" s="3">
        <v>6.3E-2</v>
      </c>
      <c r="P7" t="s">
        <v>1269</v>
      </c>
      <c r="R7" t="s">
        <v>1926</v>
      </c>
      <c r="T7" t="s">
        <v>2024</v>
      </c>
    </row>
    <row r="8" spans="1:20">
      <c r="A8" t="s">
        <v>45</v>
      </c>
      <c r="B8" s="8">
        <v>2780400</v>
      </c>
      <c r="C8" s="8">
        <v>40117096</v>
      </c>
      <c r="D8" s="1"/>
      <c r="E8" t="s">
        <v>1430</v>
      </c>
      <c r="F8" t="s">
        <v>1749</v>
      </c>
      <c r="G8">
        <v>3</v>
      </c>
      <c r="H8" s="7" t="s">
        <v>1732</v>
      </c>
      <c r="I8" s="3">
        <v>0.56562000000000001</v>
      </c>
      <c r="J8" s="3">
        <v>6.6000000000000008E-3</v>
      </c>
      <c r="K8" s="3">
        <v>3.3E-4</v>
      </c>
      <c r="L8" s="3">
        <v>8.7780000000000011E-2</v>
      </c>
      <c r="M8" s="1">
        <f>+I8+J8</f>
        <v>0.57222000000000006</v>
      </c>
      <c r="O8" s="1">
        <v>0.66</v>
      </c>
      <c r="P8" t="s">
        <v>1269</v>
      </c>
      <c r="R8" t="s">
        <v>2032</v>
      </c>
      <c r="T8" t="s">
        <v>2024</v>
      </c>
    </row>
    <row r="9" spans="1:20">
      <c r="A9" t="s">
        <v>54</v>
      </c>
      <c r="B9" s="8">
        <v>29743</v>
      </c>
      <c r="C9" s="8">
        <v>3031200</v>
      </c>
      <c r="D9" s="1"/>
      <c r="E9" t="s">
        <v>912</v>
      </c>
      <c r="F9" t="s">
        <v>1748</v>
      </c>
      <c r="G9">
        <v>51</v>
      </c>
      <c r="H9" s="7" t="s">
        <v>1767</v>
      </c>
      <c r="I9" s="3">
        <v>0.71412500000000001</v>
      </c>
      <c r="J9" s="3">
        <v>0</v>
      </c>
      <c r="K9" s="3">
        <v>0</v>
      </c>
      <c r="L9" s="3">
        <v>1.0149999999999999E-2</v>
      </c>
      <c r="O9" s="1">
        <v>0.72499999999999998</v>
      </c>
      <c r="P9" t="s">
        <v>524</v>
      </c>
      <c r="R9" t="s">
        <v>2034</v>
      </c>
      <c r="T9" t="s">
        <v>2024</v>
      </c>
    </row>
    <row r="10" spans="1:20">
      <c r="A10" t="s">
        <v>14</v>
      </c>
      <c r="B10" s="8">
        <v>7702466</v>
      </c>
      <c r="C10" s="8">
        <v>22785500</v>
      </c>
      <c r="D10" s="2"/>
      <c r="E10" t="s">
        <v>523</v>
      </c>
      <c r="F10" t="s">
        <v>1740</v>
      </c>
      <c r="G10">
        <v>93</v>
      </c>
      <c r="H10" s="7" t="s">
        <v>1732</v>
      </c>
      <c r="I10" s="3">
        <v>0.21696000000000001</v>
      </c>
      <c r="J10" s="3">
        <v>7.6800000000000002E-3</v>
      </c>
      <c r="K10" s="3">
        <v>1.3120000000000001E-2</v>
      </c>
      <c r="L10" s="3">
        <v>8.2240000000000008E-2</v>
      </c>
      <c r="M10" s="1"/>
      <c r="N10" s="1">
        <f>SUM(I10:M10)</f>
        <v>0.32</v>
      </c>
      <c r="O10" s="1">
        <v>0.32</v>
      </c>
      <c r="P10" t="s">
        <v>524</v>
      </c>
      <c r="R10" t="s">
        <v>2036</v>
      </c>
      <c r="T10" t="s">
        <v>2024</v>
      </c>
    </row>
    <row r="11" spans="1:20">
      <c r="A11" t="s">
        <v>42</v>
      </c>
      <c r="B11" s="8">
        <v>83879</v>
      </c>
      <c r="C11" s="8">
        <v>8489482</v>
      </c>
      <c r="D11" s="2"/>
      <c r="E11" t="s">
        <v>953</v>
      </c>
      <c r="F11" t="s">
        <v>1742</v>
      </c>
      <c r="G11">
        <v>28</v>
      </c>
      <c r="H11" s="7" t="s">
        <v>1732</v>
      </c>
      <c r="I11" s="3">
        <v>0.44330000000000008</v>
      </c>
      <c r="J11" s="3">
        <v>2.9700000000000001E-2</v>
      </c>
      <c r="K11" s="3">
        <v>1.1000000000000001E-3</v>
      </c>
      <c r="L11" s="3">
        <v>7.4800000000000005E-2</v>
      </c>
      <c r="M11" s="1"/>
      <c r="N11" s="1">
        <f>SUM(I11:M11)</f>
        <v>0.54890000000000005</v>
      </c>
      <c r="O11" s="1">
        <v>0.55000000000000004</v>
      </c>
      <c r="P11" t="s">
        <v>954</v>
      </c>
      <c r="R11" t="s">
        <v>2045</v>
      </c>
      <c r="T11" t="s">
        <v>2024</v>
      </c>
    </row>
    <row r="12" spans="1:20">
      <c r="A12" t="s">
        <v>26</v>
      </c>
      <c r="B12" s="8">
        <v>86600</v>
      </c>
      <c r="C12" s="8">
        <v>9235100</v>
      </c>
      <c r="D12" s="1"/>
      <c r="E12" t="s">
        <v>917</v>
      </c>
      <c r="F12" t="s">
        <v>1745</v>
      </c>
      <c r="G12">
        <v>51</v>
      </c>
      <c r="H12" s="7" t="s">
        <v>1767</v>
      </c>
      <c r="I12" s="3">
        <v>1.4849999999999999E-2</v>
      </c>
      <c r="J12" s="3">
        <v>0.479655</v>
      </c>
      <c r="K12" s="3">
        <v>0</v>
      </c>
      <c r="L12" s="3">
        <v>0</v>
      </c>
      <c r="M12" s="1">
        <f>+I12+J12</f>
        <v>0.49450499999999997</v>
      </c>
      <c r="O12" s="1">
        <v>0.495</v>
      </c>
      <c r="P12" t="s">
        <v>524</v>
      </c>
      <c r="R12" t="s">
        <v>2047</v>
      </c>
      <c r="T12" t="s">
        <v>2024</v>
      </c>
    </row>
    <row r="13" spans="1:20">
      <c r="A13" t="s">
        <v>1892</v>
      </c>
      <c r="B13" s="8">
        <v>13940</v>
      </c>
      <c r="C13" s="8">
        <v>351461</v>
      </c>
      <c r="D13" s="1"/>
      <c r="E13" t="s">
        <v>1984</v>
      </c>
      <c r="F13" t="s">
        <v>1746</v>
      </c>
      <c r="G13">
        <v>15</v>
      </c>
      <c r="H13" s="7" t="s">
        <v>1730</v>
      </c>
      <c r="I13" s="3">
        <v>0.96</v>
      </c>
      <c r="J13" s="3">
        <v>1E-3</v>
      </c>
      <c r="K13" s="3">
        <v>0</v>
      </c>
      <c r="L13" s="3">
        <v>3.7000000000000005E-2</v>
      </c>
      <c r="P13" t="s">
        <v>1269</v>
      </c>
      <c r="R13" t="s">
        <v>2049</v>
      </c>
      <c r="T13" t="s">
        <v>2024</v>
      </c>
    </row>
    <row r="14" spans="1:20">
      <c r="A14" t="s">
        <v>143</v>
      </c>
      <c r="B14">
        <v>757</v>
      </c>
      <c r="C14" s="8">
        <v>1234571</v>
      </c>
      <c r="D14" s="1"/>
      <c r="E14" t="s">
        <v>1574</v>
      </c>
      <c r="F14" t="s">
        <v>1745</v>
      </c>
      <c r="G14">
        <v>63</v>
      </c>
      <c r="H14" t="s">
        <v>1731</v>
      </c>
      <c r="I14" s="3">
        <v>0.144205</v>
      </c>
      <c r="J14" s="3">
        <v>0.67136499999999988</v>
      </c>
      <c r="K14" s="3">
        <v>0.117465</v>
      </c>
      <c r="L14" s="3">
        <v>2.0054999999999996E-2</v>
      </c>
      <c r="O14" s="1">
        <v>0.95499999999999996</v>
      </c>
      <c r="P14" t="s">
        <v>1575</v>
      </c>
      <c r="R14" t="s">
        <v>2051</v>
      </c>
      <c r="T14" t="s">
        <v>2024</v>
      </c>
    </row>
    <row r="15" spans="1:20">
      <c r="A15" t="s">
        <v>144</v>
      </c>
      <c r="B15" s="8">
        <v>147570</v>
      </c>
      <c r="C15" s="8">
        <v>152518015</v>
      </c>
      <c r="D15" s="2"/>
      <c r="E15" t="s">
        <v>853</v>
      </c>
      <c r="F15" t="s">
        <v>1744</v>
      </c>
      <c r="G15">
        <v>95</v>
      </c>
      <c r="H15" s="7" t="s">
        <v>1731</v>
      </c>
      <c r="I15" s="3">
        <v>2E-3</v>
      </c>
      <c r="J15" s="3">
        <v>0.89800000000000002</v>
      </c>
      <c r="K15" s="3">
        <v>9.6000000000000002E-2</v>
      </c>
      <c r="L15" s="3">
        <v>4.7000000000000002E-3</v>
      </c>
      <c r="O15" s="1">
        <v>1</v>
      </c>
      <c r="P15" t="s">
        <v>524</v>
      </c>
      <c r="R15" t="s">
        <v>2052</v>
      </c>
      <c r="T15" t="s">
        <v>2024</v>
      </c>
    </row>
    <row r="16" spans="1:20">
      <c r="A16" t="s">
        <v>1898</v>
      </c>
      <c r="B16">
        <v>430</v>
      </c>
      <c r="C16" s="8">
        <v>274200</v>
      </c>
      <c r="D16" s="2"/>
      <c r="E16" t="s">
        <v>1284</v>
      </c>
      <c r="F16" t="s">
        <v>1746</v>
      </c>
      <c r="G16">
        <v>14</v>
      </c>
      <c r="H16" s="7" t="s">
        <v>1730</v>
      </c>
      <c r="I16" s="3">
        <v>0.95199999999999996</v>
      </c>
      <c r="J16" s="3">
        <v>0.01</v>
      </c>
      <c r="K16" s="3">
        <v>4.0000000000000001E-3</v>
      </c>
      <c r="L16" s="3">
        <v>3.3000000000000002E-2</v>
      </c>
      <c r="P16" t="s">
        <v>1269</v>
      </c>
      <c r="R16" t="s">
        <v>1898</v>
      </c>
      <c r="T16" t="s">
        <v>2024</v>
      </c>
    </row>
    <row r="17" spans="1:20">
      <c r="A17" t="s">
        <v>17</v>
      </c>
      <c r="B17" s="8">
        <v>207600</v>
      </c>
      <c r="C17" s="8">
        <v>9460700</v>
      </c>
      <c r="D17" s="2"/>
      <c r="E17" t="s">
        <v>1029</v>
      </c>
      <c r="F17" t="s">
        <v>1740</v>
      </c>
      <c r="G17">
        <v>34</v>
      </c>
      <c r="H17" s="7" t="s">
        <v>1732</v>
      </c>
      <c r="I17" s="3">
        <v>0.23496</v>
      </c>
      <c r="J17" s="3">
        <v>6.6E-4</v>
      </c>
      <c r="K17" s="3">
        <v>0</v>
      </c>
      <c r="L17" s="3">
        <v>9.4379999999999992E-2</v>
      </c>
      <c r="M17" s="1"/>
      <c r="N17" s="1">
        <f>SUM(I17:M17)</f>
        <v>0.32999999999999996</v>
      </c>
      <c r="O17" s="1">
        <v>0.33</v>
      </c>
      <c r="P17" t="s">
        <v>954</v>
      </c>
      <c r="R17" t="s">
        <v>2054</v>
      </c>
      <c r="T17" t="s">
        <v>2024</v>
      </c>
    </row>
    <row r="18" spans="1:20">
      <c r="A18" t="s">
        <v>23</v>
      </c>
      <c r="B18" s="8">
        <v>30528</v>
      </c>
      <c r="C18" s="8">
        <v>11150598</v>
      </c>
      <c r="D18" s="1"/>
      <c r="E18" t="s">
        <v>1197</v>
      </c>
      <c r="F18" t="s">
        <v>1740</v>
      </c>
      <c r="G18">
        <v>27</v>
      </c>
      <c r="H18" s="7" t="s">
        <v>1732</v>
      </c>
      <c r="I18" s="3">
        <v>0.21285000000000001</v>
      </c>
      <c r="J18" s="3">
        <v>1.9470000000000001E-2</v>
      </c>
      <c r="K18" s="3">
        <v>6.6E-4</v>
      </c>
      <c r="L18" s="3">
        <v>9.6657000000000007E-2</v>
      </c>
      <c r="M18" s="1"/>
      <c r="N18" s="1">
        <f>SUM(I18:M18)</f>
        <v>0.32963700000000001</v>
      </c>
      <c r="O18" s="1">
        <v>0.33</v>
      </c>
      <c r="P18" t="s">
        <v>954</v>
      </c>
      <c r="R18" t="s">
        <v>2055</v>
      </c>
      <c r="T18" t="s">
        <v>2024</v>
      </c>
    </row>
    <row r="19" spans="1:20">
      <c r="A19" t="s">
        <v>47</v>
      </c>
      <c r="B19" s="8">
        <v>22965</v>
      </c>
      <c r="C19" s="8">
        <v>312971</v>
      </c>
      <c r="D19" s="1"/>
      <c r="E19" t="s">
        <v>1374</v>
      </c>
      <c r="F19" t="s">
        <v>1749</v>
      </c>
      <c r="G19">
        <v>16</v>
      </c>
      <c r="H19" s="7" t="s">
        <v>1730</v>
      </c>
      <c r="I19" s="3">
        <v>0.54488999999999999</v>
      </c>
      <c r="J19" s="3">
        <v>6.1499999999999999E-4</v>
      </c>
      <c r="K19" s="3">
        <v>4.3049999999999998E-3</v>
      </c>
      <c r="L19" s="3">
        <v>6.4574999999999994E-2</v>
      </c>
      <c r="M19" s="1">
        <f>+I19+J19</f>
        <v>0.54550500000000002</v>
      </c>
      <c r="O19" s="1">
        <v>0.61499999999999999</v>
      </c>
      <c r="P19" t="s">
        <v>1269</v>
      </c>
      <c r="R19" t="s">
        <v>47</v>
      </c>
      <c r="T19" t="s">
        <v>2024</v>
      </c>
    </row>
    <row r="20" spans="1:20">
      <c r="A20" t="s">
        <v>111</v>
      </c>
      <c r="B20" s="8">
        <v>112622</v>
      </c>
      <c r="C20" s="8">
        <v>9607000</v>
      </c>
      <c r="D20" s="2"/>
      <c r="E20" t="s">
        <v>409</v>
      </c>
      <c r="F20" t="s">
        <v>1742</v>
      </c>
      <c r="G20">
        <v>53</v>
      </c>
      <c r="H20" s="7" t="s">
        <v>1767</v>
      </c>
      <c r="I20" s="3">
        <v>0.49025000000000007</v>
      </c>
      <c r="J20" s="3">
        <v>0.22015000000000001</v>
      </c>
      <c r="K20" s="3">
        <v>0</v>
      </c>
      <c r="L20" s="3">
        <v>0.213675</v>
      </c>
      <c r="M20" s="1"/>
      <c r="N20" s="1">
        <f>SUM(I20:M20)</f>
        <v>0.9240750000000002</v>
      </c>
      <c r="O20" s="1">
        <v>0.92500000000000004</v>
      </c>
      <c r="P20" t="s">
        <v>164</v>
      </c>
      <c r="R20" t="s">
        <v>2058</v>
      </c>
      <c r="T20" t="s">
        <v>2024</v>
      </c>
    </row>
    <row r="21" spans="1:20">
      <c r="A21" t="s">
        <v>1877</v>
      </c>
      <c r="B21" s="8">
        <v>38394</v>
      </c>
      <c r="C21" s="8">
        <v>735120</v>
      </c>
      <c r="D21" s="2"/>
      <c r="E21" t="s">
        <v>861</v>
      </c>
      <c r="F21" t="s">
        <v>1743</v>
      </c>
      <c r="G21">
        <v>95</v>
      </c>
      <c r="H21" s="7" t="s">
        <v>1731</v>
      </c>
      <c r="I21" s="3">
        <v>5.0000000000000001E-3</v>
      </c>
      <c r="J21" s="3">
        <v>2E-3</v>
      </c>
      <c r="K21" s="3">
        <v>0.97299999999999998</v>
      </c>
      <c r="L21" s="3">
        <v>1.9E-2</v>
      </c>
      <c r="P21" t="s">
        <v>524</v>
      </c>
      <c r="R21" t="s">
        <v>2059</v>
      </c>
      <c r="T21" t="s">
        <v>2024</v>
      </c>
    </row>
    <row r="22" spans="1:20">
      <c r="A22" t="s">
        <v>84</v>
      </c>
      <c r="B22" s="8">
        <v>1098581</v>
      </c>
      <c r="C22" s="8">
        <v>10389913</v>
      </c>
      <c r="D22" s="2"/>
      <c r="E22" t="s">
        <v>1439</v>
      </c>
      <c r="F22" t="s">
        <v>1747</v>
      </c>
      <c r="G22">
        <v>7</v>
      </c>
      <c r="H22" s="7" t="s">
        <v>1730</v>
      </c>
      <c r="I22" s="3">
        <v>0.83101499999999995</v>
      </c>
      <c r="J22" s="3">
        <v>0</v>
      </c>
      <c r="K22" s="3">
        <v>0</v>
      </c>
      <c r="L22" s="3">
        <v>5.3100000000000001E-2</v>
      </c>
      <c r="O22" s="1">
        <v>0.88500000000000001</v>
      </c>
      <c r="P22" t="s">
        <v>1269</v>
      </c>
      <c r="R22" t="s">
        <v>2060</v>
      </c>
      <c r="T22" t="s">
        <v>2024</v>
      </c>
    </row>
    <row r="23" spans="1:20">
      <c r="A23" t="s">
        <v>55</v>
      </c>
      <c r="B23" s="8">
        <v>51209</v>
      </c>
      <c r="C23" s="8">
        <v>3839737</v>
      </c>
      <c r="D23" s="2"/>
      <c r="E23" t="s">
        <v>1106</v>
      </c>
      <c r="F23" t="s">
        <v>1742</v>
      </c>
      <c r="G23">
        <v>39</v>
      </c>
      <c r="H23" s="7" t="s">
        <v>1730</v>
      </c>
      <c r="I23" s="3">
        <v>0.34518000000000004</v>
      </c>
      <c r="J23" s="3">
        <v>0.29832000000000003</v>
      </c>
      <c r="K23" s="3">
        <v>0</v>
      </c>
      <c r="L23" s="3">
        <v>1.6500000000000001E-2</v>
      </c>
      <c r="M23" s="1"/>
      <c r="N23" s="1">
        <f>SUM(I23:M23)</f>
        <v>0.66</v>
      </c>
      <c r="O23" s="1">
        <v>0.66</v>
      </c>
      <c r="P23" t="s">
        <v>954</v>
      </c>
      <c r="R23" t="s">
        <v>55</v>
      </c>
      <c r="T23" t="s">
        <v>2024</v>
      </c>
    </row>
    <row r="24" spans="1:20">
      <c r="A24" t="s">
        <v>63</v>
      </c>
      <c r="B24" s="8">
        <v>581730</v>
      </c>
      <c r="C24" s="8">
        <v>2024904</v>
      </c>
      <c r="D24" s="1"/>
      <c r="E24" t="s">
        <v>366</v>
      </c>
      <c r="F24" t="s">
        <v>1749</v>
      </c>
      <c r="G24">
        <v>84</v>
      </c>
      <c r="H24" s="7" t="s">
        <v>1730</v>
      </c>
      <c r="I24" s="3">
        <v>0.55516999999999994</v>
      </c>
      <c r="J24" s="3">
        <v>3.0800000000000003E-3</v>
      </c>
      <c r="K24" s="3">
        <v>2.31E-3</v>
      </c>
      <c r="L24" s="3">
        <v>0.20944000000000002</v>
      </c>
      <c r="M24" s="1">
        <f>+I24+J24</f>
        <v>0.55824999999999991</v>
      </c>
      <c r="O24" s="1">
        <v>0.77</v>
      </c>
      <c r="P24" t="s">
        <v>164</v>
      </c>
      <c r="R24" t="s">
        <v>2065</v>
      </c>
      <c r="T24" t="s">
        <v>2024</v>
      </c>
    </row>
    <row r="25" spans="1:20">
      <c r="A25" t="s">
        <v>85</v>
      </c>
      <c r="B25" s="8">
        <v>8514877</v>
      </c>
      <c r="C25" s="8">
        <v>193946886</v>
      </c>
      <c r="D25" s="2"/>
      <c r="E25" t="s">
        <v>1443</v>
      </c>
      <c r="F25" t="s">
        <v>1748</v>
      </c>
      <c r="G25">
        <v>5</v>
      </c>
      <c r="H25" s="7" t="s">
        <v>1730</v>
      </c>
      <c r="I25" s="3">
        <v>0.76950400000000008</v>
      </c>
      <c r="J25" s="3">
        <v>1.73E-4</v>
      </c>
      <c r="K25" s="3">
        <v>8.6499999999999999E-4</v>
      </c>
      <c r="L25" s="3">
        <v>9.4284999999999994E-2</v>
      </c>
      <c r="O25" s="1">
        <v>0.86499999999999999</v>
      </c>
      <c r="P25" t="s">
        <v>1269</v>
      </c>
      <c r="R25" t="s">
        <v>2066</v>
      </c>
      <c r="T25" t="s">
        <v>2024</v>
      </c>
    </row>
    <row r="26" spans="1:20">
      <c r="A26" t="s">
        <v>1890</v>
      </c>
      <c r="B26" s="8">
        <v>5765</v>
      </c>
      <c r="C26" s="8">
        <v>393162</v>
      </c>
      <c r="D26" s="1"/>
      <c r="E26" t="s">
        <v>761</v>
      </c>
      <c r="F26" t="s">
        <v>1745</v>
      </c>
      <c r="G26">
        <v>83</v>
      </c>
      <c r="H26" s="7" t="s">
        <v>1731</v>
      </c>
      <c r="I26" s="3">
        <v>9.4E-2</v>
      </c>
      <c r="J26" s="3">
        <v>0.751</v>
      </c>
      <c r="K26" s="3">
        <v>8.8999999999999996E-2</v>
      </c>
      <c r="L26" s="3">
        <v>6.7000000000000004E-2</v>
      </c>
      <c r="P26" t="s">
        <v>524</v>
      </c>
      <c r="R26" t="s">
        <v>2068</v>
      </c>
      <c r="T26" t="s">
        <v>2024</v>
      </c>
    </row>
    <row r="27" spans="1:20">
      <c r="A27" t="s">
        <v>21</v>
      </c>
      <c r="B27" s="8">
        <v>111002</v>
      </c>
      <c r="C27" s="8">
        <v>7282041</v>
      </c>
      <c r="D27" s="1"/>
      <c r="E27" t="s">
        <v>1111</v>
      </c>
      <c r="F27" t="s">
        <v>1740</v>
      </c>
      <c r="G27">
        <v>39</v>
      </c>
      <c r="H27" s="7" t="s">
        <v>1730</v>
      </c>
      <c r="I27" s="3">
        <v>0.27503499999999997</v>
      </c>
      <c r="J27" s="3">
        <v>4.5895000000000005E-2</v>
      </c>
      <c r="K27" s="3">
        <v>0</v>
      </c>
      <c r="L27" s="3">
        <v>1.4070000000000001E-2</v>
      </c>
      <c r="M27" s="1"/>
      <c r="N27" s="1">
        <f>SUM(I27:M27)</f>
        <v>0.33500000000000002</v>
      </c>
      <c r="O27" s="1">
        <v>0.33500000000000002</v>
      </c>
      <c r="P27" t="s">
        <v>954</v>
      </c>
      <c r="R27" t="s">
        <v>2070</v>
      </c>
      <c r="T27" t="s">
        <v>2024</v>
      </c>
    </row>
    <row r="28" spans="1:20">
      <c r="A28" t="s">
        <v>86</v>
      </c>
      <c r="B28" s="8">
        <v>270764</v>
      </c>
      <c r="C28" s="8">
        <v>15730977</v>
      </c>
      <c r="D28" s="1"/>
      <c r="E28" t="s">
        <v>416</v>
      </c>
      <c r="F28" t="s">
        <v>1742</v>
      </c>
      <c r="G28">
        <v>49</v>
      </c>
      <c r="H28" s="7" t="s">
        <v>1767</v>
      </c>
      <c r="I28" s="3">
        <v>0.19687499999999999</v>
      </c>
      <c r="J28" s="3">
        <v>0.53900000000000003</v>
      </c>
      <c r="K28" s="3">
        <v>0</v>
      </c>
      <c r="L28" s="3">
        <v>0.13825000000000001</v>
      </c>
      <c r="M28" s="1"/>
      <c r="N28" s="1">
        <f>SUM(I28:M28)</f>
        <v>0.87412500000000004</v>
      </c>
      <c r="O28" s="1">
        <v>0.875</v>
      </c>
      <c r="P28" t="s">
        <v>164</v>
      </c>
      <c r="R28" t="s">
        <v>2072</v>
      </c>
      <c r="T28" t="s">
        <v>2024</v>
      </c>
    </row>
    <row r="29" spans="1:20">
      <c r="A29" t="s">
        <v>2448</v>
      </c>
      <c r="B29" s="8">
        <v>676577</v>
      </c>
      <c r="C29" s="8">
        <v>49120000</v>
      </c>
      <c r="D29" s="2"/>
      <c r="E29" t="s">
        <v>770</v>
      </c>
      <c r="F29" t="s">
        <v>1743</v>
      </c>
      <c r="G29">
        <v>74</v>
      </c>
      <c r="H29" s="7" t="s">
        <v>1753</v>
      </c>
      <c r="I29" s="3">
        <v>7.5270000000000004E-2</v>
      </c>
      <c r="J29" s="3">
        <v>3.8600000000000002E-2</v>
      </c>
      <c r="K29" s="3">
        <v>0.78937000000000002</v>
      </c>
      <c r="L29" s="3">
        <v>6.2725000000000003E-2</v>
      </c>
      <c r="O29" s="1">
        <v>0.96499999999999997</v>
      </c>
      <c r="P29" t="s">
        <v>524</v>
      </c>
      <c r="R29" t="s">
        <v>2073</v>
      </c>
      <c r="T29" t="s">
        <v>2024</v>
      </c>
    </row>
    <row r="30" spans="1:20">
      <c r="A30" t="s">
        <v>102</v>
      </c>
      <c r="B30" s="8">
        <v>27816</v>
      </c>
      <c r="C30" s="8">
        <v>8053574</v>
      </c>
      <c r="D30" s="2"/>
      <c r="E30" t="s">
        <v>163</v>
      </c>
      <c r="F30" t="s">
        <v>1747</v>
      </c>
      <c r="G30">
        <v>79</v>
      </c>
      <c r="H30" s="7" t="s">
        <v>1767</v>
      </c>
      <c r="I30" s="3">
        <v>0.89212500000000006</v>
      </c>
      <c r="J30" s="3">
        <v>2.7300000000000001E-2</v>
      </c>
      <c r="K30" s="3">
        <v>0</v>
      </c>
      <c r="L30" s="3">
        <v>5.5574999999999999E-2</v>
      </c>
      <c r="O30" s="1">
        <v>0.97499999999999998</v>
      </c>
      <c r="P30" t="s">
        <v>164</v>
      </c>
      <c r="R30" t="s">
        <v>2074</v>
      </c>
      <c r="T30" t="s">
        <v>2024</v>
      </c>
    </row>
    <row r="31" spans="1:20">
      <c r="A31" t="s">
        <v>90</v>
      </c>
      <c r="B31" s="8">
        <v>181035</v>
      </c>
      <c r="C31" s="8">
        <v>13395682</v>
      </c>
      <c r="D31" s="1"/>
      <c r="E31" t="s">
        <v>779</v>
      </c>
      <c r="F31" t="s">
        <v>1743</v>
      </c>
      <c r="G31">
        <v>77</v>
      </c>
      <c r="H31" s="7" t="s">
        <v>1753</v>
      </c>
      <c r="I31" s="3">
        <v>3.8400000000000001E-3</v>
      </c>
      <c r="J31" s="3">
        <v>1.9199999999999998E-2</v>
      </c>
      <c r="K31" s="3">
        <v>0.93023999999999996</v>
      </c>
      <c r="L31" s="3">
        <v>7.6800000000000002E-3</v>
      </c>
      <c r="O31" s="1">
        <v>0.96</v>
      </c>
      <c r="P31" t="s">
        <v>524</v>
      </c>
      <c r="R31" t="s">
        <v>2075</v>
      </c>
      <c r="T31" t="s">
        <v>2024</v>
      </c>
    </row>
    <row r="32" spans="1:20">
      <c r="A32" t="s">
        <v>112</v>
      </c>
      <c r="B32" s="8">
        <v>466050</v>
      </c>
      <c r="C32" s="8">
        <v>19406100</v>
      </c>
      <c r="D32" s="1"/>
      <c r="E32" t="s">
        <v>307</v>
      </c>
      <c r="F32" t="s">
        <v>1749</v>
      </c>
      <c r="G32">
        <v>64</v>
      </c>
      <c r="H32" s="7" t="s">
        <v>1730</v>
      </c>
      <c r="I32" s="3">
        <v>0.67136499999999988</v>
      </c>
      <c r="J32" s="3">
        <v>0.17476499999999998</v>
      </c>
      <c r="K32" s="3">
        <v>0</v>
      </c>
      <c r="L32" s="3">
        <v>0.10791499999999998</v>
      </c>
      <c r="O32" s="1">
        <v>0.95499999999999996</v>
      </c>
      <c r="P32" t="s">
        <v>164</v>
      </c>
      <c r="R32" t="s">
        <v>2076</v>
      </c>
      <c r="T32" t="s">
        <v>2024</v>
      </c>
    </row>
    <row r="33" spans="1:20">
      <c r="A33" t="s">
        <v>32</v>
      </c>
      <c r="B33" s="8">
        <v>9970610</v>
      </c>
      <c r="C33" s="8">
        <v>35056064</v>
      </c>
      <c r="D33" s="2"/>
      <c r="E33" t="s">
        <v>1541</v>
      </c>
      <c r="F33" t="s">
        <v>1741</v>
      </c>
      <c r="G33">
        <v>19</v>
      </c>
      <c r="H33" s="7" t="s">
        <v>1732</v>
      </c>
      <c r="I33" s="3">
        <v>0.29399999999999998</v>
      </c>
      <c r="J33" s="3">
        <v>8.8199999999999997E-3</v>
      </c>
      <c r="K33" s="3">
        <v>9.2399999999999999E-3</v>
      </c>
      <c r="L33" s="3">
        <v>0.10836</v>
      </c>
      <c r="M33" s="1"/>
      <c r="N33" s="1">
        <f>SUM(I33:M33)</f>
        <v>0.42042000000000002</v>
      </c>
      <c r="O33" s="1">
        <v>0.42</v>
      </c>
      <c r="P33" t="s">
        <v>1537</v>
      </c>
      <c r="R33" t="s">
        <v>2077</v>
      </c>
      <c r="T33" t="s">
        <v>2024</v>
      </c>
    </row>
    <row r="34" spans="1:20">
      <c r="A34" t="s">
        <v>1884</v>
      </c>
      <c r="B34" s="8">
        <v>4033</v>
      </c>
      <c r="C34" s="8">
        <v>491875</v>
      </c>
      <c r="D34" s="2"/>
      <c r="E34" t="s">
        <v>422</v>
      </c>
      <c r="F34" t="s">
        <v>1747</v>
      </c>
      <c r="G34">
        <v>110</v>
      </c>
      <c r="H34" s="7" t="s">
        <v>1989</v>
      </c>
      <c r="I34" s="3">
        <v>0.89100000000000001</v>
      </c>
      <c r="J34" s="3">
        <v>1E-3</v>
      </c>
      <c r="K34" s="3">
        <v>0</v>
      </c>
      <c r="L34" s="3">
        <v>0.108</v>
      </c>
      <c r="P34" t="s">
        <v>164</v>
      </c>
      <c r="R34" t="s">
        <v>2079</v>
      </c>
      <c r="T34" t="s">
        <v>2024</v>
      </c>
    </row>
    <row r="35" spans="1:20">
      <c r="A35" t="s">
        <v>113</v>
      </c>
      <c r="B35" s="8">
        <v>622436</v>
      </c>
      <c r="C35" s="8">
        <v>4667000</v>
      </c>
      <c r="D35" s="1"/>
      <c r="E35" t="s">
        <v>314</v>
      </c>
      <c r="F35" t="s">
        <v>1747</v>
      </c>
      <c r="G35">
        <v>66</v>
      </c>
      <c r="H35" s="7" t="s">
        <v>1730</v>
      </c>
      <c r="I35" s="3">
        <v>0.84129999999999994</v>
      </c>
      <c r="J35" s="3">
        <v>7.9899999999999999E-2</v>
      </c>
      <c r="K35" s="3">
        <v>0</v>
      </c>
      <c r="L35" s="3">
        <v>1.8800000000000001E-2</v>
      </c>
      <c r="O35" s="1">
        <v>0.94</v>
      </c>
      <c r="P35" t="s">
        <v>164</v>
      </c>
      <c r="R35" t="s">
        <v>113</v>
      </c>
      <c r="T35" t="s">
        <v>2024</v>
      </c>
    </row>
    <row r="36" spans="1:20">
      <c r="A36" t="s">
        <v>107</v>
      </c>
      <c r="B36" s="8">
        <v>1284000</v>
      </c>
      <c r="C36" s="8">
        <v>11274106</v>
      </c>
      <c r="D36" s="2"/>
      <c r="E36" t="s">
        <v>319</v>
      </c>
      <c r="F36" t="s">
        <v>1742</v>
      </c>
      <c r="G36">
        <v>54</v>
      </c>
      <c r="H36" s="7" t="s">
        <v>1767</v>
      </c>
      <c r="I36" s="3">
        <v>0.38163999999999998</v>
      </c>
      <c r="J36" s="3">
        <v>0.51982000000000006</v>
      </c>
      <c r="K36" s="3">
        <v>0</v>
      </c>
      <c r="L36" s="3">
        <v>3.7600000000000001E-2</v>
      </c>
      <c r="M36" s="1"/>
      <c r="N36" s="1">
        <f>SUM(I36:M36)</f>
        <v>0.93906000000000001</v>
      </c>
      <c r="O36" s="1">
        <v>0.94</v>
      </c>
      <c r="P36" t="s">
        <v>164</v>
      </c>
      <c r="R36" t="s">
        <v>2080</v>
      </c>
      <c r="T36" t="s">
        <v>2024</v>
      </c>
    </row>
    <row r="37" spans="1:20">
      <c r="A37" t="s">
        <v>46</v>
      </c>
      <c r="B37" s="8">
        <v>756096</v>
      </c>
      <c r="C37" s="8">
        <v>16634603</v>
      </c>
      <c r="D37" s="2"/>
      <c r="E37" t="s">
        <v>1450</v>
      </c>
      <c r="F37" t="s">
        <v>1749</v>
      </c>
      <c r="G37">
        <v>2</v>
      </c>
      <c r="H37" s="7" t="s">
        <v>1730</v>
      </c>
      <c r="I37" s="3">
        <v>0.62202499999999994</v>
      </c>
      <c r="J37" s="3">
        <v>0</v>
      </c>
      <c r="K37" s="3">
        <v>4.1699999999999994E-4</v>
      </c>
      <c r="L37" s="3">
        <v>7.1584999999999996E-2</v>
      </c>
      <c r="O37" s="1">
        <v>0.69499999999999995</v>
      </c>
      <c r="P37" t="s">
        <v>1269</v>
      </c>
      <c r="R37" t="s">
        <v>2081</v>
      </c>
      <c r="T37" t="s">
        <v>2024</v>
      </c>
    </row>
    <row r="38" spans="1:20">
      <c r="A38" t="s">
        <v>1772</v>
      </c>
      <c r="B38" s="8">
        <v>9572900</v>
      </c>
      <c r="C38" s="8">
        <v>1354040000</v>
      </c>
      <c r="D38" s="1"/>
      <c r="E38" t="s">
        <v>590</v>
      </c>
      <c r="F38" t="s">
        <v>1743</v>
      </c>
      <c r="G38">
        <v>41</v>
      </c>
      <c r="H38" s="7" t="s">
        <v>1753</v>
      </c>
      <c r="I38" s="3">
        <v>5.0999999999999997E-2</v>
      </c>
      <c r="J38" s="3">
        <v>1.7999999999999999E-2</v>
      </c>
      <c r="K38" s="3">
        <v>0.182</v>
      </c>
      <c r="L38" s="3">
        <v>0.748</v>
      </c>
      <c r="P38" t="s">
        <v>524</v>
      </c>
      <c r="R38" t="s">
        <v>2083</v>
      </c>
      <c r="T38" t="s">
        <v>2024</v>
      </c>
    </row>
    <row r="39" spans="1:20">
      <c r="A39" t="s">
        <v>87</v>
      </c>
      <c r="B39" s="8">
        <v>1141748</v>
      </c>
      <c r="C39" s="8">
        <v>47091000</v>
      </c>
      <c r="D39" s="1"/>
      <c r="E39" t="s">
        <v>1457</v>
      </c>
      <c r="F39" t="s">
        <v>1748</v>
      </c>
      <c r="G39">
        <v>10</v>
      </c>
      <c r="H39" s="7" t="s">
        <v>1730</v>
      </c>
      <c r="I39" s="3">
        <v>0.76312499999999994</v>
      </c>
      <c r="J39" s="3">
        <v>1.65E-4</v>
      </c>
      <c r="K39" s="3">
        <v>0</v>
      </c>
      <c r="L39" s="3">
        <v>6.17925E-2</v>
      </c>
      <c r="O39" s="1">
        <v>0.82499999999999996</v>
      </c>
      <c r="P39" t="s">
        <v>1269</v>
      </c>
      <c r="R39" t="s">
        <v>2090</v>
      </c>
      <c r="T39" t="s">
        <v>2024</v>
      </c>
    </row>
    <row r="40" spans="1:20">
      <c r="A40" t="s">
        <v>117</v>
      </c>
      <c r="B40" s="8">
        <v>1861</v>
      </c>
      <c r="C40" s="8">
        <v>724300</v>
      </c>
      <c r="D40" s="1"/>
      <c r="E40" t="s">
        <v>170</v>
      </c>
      <c r="F40" t="s">
        <v>1744</v>
      </c>
      <c r="G40">
        <v>88</v>
      </c>
      <c r="H40" s="7" t="s">
        <v>1731</v>
      </c>
      <c r="I40" s="3">
        <v>4.7999999999999996E-3</v>
      </c>
      <c r="J40" s="3">
        <v>0.94367999999999996</v>
      </c>
      <c r="K40" s="3">
        <v>0</v>
      </c>
      <c r="L40" s="3">
        <v>1.0559999999999998E-2</v>
      </c>
      <c r="O40" s="1">
        <v>0.96</v>
      </c>
      <c r="P40" t="s">
        <v>164</v>
      </c>
      <c r="R40" t="s">
        <v>2092</v>
      </c>
      <c r="T40" t="s">
        <v>2024</v>
      </c>
    </row>
    <row r="41" spans="1:20">
      <c r="A41" t="s">
        <v>2444</v>
      </c>
      <c r="B41" s="8">
        <v>2345095</v>
      </c>
      <c r="C41" s="8">
        <v>71420000</v>
      </c>
      <c r="D41" s="1"/>
      <c r="E41" t="s">
        <v>326</v>
      </c>
      <c r="F41" t="s">
        <v>1746</v>
      </c>
      <c r="G41">
        <v>71</v>
      </c>
      <c r="H41" s="7" t="s">
        <v>1730</v>
      </c>
      <c r="I41" s="3">
        <v>0.94362999999999997</v>
      </c>
      <c r="J41" s="3">
        <v>1.4775E-2</v>
      </c>
      <c r="K41" s="3">
        <v>4.9249999999999999E-4</v>
      </c>
      <c r="L41" s="3">
        <v>2.5609999999999997E-2</v>
      </c>
      <c r="O41" s="1">
        <v>0.98499999999999999</v>
      </c>
      <c r="P41" t="s">
        <v>164</v>
      </c>
      <c r="R41" t="s">
        <v>2094</v>
      </c>
      <c r="T41" t="s">
        <v>2024</v>
      </c>
    </row>
    <row r="42" spans="1:20">
      <c r="A42" t="s">
        <v>2445</v>
      </c>
      <c r="B42" s="8">
        <v>342000</v>
      </c>
      <c r="C42" s="8">
        <v>4324000</v>
      </c>
      <c r="D42" s="1"/>
      <c r="E42" t="s">
        <v>333</v>
      </c>
      <c r="F42" t="s">
        <v>1747</v>
      </c>
      <c r="G42">
        <v>64</v>
      </c>
      <c r="H42" s="7" t="s">
        <v>1730</v>
      </c>
      <c r="I42" s="3">
        <v>0.81175499999999989</v>
      </c>
      <c r="J42" s="3">
        <v>1.1339999999999999E-2</v>
      </c>
      <c r="K42" s="3">
        <v>0</v>
      </c>
      <c r="L42" s="3">
        <v>0.121905</v>
      </c>
      <c r="O42" s="1">
        <v>0.94499999999999995</v>
      </c>
      <c r="P42" t="s">
        <v>164</v>
      </c>
      <c r="R42" t="s">
        <v>2095</v>
      </c>
      <c r="T42" t="s">
        <v>2024</v>
      </c>
    </row>
    <row r="43" spans="1:20">
      <c r="A43" t="s">
        <v>1956</v>
      </c>
      <c r="B43">
        <v>237</v>
      </c>
      <c r="C43" s="8">
        <v>14974</v>
      </c>
      <c r="D43" s="1"/>
      <c r="E43" t="s">
        <v>734</v>
      </c>
      <c r="F43" t="s">
        <v>1746</v>
      </c>
      <c r="G43">
        <v>119</v>
      </c>
      <c r="H43" s="7" t="s">
        <v>1989</v>
      </c>
      <c r="I43" s="3">
        <v>0.96</v>
      </c>
      <c r="J43" s="3">
        <v>0</v>
      </c>
      <c r="K43" s="3">
        <v>0</v>
      </c>
      <c r="L43" s="3">
        <v>0.04</v>
      </c>
      <c r="P43" t="s">
        <v>524</v>
      </c>
      <c r="R43" t="s">
        <v>2232</v>
      </c>
      <c r="T43" t="s">
        <v>2398</v>
      </c>
    </row>
    <row r="44" spans="1:20">
      <c r="A44" t="s">
        <v>77</v>
      </c>
      <c r="B44" s="8">
        <v>51100</v>
      </c>
      <c r="C44" s="8">
        <v>4667096</v>
      </c>
      <c r="D44" s="1"/>
      <c r="E44" t="s">
        <v>1382</v>
      </c>
      <c r="F44" t="s">
        <v>1748</v>
      </c>
      <c r="G44">
        <v>13</v>
      </c>
      <c r="H44" s="7" t="s">
        <v>1730</v>
      </c>
      <c r="I44" s="3">
        <v>0.71811000000000003</v>
      </c>
      <c r="J44" s="3">
        <v>0</v>
      </c>
      <c r="K44" s="3">
        <v>0</v>
      </c>
      <c r="L44" s="3">
        <v>7.1099999999999997E-2</v>
      </c>
      <c r="O44" s="1">
        <v>0.79</v>
      </c>
      <c r="P44" t="s">
        <v>1269</v>
      </c>
      <c r="R44" t="s">
        <v>2097</v>
      </c>
      <c r="T44" t="s">
        <v>2024</v>
      </c>
    </row>
    <row r="45" spans="1:20">
      <c r="A45" t="s">
        <v>2447</v>
      </c>
      <c r="B45" s="8">
        <v>322921</v>
      </c>
      <c r="C45" s="8">
        <v>23202000</v>
      </c>
      <c r="D45" s="1"/>
      <c r="E45" t="s">
        <v>1723</v>
      </c>
      <c r="F45" t="s">
        <v>1742</v>
      </c>
      <c r="G45">
        <v>46</v>
      </c>
      <c r="H45" s="7" t="s">
        <v>1767</v>
      </c>
      <c r="I45" s="3">
        <v>0.38807999999999998</v>
      </c>
      <c r="J45" s="3">
        <v>0.33</v>
      </c>
      <c r="K45" s="3">
        <v>0</v>
      </c>
      <c r="L45" s="3">
        <v>0.16192000000000001</v>
      </c>
      <c r="M45" s="1"/>
      <c r="N45" s="1">
        <f>SUM(I45:M45)</f>
        <v>0.88000000000000012</v>
      </c>
      <c r="O45" s="1">
        <v>0.88</v>
      </c>
      <c r="P45" t="s">
        <v>164</v>
      </c>
      <c r="R45" t="s">
        <v>2098</v>
      </c>
      <c r="T45" t="s">
        <v>2024</v>
      </c>
    </row>
    <row r="46" spans="1:20">
      <c r="A46" t="s">
        <v>52</v>
      </c>
      <c r="B46" s="8">
        <v>56542</v>
      </c>
      <c r="C46" s="8">
        <v>4290612</v>
      </c>
      <c r="D46" s="1"/>
      <c r="E46" t="s">
        <v>962</v>
      </c>
      <c r="F46" t="s">
        <v>1749</v>
      </c>
      <c r="G46">
        <v>39</v>
      </c>
      <c r="H46" s="7" t="s">
        <v>1730</v>
      </c>
      <c r="I46" s="3">
        <v>0.62111000000000005</v>
      </c>
      <c r="J46" s="3">
        <v>9.3100000000000006E-3</v>
      </c>
      <c r="K46" s="3">
        <v>0</v>
      </c>
      <c r="L46" s="3">
        <v>3.3915000000000001E-2</v>
      </c>
      <c r="O46" s="1">
        <v>0.66500000000000004</v>
      </c>
      <c r="P46" t="s">
        <v>954</v>
      </c>
      <c r="R46" t="s">
        <v>2099</v>
      </c>
      <c r="T46" t="s">
        <v>2024</v>
      </c>
    </row>
    <row r="47" spans="1:20">
      <c r="A47" t="s">
        <v>18</v>
      </c>
      <c r="B47" s="8">
        <v>109886</v>
      </c>
      <c r="C47" s="8">
        <v>11163934</v>
      </c>
      <c r="D47" s="2"/>
      <c r="E47" t="s">
        <v>1290</v>
      </c>
      <c r="F47" t="s">
        <v>1740</v>
      </c>
      <c r="G47">
        <v>96</v>
      </c>
      <c r="H47" s="7" t="s">
        <v>1730</v>
      </c>
      <c r="I47" s="3">
        <v>0.19832</v>
      </c>
      <c r="J47" s="3">
        <v>0</v>
      </c>
      <c r="K47" s="3">
        <v>6.7000000000000002E-4</v>
      </c>
      <c r="L47" s="3">
        <v>0.13534000000000002</v>
      </c>
      <c r="M47" s="1"/>
      <c r="N47" s="1">
        <f>SUM(I47:M47)</f>
        <v>0.33433000000000002</v>
      </c>
      <c r="O47" s="1">
        <v>0.33500000000000002</v>
      </c>
      <c r="P47" t="s">
        <v>1269</v>
      </c>
      <c r="R47" t="s">
        <v>2100</v>
      </c>
      <c r="T47" t="s">
        <v>2024</v>
      </c>
    </row>
    <row r="48" spans="1:20">
      <c r="A48" t="s">
        <v>61</v>
      </c>
      <c r="B48" s="8">
        <v>5896</v>
      </c>
      <c r="C48" s="8">
        <v>862000</v>
      </c>
      <c r="D48" s="1"/>
      <c r="E48" t="s">
        <v>921</v>
      </c>
      <c r="F48" t="s">
        <v>1742</v>
      </c>
      <c r="G48">
        <v>56</v>
      </c>
      <c r="H48" s="7" t="s">
        <v>1767</v>
      </c>
      <c r="I48" s="3">
        <v>0.54899999999999993</v>
      </c>
      <c r="J48" s="3">
        <v>0.18975</v>
      </c>
      <c r="K48" s="3">
        <v>1.5E-3</v>
      </c>
      <c r="L48" s="3">
        <v>9.0000000000000011E-3</v>
      </c>
      <c r="M48" s="1"/>
      <c r="N48" s="1">
        <f>SUM(I48:M48)</f>
        <v>0.74924999999999986</v>
      </c>
      <c r="O48" s="1">
        <v>0.75</v>
      </c>
      <c r="P48" t="s">
        <v>524</v>
      </c>
      <c r="R48" t="s">
        <v>2101</v>
      </c>
      <c r="T48" t="s">
        <v>2024</v>
      </c>
    </row>
    <row r="49" spans="1:20">
      <c r="A49" t="s">
        <v>6</v>
      </c>
      <c r="B49" s="8">
        <v>78867</v>
      </c>
      <c r="C49" s="8">
        <v>10516125</v>
      </c>
      <c r="D49" s="2"/>
      <c r="E49" t="s">
        <v>966</v>
      </c>
      <c r="F49" t="s">
        <v>1740</v>
      </c>
      <c r="G49">
        <v>28</v>
      </c>
      <c r="H49" s="7" t="s">
        <v>1732</v>
      </c>
      <c r="I49" s="3">
        <v>4.7765000000000002E-2</v>
      </c>
      <c r="J49" s="3">
        <v>0</v>
      </c>
      <c r="K49" s="3">
        <v>0</v>
      </c>
      <c r="L49" s="3">
        <v>0.15661999999999998</v>
      </c>
      <c r="M49" s="1"/>
      <c r="N49" s="1">
        <f>SUM(I49:M49)</f>
        <v>0.20438499999999998</v>
      </c>
      <c r="O49" s="1">
        <v>0.20499999999999999</v>
      </c>
      <c r="P49" t="s">
        <v>954</v>
      </c>
      <c r="R49" t="s">
        <v>2104</v>
      </c>
      <c r="T49" t="s">
        <v>2024</v>
      </c>
    </row>
    <row r="50" spans="1:20">
      <c r="A50" t="s">
        <v>5</v>
      </c>
      <c r="B50" s="8">
        <v>43098</v>
      </c>
      <c r="C50" s="8">
        <v>5605836</v>
      </c>
      <c r="D50" s="2"/>
      <c r="E50" t="s">
        <v>1058</v>
      </c>
      <c r="F50" t="s">
        <v>1740</v>
      </c>
      <c r="G50">
        <v>25</v>
      </c>
      <c r="H50" s="7" t="s">
        <v>1732</v>
      </c>
      <c r="I50" s="3">
        <v>0.15029999999999999</v>
      </c>
      <c r="J50" s="3">
        <v>7.3800000000000003E-3</v>
      </c>
      <c r="K50" s="3">
        <v>1.08E-3</v>
      </c>
      <c r="L50" s="3">
        <v>2.1239999999999998E-2</v>
      </c>
      <c r="M50" s="1"/>
      <c r="N50" s="1">
        <f>SUM(I50:M50)</f>
        <v>0.18</v>
      </c>
      <c r="O50" s="1">
        <v>0.18</v>
      </c>
      <c r="P50" t="s">
        <v>954</v>
      </c>
      <c r="R50" t="s">
        <v>2107</v>
      </c>
      <c r="T50" t="s">
        <v>2024</v>
      </c>
    </row>
    <row r="51" spans="1:20">
      <c r="A51" t="s">
        <v>135</v>
      </c>
      <c r="B51" s="8">
        <v>23000</v>
      </c>
      <c r="C51" s="8">
        <v>864618</v>
      </c>
      <c r="D51" s="2"/>
      <c r="E51" t="s">
        <v>175</v>
      </c>
      <c r="F51" t="s">
        <v>1744</v>
      </c>
      <c r="G51">
        <v>200</v>
      </c>
      <c r="H51" s="7" t="s">
        <v>1731</v>
      </c>
      <c r="I51" s="3">
        <v>2.4500000000000001E-2</v>
      </c>
      <c r="J51" s="3">
        <v>0.94961999999999991</v>
      </c>
      <c r="K51" s="3">
        <v>0</v>
      </c>
      <c r="L51" s="3">
        <v>4.8999999999999998E-3</v>
      </c>
      <c r="O51" s="1">
        <v>0.98</v>
      </c>
      <c r="P51" t="s">
        <v>164</v>
      </c>
      <c r="R51" t="s">
        <v>2111</v>
      </c>
      <c r="T51" t="s">
        <v>2024</v>
      </c>
    </row>
    <row r="52" spans="1:20">
      <c r="A52" t="s">
        <v>1930</v>
      </c>
      <c r="B52">
        <v>739</v>
      </c>
      <c r="C52" s="8">
        <v>71293</v>
      </c>
      <c r="D52" s="1"/>
      <c r="E52" t="s">
        <v>1296</v>
      </c>
      <c r="F52" t="s">
        <v>1746</v>
      </c>
      <c r="G52">
        <v>14</v>
      </c>
      <c r="H52" s="7" t="s">
        <v>1730</v>
      </c>
      <c r="I52" s="3">
        <v>0.94399999999999995</v>
      </c>
      <c r="J52" s="3">
        <v>1E-3</v>
      </c>
      <c r="K52" s="3">
        <v>1E-3</v>
      </c>
      <c r="L52" s="3">
        <v>5.1999999999999998E-2</v>
      </c>
      <c r="P52" t="s">
        <v>1269</v>
      </c>
      <c r="R52" t="s">
        <v>2112</v>
      </c>
      <c r="T52" t="s">
        <v>2024</v>
      </c>
    </row>
    <row r="53" spans="1:20">
      <c r="A53" t="s">
        <v>71</v>
      </c>
      <c r="B53" s="8">
        <v>47875</v>
      </c>
      <c r="C53" s="8">
        <v>9445281</v>
      </c>
      <c r="D53" s="1"/>
      <c r="E53" t="s">
        <v>1299</v>
      </c>
      <c r="F53" t="s">
        <v>1748</v>
      </c>
      <c r="G53">
        <v>17</v>
      </c>
      <c r="H53" s="7" t="s">
        <v>1730</v>
      </c>
      <c r="I53" s="3">
        <v>0.75680000000000003</v>
      </c>
      <c r="J53" s="3">
        <v>0</v>
      </c>
      <c r="K53" s="3">
        <v>0</v>
      </c>
      <c r="L53" s="3">
        <v>0.10234</v>
      </c>
      <c r="O53" s="1">
        <v>0.86</v>
      </c>
      <c r="P53" t="s">
        <v>1269</v>
      </c>
      <c r="R53" t="s">
        <v>71</v>
      </c>
      <c r="T53" t="s">
        <v>2024</v>
      </c>
    </row>
    <row r="54" spans="1:20">
      <c r="A54" t="s">
        <v>2446</v>
      </c>
      <c r="B54" s="8">
        <v>14919</v>
      </c>
      <c r="C54" s="8">
        <v>1066409</v>
      </c>
      <c r="D54" s="1"/>
      <c r="E54" t="s">
        <v>2443</v>
      </c>
      <c r="F54" t="s">
        <v>1746</v>
      </c>
      <c r="G54">
        <v>85</v>
      </c>
      <c r="H54" s="7" t="s">
        <v>1731</v>
      </c>
      <c r="I54" s="3">
        <v>0.996</v>
      </c>
      <c r="J54" s="3">
        <v>1E-3</v>
      </c>
      <c r="K54" s="3">
        <v>0</v>
      </c>
      <c r="L54" s="3">
        <v>1E-3</v>
      </c>
      <c r="P54" t="s">
        <v>524</v>
      </c>
      <c r="R54" t="s">
        <v>2113</v>
      </c>
      <c r="T54" t="s">
        <v>2024</v>
      </c>
    </row>
    <row r="55" spans="1:20">
      <c r="A55" t="s">
        <v>72</v>
      </c>
      <c r="B55" s="8">
        <v>255595</v>
      </c>
      <c r="C55" s="8">
        <v>15504600</v>
      </c>
      <c r="D55" s="1"/>
      <c r="E55" t="s">
        <v>1462</v>
      </c>
      <c r="F55" t="s">
        <v>1748</v>
      </c>
      <c r="G55">
        <v>9</v>
      </c>
      <c r="H55" s="7" t="s">
        <v>1730</v>
      </c>
      <c r="I55" s="3">
        <v>0.77161999999999986</v>
      </c>
      <c r="J55" s="3">
        <v>0</v>
      </c>
      <c r="K55" s="3">
        <v>0</v>
      </c>
      <c r="L55" s="3">
        <v>4.7559999999999998E-2</v>
      </c>
      <c r="O55" s="1">
        <v>0.82</v>
      </c>
      <c r="P55" t="s">
        <v>1269</v>
      </c>
      <c r="R55" t="s">
        <v>2114</v>
      </c>
      <c r="T55" t="s">
        <v>2024</v>
      </c>
    </row>
    <row r="56" spans="1:20">
      <c r="A56" t="s">
        <v>147</v>
      </c>
      <c r="B56" s="8">
        <v>995868</v>
      </c>
      <c r="C56" s="8">
        <v>83661000</v>
      </c>
      <c r="D56" s="1"/>
      <c r="E56" t="s">
        <v>1674</v>
      </c>
      <c r="F56" t="s">
        <v>1744</v>
      </c>
      <c r="G56">
        <v>52</v>
      </c>
      <c r="H56" s="7" t="s">
        <v>1731</v>
      </c>
      <c r="I56" s="3">
        <v>4.9979999999999997E-2</v>
      </c>
      <c r="J56" s="3">
        <v>0.93001999999999996</v>
      </c>
      <c r="K56" s="3">
        <v>0</v>
      </c>
      <c r="L56" s="3">
        <v>0</v>
      </c>
      <c r="O56" s="1">
        <v>0.98</v>
      </c>
      <c r="P56" t="s">
        <v>1575</v>
      </c>
      <c r="R56" t="s">
        <v>2115</v>
      </c>
      <c r="T56" t="s">
        <v>2024</v>
      </c>
    </row>
    <row r="57" spans="1:20">
      <c r="A57" t="s">
        <v>78</v>
      </c>
      <c r="B57" s="8">
        <v>21040</v>
      </c>
      <c r="C57" s="8">
        <v>6183000</v>
      </c>
      <c r="D57" s="1"/>
      <c r="E57" t="s">
        <v>1388</v>
      </c>
      <c r="F57" t="s">
        <v>1748</v>
      </c>
      <c r="G57">
        <v>16</v>
      </c>
      <c r="H57" s="7" t="s">
        <v>1730</v>
      </c>
      <c r="I57" s="3">
        <v>0.73205999999999993</v>
      </c>
      <c r="J57" s="3">
        <v>0</v>
      </c>
      <c r="K57" s="3">
        <v>0</v>
      </c>
      <c r="L57" s="3">
        <v>9.7939999999999999E-2</v>
      </c>
      <c r="O57" s="1">
        <v>0.83</v>
      </c>
      <c r="P57" t="s">
        <v>1269</v>
      </c>
      <c r="R57" t="s">
        <v>2116</v>
      </c>
      <c r="T57" t="s">
        <v>2024</v>
      </c>
    </row>
    <row r="58" spans="1:20">
      <c r="A58" t="s">
        <v>1863</v>
      </c>
      <c r="B58" s="8">
        <v>28051</v>
      </c>
      <c r="C58" s="8">
        <v>1622000</v>
      </c>
      <c r="D58" s="1"/>
      <c r="E58" t="s">
        <v>340</v>
      </c>
      <c r="F58" t="s">
        <v>1747</v>
      </c>
      <c r="G58">
        <v>64</v>
      </c>
      <c r="H58" s="7" t="s">
        <v>1730</v>
      </c>
      <c r="I58" s="3">
        <v>0.88700000000000001</v>
      </c>
      <c r="J58" s="3">
        <v>0.04</v>
      </c>
      <c r="K58" s="3">
        <v>0</v>
      </c>
      <c r="L58" s="3">
        <v>7.2000000000000008E-2</v>
      </c>
      <c r="P58" t="s">
        <v>164</v>
      </c>
      <c r="R58" t="s">
        <v>2117</v>
      </c>
      <c r="T58" t="s">
        <v>2024</v>
      </c>
    </row>
    <row r="59" spans="1:20">
      <c r="A59" t="s">
        <v>1845</v>
      </c>
      <c r="B59" s="8">
        <v>121100</v>
      </c>
      <c r="C59" s="8">
        <v>5748000</v>
      </c>
      <c r="D59" s="1"/>
      <c r="E59" t="s">
        <v>181</v>
      </c>
      <c r="F59" t="s">
        <v>1749</v>
      </c>
      <c r="G59">
        <v>72</v>
      </c>
      <c r="H59" s="7" t="s">
        <v>1767</v>
      </c>
      <c r="I59" s="3">
        <v>0.629</v>
      </c>
      <c r="J59" s="3">
        <v>0.36599999999999999</v>
      </c>
      <c r="K59" s="3">
        <v>0</v>
      </c>
      <c r="L59" s="3">
        <v>5.0000000000000001E-3</v>
      </c>
      <c r="M59" t="s">
        <v>1767</v>
      </c>
      <c r="P59" t="s">
        <v>164</v>
      </c>
      <c r="R59" t="s">
        <v>2118</v>
      </c>
      <c r="T59" t="s">
        <v>2024</v>
      </c>
    </row>
    <row r="60" spans="1:20">
      <c r="A60" t="s">
        <v>3</v>
      </c>
      <c r="B60" s="8">
        <v>43432</v>
      </c>
      <c r="C60" s="8">
        <v>1286540</v>
      </c>
      <c r="D60" s="2"/>
      <c r="E60" t="s">
        <v>970</v>
      </c>
      <c r="F60" t="s">
        <v>1740</v>
      </c>
      <c r="G60">
        <v>30</v>
      </c>
      <c r="H60" s="7" t="s">
        <v>1732</v>
      </c>
      <c r="I60" s="3">
        <v>6.4000000000000001E-2</v>
      </c>
      <c r="J60" s="3">
        <v>3.2000000000000003E-4</v>
      </c>
      <c r="K60" s="3">
        <v>0</v>
      </c>
      <c r="L60" s="3">
        <v>9.536E-2</v>
      </c>
      <c r="M60" s="1"/>
      <c r="N60" s="1">
        <f>SUM(I60:M60)</f>
        <v>0.15967999999999999</v>
      </c>
      <c r="O60" s="1">
        <v>0.16</v>
      </c>
      <c r="P60" t="s">
        <v>954</v>
      </c>
      <c r="R60" t="s">
        <v>2119</v>
      </c>
      <c r="T60" t="s">
        <v>2024</v>
      </c>
    </row>
    <row r="61" spans="1:20">
      <c r="A61" t="s">
        <v>96</v>
      </c>
      <c r="B61" s="8">
        <v>1063652</v>
      </c>
      <c r="C61" s="8">
        <v>86613986</v>
      </c>
      <c r="D61" s="1"/>
      <c r="E61" t="s">
        <v>187</v>
      </c>
      <c r="F61" t="s">
        <v>1742</v>
      </c>
      <c r="G61">
        <v>72</v>
      </c>
      <c r="H61" s="7" t="s">
        <v>1767</v>
      </c>
      <c r="I61" s="3">
        <v>0.57147999999999999</v>
      </c>
      <c r="J61" s="3">
        <v>0.31485999999999997</v>
      </c>
      <c r="K61" s="3">
        <v>0</v>
      </c>
      <c r="L61" s="3">
        <v>2.4205999999999998E-2</v>
      </c>
      <c r="M61" s="1" t="s">
        <v>1767</v>
      </c>
      <c r="N61" s="1">
        <f>SUM(I61:M61)</f>
        <v>0.91054599999999986</v>
      </c>
      <c r="O61" s="1">
        <v>0.91</v>
      </c>
      <c r="P61" t="s">
        <v>164</v>
      </c>
      <c r="R61" t="s">
        <v>2120</v>
      </c>
      <c r="T61" t="s">
        <v>2024</v>
      </c>
    </row>
    <row r="62" spans="1:20">
      <c r="A62" t="s">
        <v>1874</v>
      </c>
      <c r="B62" s="8">
        <v>18333</v>
      </c>
      <c r="C62" s="8">
        <v>858038</v>
      </c>
      <c r="D62" s="2"/>
      <c r="E62" t="s">
        <v>660</v>
      </c>
      <c r="F62" t="s">
        <v>1749</v>
      </c>
      <c r="G62">
        <v>201</v>
      </c>
      <c r="H62" s="7" t="s">
        <v>1730</v>
      </c>
      <c r="I62" s="3">
        <v>0.64400000000000002</v>
      </c>
      <c r="J62" s="3">
        <v>6.3E-2</v>
      </c>
      <c r="K62" s="3">
        <v>0.27900000000000003</v>
      </c>
      <c r="L62" s="3">
        <v>1.3000000000000001E-2</v>
      </c>
      <c r="P62" t="s">
        <v>524</v>
      </c>
      <c r="R62" t="s">
        <v>2122</v>
      </c>
      <c r="T62" t="s">
        <v>2024</v>
      </c>
    </row>
    <row r="63" spans="1:20">
      <c r="A63" t="s">
        <v>11</v>
      </c>
      <c r="B63" s="8">
        <v>303893</v>
      </c>
      <c r="C63" s="8">
        <v>5432305</v>
      </c>
      <c r="D63" s="2"/>
      <c r="E63" t="s">
        <v>1068</v>
      </c>
      <c r="F63" t="s">
        <v>1740</v>
      </c>
      <c r="G63">
        <v>26</v>
      </c>
      <c r="H63" s="7" t="s">
        <v>1732</v>
      </c>
      <c r="I63" s="3">
        <v>0.22848000000000002</v>
      </c>
      <c r="J63" s="3">
        <v>2.2400000000000002E-3</v>
      </c>
      <c r="K63" s="3">
        <v>0</v>
      </c>
      <c r="L63" s="3">
        <v>4.9280000000000004E-2</v>
      </c>
      <c r="M63" s="1"/>
      <c r="N63" s="1">
        <f>SUM(I63:M63)</f>
        <v>0.28000000000000003</v>
      </c>
      <c r="O63" s="1">
        <v>0.28000000000000003</v>
      </c>
      <c r="P63" t="s">
        <v>954</v>
      </c>
      <c r="R63" t="s">
        <v>2124</v>
      </c>
      <c r="T63" t="s">
        <v>2024</v>
      </c>
    </row>
    <row r="64" spans="1:20">
      <c r="A64" t="s">
        <v>12</v>
      </c>
      <c r="B64" s="8">
        <v>543965</v>
      </c>
      <c r="C64" s="8">
        <v>63749000</v>
      </c>
      <c r="D64" s="2"/>
      <c r="E64" t="s">
        <v>1208</v>
      </c>
      <c r="F64" t="s">
        <v>1740</v>
      </c>
      <c r="G64">
        <v>27</v>
      </c>
      <c r="H64" s="7" t="s">
        <v>1732</v>
      </c>
      <c r="I64" s="3">
        <v>0.18732499999999999</v>
      </c>
      <c r="J64" s="3">
        <v>2.2124999999999999E-2</v>
      </c>
      <c r="K64" s="3">
        <v>1.6224999999999998E-3</v>
      </c>
      <c r="L64" s="3">
        <v>8.4075000000000011E-2</v>
      </c>
      <c r="M64" s="1"/>
      <c r="N64" s="1">
        <f>SUM(I64:M64)</f>
        <v>0.29514750000000001</v>
      </c>
      <c r="O64" s="1">
        <v>0.29499999999999998</v>
      </c>
      <c r="P64" t="s">
        <v>954</v>
      </c>
      <c r="R64" t="s">
        <v>2126</v>
      </c>
      <c r="T64" t="s">
        <v>2024</v>
      </c>
    </row>
    <row r="65" spans="1:20">
      <c r="A65" t="s">
        <v>1864</v>
      </c>
      <c r="B65" s="8">
        <v>267667</v>
      </c>
      <c r="C65" s="8">
        <v>1594000</v>
      </c>
      <c r="D65" s="1"/>
      <c r="E65" t="s">
        <v>347</v>
      </c>
      <c r="F65" t="s">
        <v>1748</v>
      </c>
      <c r="G65">
        <v>64</v>
      </c>
      <c r="H65" s="7" t="s">
        <v>1730</v>
      </c>
      <c r="I65" s="3">
        <v>0.76500000000000001</v>
      </c>
      <c r="J65" s="3">
        <v>0.112</v>
      </c>
      <c r="K65" s="3">
        <v>0</v>
      </c>
      <c r="L65" s="3">
        <v>0.123</v>
      </c>
      <c r="P65" t="s">
        <v>164</v>
      </c>
      <c r="R65" t="s">
        <v>2138</v>
      </c>
      <c r="T65" t="s">
        <v>2024</v>
      </c>
    </row>
    <row r="66" spans="1:20">
      <c r="A66" t="s">
        <v>1862</v>
      </c>
      <c r="B66" s="8">
        <v>10690</v>
      </c>
      <c r="C66" s="8">
        <v>1874000</v>
      </c>
      <c r="D66" s="1"/>
      <c r="E66" t="s">
        <v>1986</v>
      </c>
      <c r="F66" t="s">
        <v>1744</v>
      </c>
      <c r="G66">
        <v>37</v>
      </c>
      <c r="H66" s="7" t="s">
        <v>1731</v>
      </c>
      <c r="I66" s="3">
        <v>4.4999999999999998E-2</v>
      </c>
      <c r="J66" s="3">
        <v>0.95099999999999996</v>
      </c>
      <c r="K66" s="3">
        <v>0</v>
      </c>
      <c r="L66" s="3">
        <v>1E-3</v>
      </c>
      <c r="P66" t="s">
        <v>164</v>
      </c>
      <c r="R66" t="s">
        <v>2425</v>
      </c>
      <c r="T66" t="s">
        <v>2024</v>
      </c>
    </row>
    <row r="67" spans="1:20">
      <c r="A67" t="s">
        <v>64</v>
      </c>
      <c r="B67" s="8">
        <v>69700</v>
      </c>
      <c r="C67" s="8">
        <v>4497600</v>
      </c>
      <c r="D67" s="2"/>
      <c r="E67" t="s">
        <v>1034</v>
      </c>
      <c r="F67" t="s">
        <v>1748</v>
      </c>
      <c r="G67">
        <v>51</v>
      </c>
      <c r="H67" s="7" t="s">
        <v>1767</v>
      </c>
      <c r="I67" s="3">
        <v>0.70800000000000007</v>
      </c>
      <c r="J67" s="3">
        <v>8.5600000000000009E-2</v>
      </c>
      <c r="K67" s="3">
        <v>0</v>
      </c>
      <c r="L67" s="3">
        <v>5.6000000000000008E-3</v>
      </c>
      <c r="O67" s="1">
        <v>0.8</v>
      </c>
      <c r="P67" t="s">
        <v>954</v>
      </c>
      <c r="R67" t="s">
        <v>64</v>
      </c>
      <c r="T67" t="s">
        <v>2024</v>
      </c>
    </row>
    <row r="68" spans="1:20">
      <c r="A68" t="s">
        <v>29</v>
      </c>
      <c r="B68" s="8">
        <v>357123</v>
      </c>
      <c r="C68" s="8">
        <v>80327900</v>
      </c>
      <c r="D68" s="2"/>
      <c r="E68" t="s">
        <v>976</v>
      </c>
      <c r="F68" t="s">
        <v>1741</v>
      </c>
      <c r="G68">
        <v>28</v>
      </c>
      <c r="H68" s="7" t="s">
        <v>1732</v>
      </c>
      <c r="I68" s="3">
        <v>0.27945000000000003</v>
      </c>
      <c r="J68" s="3">
        <v>2.3490000000000004E-2</v>
      </c>
      <c r="K68" s="3">
        <v>1.6200000000000001E-3</v>
      </c>
      <c r="L68" s="3">
        <v>0.10064250000000001</v>
      </c>
      <c r="M68" s="1"/>
      <c r="N68" s="1">
        <f>SUM(I68:M68)</f>
        <v>0.40520250000000008</v>
      </c>
      <c r="O68" s="1">
        <v>0.40500000000000003</v>
      </c>
      <c r="P68" t="s">
        <v>954</v>
      </c>
      <c r="R68" t="s">
        <v>2140</v>
      </c>
      <c r="T68" t="s">
        <v>2024</v>
      </c>
    </row>
    <row r="69" spans="1:20">
      <c r="A69" t="s">
        <v>108</v>
      </c>
      <c r="B69" s="8">
        <v>238533</v>
      </c>
      <c r="C69" s="8">
        <v>24658823</v>
      </c>
      <c r="D69" s="1"/>
      <c r="E69" t="s">
        <v>432</v>
      </c>
      <c r="F69" t="s">
        <v>1748</v>
      </c>
      <c r="G69">
        <v>53</v>
      </c>
      <c r="H69" s="7" t="s">
        <v>1767</v>
      </c>
      <c r="I69" s="3">
        <v>0.70780500000000002</v>
      </c>
      <c r="J69" s="3">
        <v>0.14931</v>
      </c>
      <c r="K69" s="3">
        <v>0</v>
      </c>
      <c r="L69" s="3">
        <v>8.7884999999999991E-2</v>
      </c>
      <c r="O69" s="1">
        <v>0.94499999999999995</v>
      </c>
      <c r="P69" t="s">
        <v>164</v>
      </c>
      <c r="R69" t="s">
        <v>2142</v>
      </c>
      <c r="T69" t="s">
        <v>2024</v>
      </c>
    </row>
    <row r="70" spans="1:20">
      <c r="A70" t="s">
        <v>53</v>
      </c>
      <c r="B70" s="8">
        <v>131957</v>
      </c>
      <c r="C70" s="8">
        <v>10815197</v>
      </c>
      <c r="D70" s="1"/>
      <c r="E70" t="s">
        <v>1116</v>
      </c>
      <c r="F70" t="s">
        <v>1749</v>
      </c>
      <c r="G70">
        <v>42</v>
      </c>
      <c r="H70" s="7" t="s">
        <v>1730</v>
      </c>
      <c r="I70" s="3">
        <v>0.629915</v>
      </c>
      <c r="J70" s="3">
        <v>3.7894999999999998E-2</v>
      </c>
      <c r="K70" s="3">
        <v>7.1500000000000003E-4</v>
      </c>
      <c r="L70" s="3">
        <v>4.4329999999999994E-2</v>
      </c>
      <c r="O70" s="1">
        <v>0.71499999999999997</v>
      </c>
      <c r="P70" t="s">
        <v>954</v>
      </c>
      <c r="R70" t="s">
        <v>2143</v>
      </c>
      <c r="T70" t="s">
        <v>2024</v>
      </c>
    </row>
    <row r="71" spans="1:20">
      <c r="A71" t="s">
        <v>1915</v>
      </c>
      <c r="B71">
        <v>344</v>
      </c>
      <c r="C71" s="8">
        <v>103328</v>
      </c>
      <c r="D71" s="2"/>
      <c r="E71" t="s">
        <v>1305</v>
      </c>
      <c r="F71" t="s">
        <v>1746</v>
      </c>
      <c r="G71">
        <v>14</v>
      </c>
      <c r="H71" s="7" t="s">
        <v>1730</v>
      </c>
      <c r="I71" s="3">
        <v>0.96599999999999997</v>
      </c>
      <c r="J71" s="3">
        <v>3.0000000000000001E-3</v>
      </c>
      <c r="K71" s="3">
        <v>7.0000000000000001E-3</v>
      </c>
      <c r="L71" s="3">
        <v>2.5000000000000001E-2</v>
      </c>
      <c r="P71" t="s">
        <v>1269</v>
      </c>
      <c r="R71" t="s">
        <v>1915</v>
      </c>
      <c r="T71" t="s">
        <v>2024</v>
      </c>
    </row>
    <row r="72" spans="1:20">
      <c r="A72" t="s">
        <v>91</v>
      </c>
      <c r="B72" s="8">
        <v>108889</v>
      </c>
      <c r="C72" s="8">
        <v>15438384</v>
      </c>
      <c r="D72" s="2"/>
      <c r="E72" t="s">
        <v>1394</v>
      </c>
      <c r="F72" t="s">
        <v>1747</v>
      </c>
      <c r="G72">
        <v>16</v>
      </c>
      <c r="H72" s="7" t="s">
        <v>1730</v>
      </c>
      <c r="I72" s="3">
        <v>0.83775999999999995</v>
      </c>
      <c r="J72" s="3">
        <v>0</v>
      </c>
      <c r="K72" s="3">
        <v>0</v>
      </c>
      <c r="L72" s="3">
        <v>4.1975999999999999E-2</v>
      </c>
      <c r="O72" s="1">
        <v>0.88</v>
      </c>
      <c r="P72" t="s">
        <v>1269</v>
      </c>
      <c r="R72" t="s">
        <v>2146</v>
      </c>
      <c r="T72" t="s">
        <v>2024</v>
      </c>
    </row>
    <row r="73" spans="1:20">
      <c r="A73" t="s">
        <v>125</v>
      </c>
      <c r="B73" s="8">
        <v>245857</v>
      </c>
      <c r="C73" s="8">
        <v>10824200</v>
      </c>
      <c r="D73" s="2"/>
      <c r="E73" t="s">
        <v>439</v>
      </c>
      <c r="F73" t="s">
        <v>1745</v>
      </c>
      <c r="G73">
        <v>38</v>
      </c>
      <c r="H73" s="7" t="s">
        <v>1731</v>
      </c>
      <c r="I73" s="3">
        <v>0.10572999999999999</v>
      </c>
      <c r="J73" s="3">
        <v>0.81867999999999996</v>
      </c>
      <c r="K73" s="3">
        <v>0</v>
      </c>
      <c r="L73" s="3">
        <v>4.3649999999999994E-2</v>
      </c>
      <c r="O73" s="1">
        <v>0.97</v>
      </c>
      <c r="P73" t="s">
        <v>164</v>
      </c>
      <c r="R73" t="s">
        <v>2147</v>
      </c>
      <c r="T73" t="s">
        <v>2024</v>
      </c>
    </row>
    <row r="74" spans="1:20">
      <c r="A74" t="s">
        <v>1865</v>
      </c>
      <c r="B74" s="8">
        <v>36125</v>
      </c>
      <c r="C74" s="8">
        <v>1520830</v>
      </c>
      <c r="D74" s="2"/>
      <c r="E74" t="s">
        <v>445</v>
      </c>
      <c r="F74" t="s">
        <v>1742</v>
      </c>
      <c r="G74">
        <v>38</v>
      </c>
      <c r="H74" s="7" t="s">
        <v>1731</v>
      </c>
      <c r="I74" s="3">
        <v>0.19700000000000001</v>
      </c>
      <c r="J74" s="3">
        <v>0.45100000000000001</v>
      </c>
      <c r="K74" s="3">
        <v>0</v>
      </c>
      <c r="L74" s="3">
        <v>0.35199999999999998</v>
      </c>
      <c r="M74" s="1"/>
      <c r="N74" s="1">
        <f>SUM(I74:M74)</f>
        <v>1</v>
      </c>
      <c r="P74" t="s">
        <v>164</v>
      </c>
      <c r="R74" t="s">
        <v>2148</v>
      </c>
      <c r="T74" t="s">
        <v>2024</v>
      </c>
    </row>
    <row r="75" spans="1:20">
      <c r="A75" t="s">
        <v>1876</v>
      </c>
      <c r="B75" s="8">
        <v>214999</v>
      </c>
      <c r="C75" s="8">
        <v>784894</v>
      </c>
      <c r="D75" s="1"/>
      <c r="E75" t="s">
        <v>1478</v>
      </c>
      <c r="F75" t="s">
        <v>1749</v>
      </c>
      <c r="G75">
        <v>12</v>
      </c>
      <c r="H75" s="7" t="s">
        <v>1730</v>
      </c>
      <c r="I75" s="3">
        <v>0.66</v>
      </c>
      <c r="J75" s="3">
        <v>6.4000000000000001E-2</v>
      </c>
      <c r="K75" s="3">
        <v>0.249</v>
      </c>
      <c r="L75" s="3">
        <v>2.7999999999999997E-2</v>
      </c>
      <c r="P75" t="s">
        <v>1269</v>
      </c>
      <c r="R75" t="s">
        <v>2149</v>
      </c>
      <c r="T75" t="s">
        <v>2024</v>
      </c>
    </row>
    <row r="76" spans="1:20">
      <c r="A76" t="s">
        <v>65</v>
      </c>
      <c r="B76" s="8">
        <v>27065</v>
      </c>
      <c r="C76" s="8">
        <v>10413211</v>
      </c>
      <c r="D76" s="2"/>
      <c r="E76" t="s">
        <v>1313</v>
      </c>
      <c r="F76" t="s">
        <v>1749</v>
      </c>
      <c r="G76">
        <v>15</v>
      </c>
      <c r="H76" s="7" t="s">
        <v>1730</v>
      </c>
      <c r="I76" s="3">
        <v>0.65175000000000005</v>
      </c>
      <c r="J76" s="3">
        <v>0</v>
      </c>
      <c r="K76" s="3">
        <v>0</v>
      </c>
      <c r="L76" s="3">
        <v>9.8250000000000004E-2</v>
      </c>
      <c r="O76" s="1">
        <v>0.75</v>
      </c>
      <c r="P76" t="s">
        <v>1269</v>
      </c>
      <c r="R76" t="s">
        <v>2151</v>
      </c>
      <c r="T76" t="s">
        <v>2024</v>
      </c>
    </row>
    <row r="77" spans="1:20">
      <c r="A77" t="s">
        <v>92</v>
      </c>
      <c r="B77" s="8">
        <v>112088</v>
      </c>
      <c r="C77" s="8">
        <v>8385072</v>
      </c>
      <c r="D77" s="1"/>
      <c r="E77" t="s">
        <v>1399</v>
      </c>
      <c r="F77" t="s">
        <v>1748</v>
      </c>
      <c r="G77">
        <v>16</v>
      </c>
      <c r="H77" s="7" t="s">
        <v>1730</v>
      </c>
      <c r="I77" s="3">
        <v>0.73583999999999994</v>
      </c>
      <c r="J77" s="3">
        <v>8.4000000000000003E-4</v>
      </c>
      <c r="K77" s="3">
        <v>8.4000000000000003E-4</v>
      </c>
      <c r="L77" s="3">
        <v>0.10247999999999999</v>
      </c>
      <c r="O77" s="1">
        <v>0.84</v>
      </c>
      <c r="P77" t="s">
        <v>1269</v>
      </c>
      <c r="R77" t="s">
        <v>2153</v>
      </c>
      <c r="T77" t="s">
        <v>2024</v>
      </c>
    </row>
    <row r="78" spans="1:20">
      <c r="A78" t="s">
        <v>24</v>
      </c>
      <c r="B78" s="8">
        <v>93029</v>
      </c>
      <c r="C78" s="8">
        <v>9906000</v>
      </c>
      <c r="D78" s="2"/>
      <c r="E78" t="s">
        <v>983</v>
      </c>
      <c r="F78" t="s">
        <v>1741</v>
      </c>
      <c r="G78">
        <v>28</v>
      </c>
      <c r="H78" s="7" t="s">
        <v>1732</v>
      </c>
      <c r="I78" s="3">
        <v>0.31629000000000002</v>
      </c>
      <c r="J78" s="3">
        <v>0</v>
      </c>
      <c r="K78" s="3">
        <v>0</v>
      </c>
      <c r="L78" s="3">
        <v>7.2540000000000007E-2</v>
      </c>
      <c r="M78" s="1"/>
      <c r="N78" s="1">
        <f>SUM(I78:M78)</f>
        <v>0.38883000000000001</v>
      </c>
      <c r="O78" s="1">
        <v>0.39</v>
      </c>
      <c r="P78" t="s">
        <v>954</v>
      </c>
      <c r="R78" t="s">
        <v>24</v>
      </c>
      <c r="T78" t="s">
        <v>2024</v>
      </c>
    </row>
    <row r="79" spans="1:20">
      <c r="A79" t="s">
        <v>1894</v>
      </c>
      <c r="B79" s="8">
        <v>102800</v>
      </c>
      <c r="C79" s="8">
        <v>322930</v>
      </c>
      <c r="D79" s="2"/>
      <c r="E79" t="s">
        <v>1073</v>
      </c>
      <c r="F79" t="s">
        <v>1746</v>
      </c>
      <c r="G79">
        <v>21</v>
      </c>
      <c r="H79" s="7" t="s">
        <v>1730</v>
      </c>
      <c r="I79" s="3">
        <v>0.95</v>
      </c>
      <c r="J79" s="3">
        <v>2E-3</v>
      </c>
      <c r="K79" s="3">
        <v>7.0000000000000001E-3</v>
      </c>
      <c r="L79" s="3">
        <v>4.2000000000000003E-2</v>
      </c>
      <c r="P79" t="s">
        <v>954</v>
      </c>
      <c r="R79" t="s">
        <v>2154</v>
      </c>
      <c r="T79" t="s">
        <v>2024</v>
      </c>
    </row>
    <row r="80" spans="1:20">
      <c r="A80" t="s">
        <v>73</v>
      </c>
      <c r="B80" s="8">
        <v>3166285</v>
      </c>
      <c r="C80" s="8">
        <v>1210569573</v>
      </c>
      <c r="D80" s="1"/>
      <c r="E80" t="s">
        <v>866</v>
      </c>
      <c r="F80" t="s">
        <v>1743</v>
      </c>
      <c r="G80">
        <v>69</v>
      </c>
      <c r="H80" s="7" t="s">
        <v>1753</v>
      </c>
      <c r="I80" s="3">
        <v>1.9750000000000004E-2</v>
      </c>
      <c r="J80" s="3">
        <v>0.11376</v>
      </c>
      <c r="K80" s="3">
        <v>0.6343700000000001</v>
      </c>
      <c r="L80" s="3">
        <v>2.2673000000000002E-2</v>
      </c>
      <c r="O80" s="1">
        <v>0.79</v>
      </c>
      <c r="P80" t="s">
        <v>524</v>
      </c>
      <c r="R80" t="s">
        <v>2155</v>
      </c>
      <c r="T80" t="s">
        <v>2024</v>
      </c>
    </row>
    <row r="81" spans="1:20">
      <c r="A81" t="s">
        <v>145</v>
      </c>
      <c r="B81" s="8">
        <v>1910931</v>
      </c>
      <c r="C81" s="8">
        <v>237641326</v>
      </c>
      <c r="D81" s="2"/>
      <c r="E81" t="s">
        <v>786</v>
      </c>
      <c r="F81" t="s">
        <v>1745</v>
      </c>
      <c r="G81">
        <v>85</v>
      </c>
      <c r="H81" s="7" t="s">
        <v>1731</v>
      </c>
      <c r="I81" s="3">
        <v>9.801E-2</v>
      </c>
      <c r="J81" s="3">
        <v>0.86327999999999994</v>
      </c>
      <c r="K81" s="3">
        <v>2.376E-2</v>
      </c>
      <c r="L81" s="3">
        <v>4.9500000000000004E-3</v>
      </c>
      <c r="O81" s="1">
        <v>0.99</v>
      </c>
      <c r="P81" t="s">
        <v>524</v>
      </c>
      <c r="R81" t="s">
        <v>2157</v>
      </c>
      <c r="T81" t="s">
        <v>2024</v>
      </c>
    </row>
    <row r="82" spans="1:20">
      <c r="A82" t="s">
        <v>76</v>
      </c>
      <c r="B82" s="8">
        <v>1628750</v>
      </c>
      <c r="C82" s="8">
        <v>76653000</v>
      </c>
      <c r="D82" s="2"/>
      <c r="E82" t="s">
        <v>926</v>
      </c>
      <c r="F82" t="s">
        <v>1745</v>
      </c>
      <c r="G82">
        <v>59</v>
      </c>
      <c r="H82" s="7" t="s">
        <v>1731</v>
      </c>
      <c r="I82" s="3">
        <v>1.65E-3</v>
      </c>
      <c r="J82" s="3">
        <v>0.82087499999999991</v>
      </c>
      <c r="K82" s="3">
        <v>2.4749999999999994E-4</v>
      </c>
      <c r="L82" s="3">
        <v>2.4749999999999998E-3</v>
      </c>
      <c r="O82" s="1">
        <v>0.82499999999999996</v>
      </c>
      <c r="P82" t="s">
        <v>524</v>
      </c>
      <c r="R82" t="s">
        <v>2159</v>
      </c>
      <c r="T82" t="s">
        <v>2024</v>
      </c>
    </row>
    <row r="83" spans="1:20">
      <c r="A83" t="s">
        <v>74</v>
      </c>
      <c r="B83" s="8">
        <v>434128</v>
      </c>
      <c r="C83" s="8">
        <v>33330000</v>
      </c>
      <c r="D83" s="2"/>
      <c r="E83" t="s">
        <v>1585</v>
      </c>
      <c r="F83" t="s">
        <v>1745</v>
      </c>
      <c r="G83">
        <v>60</v>
      </c>
      <c r="H83" s="7" t="s">
        <v>1731</v>
      </c>
      <c r="I83" s="3">
        <v>6.8799999999999998E-3</v>
      </c>
      <c r="J83" s="3">
        <v>0.85139999999999993</v>
      </c>
      <c r="K83" s="3">
        <v>0</v>
      </c>
      <c r="L83" s="3">
        <v>1.3759999999999998E-3</v>
      </c>
      <c r="O83" s="1">
        <v>0.86</v>
      </c>
      <c r="P83" t="s">
        <v>1575</v>
      </c>
      <c r="R83" t="s">
        <v>2160</v>
      </c>
      <c r="T83" t="s">
        <v>2024</v>
      </c>
    </row>
    <row r="84" spans="1:20">
      <c r="A84" t="s">
        <v>43</v>
      </c>
      <c r="B84" s="8">
        <v>70273</v>
      </c>
      <c r="C84" s="8">
        <v>4585400</v>
      </c>
      <c r="D84" s="1"/>
      <c r="E84" t="s">
        <v>1216</v>
      </c>
      <c r="F84" t="s">
        <v>1749</v>
      </c>
      <c r="G84">
        <v>24</v>
      </c>
      <c r="H84" s="7" t="s">
        <v>1732</v>
      </c>
      <c r="I84" s="3">
        <v>0.49220000000000003</v>
      </c>
      <c r="J84" s="3">
        <v>5.8849999999999996E-3</v>
      </c>
      <c r="K84" s="3">
        <v>2.14E-3</v>
      </c>
      <c r="L84" s="3">
        <v>3.424E-2</v>
      </c>
      <c r="M84" s="1">
        <f>+I84+J84</f>
        <v>0.498085</v>
      </c>
      <c r="O84" s="1">
        <v>0.53500000000000003</v>
      </c>
      <c r="P84" t="s">
        <v>954</v>
      </c>
      <c r="R84" t="s">
        <v>2162</v>
      </c>
      <c r="T84" t="s">
        <v>2024</v>
      </c>
    </row>
    <row r="85" spans="1:20">
      <c r="A85" t="s">
        <v>37</v>
      </c>
      <c r="B85" s="8">
        <v>22145</v>
      </c>
      <c r="C85" s="8">
        <v>8024200</v>
      </c>
      <c r="D85" s="1"/>
      <c r="E85" t="s">
        <v>1590</v>
      </c>
      <c r="F85" t="s">
        <v>1746</v>
      </c>
      <c r="G85">
        <v>56</v>
      </c>
      <c r="H85" s="7" t="s">
        <v>1767</v>
      </c>
      <c r="I85" s="3">
        <v>1</v>
      </c>
      <c r="J85" s="3">
        <v>0</v>
      </c>
      <c r="K85" s="3">
        <v>0</v>
      </c>
      <c r="L85" s="3">
        <v>0</v>
      </c>
      <c r="M85" s="1"/>
      <c r="N85" s="1"/>
      <c r="O85" s="1">
        <v>0.495</v>
      </c>
      <c r="P85" t="s">
        <v>1575</v>
      </c>
      <c r="R85" t="s">
        <v>2164</v>
      </c>
      <c r="T85" t="s">
        <v>2024</v>
      </c>
    </row>
    <row r="86" spans="1:20">
      <c r="A86" t="s">
        <v>59</v>
      </c>
      <c r="B86" s="8">
        <v>301308</v>
      </c>
      <c r="C86" s="8">
        <v>59561204</v>
      </c>
      <c r="D86" s="2"/>
      <c r="E86" t="s">
        <v>1160</v>
      </c>
      <c r="F86" t="s">
        <v>1749</v>
      </c>
      <c r="G86">
        <v>36</v>
      </c>
      <c r="H86" s="7" t="s">
        <v>1730</v>
      </c>
      <c r="I86" s="3">
        <v>0.596167</v>
      </c>
      <c r="J86" s="3">
        <v>2.6454999999999996E-2</v>
      </c>
      <c r="K86" s="3">
        <v>2.1449999999999998E-3</v>
      </c>
      <c r="L86" s="3">
        <v>9.0090000000000003E-2</v>
      </c>
      <c r="M86" s="1">
        <f>+I86+J86</f>
        <v>0.62262200000000001</v>
      </c>
      <c r="O86" s="1">
        <v>0.71499999999999997</v>
      </c>
      <c r="P86" t="s">
        <v>954</v>
      </c>
      <c r="R86" t="s">
        <v>2167</v>
      </c>
      <c r="T86" t="s">
        <v>2024</v>
      </c>
    </row>
    <row r="87" spans="1:20">
      <c r="A87" t="s">
        <v>56</v>
      </c>
      <c r="B87" s="8">
        <v>10991</v>
      </c>
      <c r="C87" s="8">
        <v>2709300</v>
      </c>
      <c r="D87" s="2"/>
      <c r="E87" t="s">
        <v>1319</v>
      </c>
      <c r="F87" t="s">
        <v>1749</v>
      </c>
      <c r="G87">
        <v>15</v>
      </c>
      <c r="H87" s="7" t="s">
        <v>1730</v>
      </c>
      <c r="I87" s="3">
        <v>0.54039999999999999</v>
      </c>
      <c r="J87" s="3">
        <v>0</v>
      </c>
      <c r="K87" s="3">
        <v>0</v>
      </c>
      <c r="L87" s="3">
        <v>0.15889999999999999</v>
      </c>
      <c r="M87" s="1">
        <f>+I87+J87</f>
        <v>0.54039999999999999</v>
      </c>
      <c r="O87" s="1">
        <v>0.7</v>
      </c>
      <c r="P87" t="s">
        <v>1269</v>
      </c>
      <c r="R87" t="s">
        <v>56</v>
      </c>
      <c r="T87" t="s">
        <v>2024</v>
      </c>
    </row>
    <row r="88" spans="1:20">
      <c r="A88" t="s">
        <v>9</v>
      </c>
      <c r="B88" s="8">
        <v>377915</v>
      </c>
      <c r="C88" s="8">
        <v>127300000</v>
      </c>
      <c r="D88" s="2"/>
      <c r="E88" t="s">
        <v>608</v>
      </c>
      <c r="F88" t="s">
        <v>1740</v>
      </c>
      <c r="G88">
        <v>33</v>
      </c>
      <c r="H88" s="7" t="s">
        <v>1753</v>
      </c>
      <c r="I88" s="3">
        <v>3.7599999999999999E-3</v>
      </c>
      <c r="J88" s="3">
        <v>4.6999999999999999E-4</v>
      </c>
      <c r="K88" s="3">
        <v>8.5116999999999984E-2</v>
      </c>
      <c r="L88" s="3">
        <v>0.14593499999999998</v>
      </c>
      <c r="M88" s="1"/>
      <c r="N88" s="1">
        <f>SUM(I88:M88)</f>
        <v>0.23528199999999996</v>
      </c>
      <c r="O88" s="1">
        <v>0.23499999999999999</v>
      </c>
      <c r="P88" t="s">
        <v>524</v>
      </c>
      <c r="R88" t="s">
        <v>9</v>
      </c>
      <c r="T88" t="s">
        <v>2024</v>
      </c>
    </row>
    <row r="89" spans="1:20">
      <c r="A89" t="s">
        <v>119</v>
      </c>
      <c r="B89" s="8">
        <v>88778</v>
      </c>
      <c r="C89" s="8">
        <v>6307500</v>
      </c>
      <c r="D89" s="1"/>
      <c r="E89" t="s">
        <v>1599</v>
      </c>
      <c r="F89" t="s">
        <v>1744</v>
      </c>
      <c r="G89">
        <v>56</v>
      </c>
      <c r="H89" s="7" t="s">
        <v>1767</v>
      </c>
      <c r="I89" s="3">
        <v>2.1229999999999999E-2</v>
      </c>
      <c r="J89" s="3">
        <v>0.93797999999999992</v>
      </c>
      <c r="K89" s="3">
        <v>4.8250000000000003E-3</v>
      </c>
      <c r="L89" s="3">
        <v>0</v>
      </c>
      <c r="O89" s="1">
        <v>0.96499999999999997</v>
      </c>
      <c r="P89" t="s">
        <v>1575</v>
      </c>
      <c r="R89" t="s">
        <v>2172</v>
      </c>
      <c r="T89" t="s">
        <v>2024</v>
      </c>
    </row>
    <row r="90" spans="1:20">
      <c r="A90" t="s">
        <v>41</v>
      </c>
      <c r="B90" s="8">
        <v>2724900</v>
      </c>
      <c r="C90" s="8">
        <v>16967000</v>
      </c>
      <c r="D90" s="2"/>
      <c r="E90" t="s">
        <v>554</v>
      </c>
      <c r="F90" t="s">
        <v>1741</v>
      </c>
      <c r="G90">
        <v>98</v>
      </c>
      <c r="H90" s="7" t="s">
        <v>1732</v>
      </c>
      <c r="I90" s="3">
        <v>0.10664</v>
      </c>
      <c r="J90" s="3">
        <v>0.30271999999999999</v>
      </c>
      <c r="K90" s="3">
        <v>8.5999999999999998E-4</v>
      </c>
      <c r="L90" s="3">
        <v>1.9780000000000002E-2</v>
      </c>
      <c r="M90" s="1"/>
      <c r="N90" s="1">
        <f>SUM(I90:M90)</f>
        <v>0.43000000000000005</v>
      </c>
      <c r="O90" s="1">
        <v>0.43</v>
      </c>
      <c r="P90" t="s">
        <v>524</v>
      </c>
      <c r="R90" t="s">
        <v>2173</v>
      </c>
      <c r="T90" t="s">
        <v>2024</v>
      </c>
    </row>
    <row r="91" spans="1:20">
      <c r="A91" t="s">
        <v>120</v>
      </c>
      <c r="B91" s="8">
        <v>581834</v>
      </c>
      <c r="C91" s="8">
        <v>38610097</v>
      </c>
      <c r="D91" s="2"/>
      <c r="E91" t="s">
        <v>193</v>
      </c>
      <c r="F91" t="s">
        <v>1747</v>
      </c>
      <c r="G91">
        <v>99</v>
      </c>
      <c r="H91" s="7" t="s">
        <v>1730</v>
      </c>
      <c r="I91" s="3">
        <v>0.79711999999999994</v>
      </c>
      <c r="J91" s="3">
        <v>9.1179999999999997E-2</v>
      </c>
      <c r="K91" s="3">
        <v>9.3999999999999997E-4</v>
      </c>
      <c r="L91" s="3">
        <v>5.0760000000000007E-2</v>
      </c>
      <c r="O91" s="1">
        <v>0.94</v>
      </c>
      <c r="P91" t="s">
        <v>164</v>
      </c>
      <c r="R91" t="s">
        <v>2174</v>
      </c>
      <c r="T91" t="s">
        <v>2024</v>
      </c>
    </row>
    <row r="92" spans="1:20">
      <c r="A92" t="s">
        <v>1914</v>
      </c>
      <c r="B92">
        <v>726</v>
      </c>
      <c r="C92" s="8">
        <v>104573</v>
      </c>
      <c r="D92" s="1"/>
      <c r="E92" t="s">
        <v>705</v>
      </c>
      <c r="F92" t="s">
        <v>1746</v>
      </c>
      <c r="G92">
        <v>115</v>
      </c>
      <c r="H92" s="7" t="s">
        <v>1989</v>
      </c>
      <c r="I92" s="3">
        <v>0.97</v>
      </c>
      <c r="J92" s="3">
        <v>0</v>
      </c>
      <c r="K92" s="3">
        <v>0</v>
      </c>
      <c r="L92" s="3">
        <v>0.03</v>
      </c>
      <c r="P92" t="s">
        <v>524</v>
      </c>
      <c r="R92" t="s">
        <v>2175</v>
      </c>
      <c r="T92" t="s">
        <v>2024</v>
      </c>
    </row>
    <row r="93" spans="1:20">
      <c r="A93" t="s">
        <v>2449</v>
      </c>
      <c r="B93" s="8">
        <v>122762</v>
      </c>
      <c r="C93" s="8">
        <v>24052231</v>
      </c>
      <c r="D93" s="1"/>
      <c r="E93" t="s">
        <v>616</v>
      </c>
      <c r="F93" t="s">
        <v>1743</v>
      </c>
      <c r="G93">
        <v>45</v>
      </c>
      <c r="H93" s="7" t="s">
        <v>1753</v>
      </c>
      <c r="I93" s="3">
        <v>0.02</v>
      </c>
      <c r="J93" s="3">
        <v>0</v>
      </c>
      <c r="K93" s="3">
        <v>1.4999999999999999E-2</v>
      </c>
      <c r="L93" s="3">
        <v>0.96499999999999997</v>
      </c>
      <c r="P93" t="s">
        <v>524</v>
      </c>
      <c r="R93" t="s">
        <v>2176</v>
      </c>
      <c r="T93" t="s">
        <v>2024</v>
      </c>
    </row>
    <row r="94" spans="1:20">
      <c r="A94" t="s">
        <v>2450</v>
      </c>
      <c r="B94" s="8">
        <v>99461</v>
      </c>
      <c r="C94" s="8">
        <v>50004441</v>
      </c>
      <c r="D94" s="1"/>
      <c r="E94" t="s">
        <v>623</v>
      </c>
      <c r="F94" t="s">
        <v>1741</v>
      </c>
      <c r="G94">
        <v>44</v>
      </c>
      <c r="H94" s="7" t="s">
        <v>1732</v>
      </c>
      <c r="I94" s="3">
        <v>0.12494999999999999</v>
      </c>
      <c r="J94" s="3">
        <v>8.4999999999999995E-4</v>
      </c>
      <c r="K94" s="3">
        <v>9.7324999999999995E-2</v>
      </c>
      <c r="L94" s="3">
        <v>0.20145000000000002</v>
      </c>
      <c r="M94" s="1"/>
      <c r="N94" s="1">
        <f>SUM(I94:M94)</f>
        <v>0.42457500000000004</v>
      </c>
      <c r="O94" s="1">
        <v>0.42499999999999999</v>
      </c>
      <c r="P94" t="s">
        <v>524</v>
      </c>
      <c r="R94" t="s">
        <v>2179</v>
      </c>
      <c r="T94" t="s">
        <v>2024</v>
      </c>
    </row>
    <row r="95" spans="1:20">
      <c r="A95" t="s">
        <v>60</v>
      </c>
      <c r="B95" s="8">
        <v>10910</v>
      </c>
      <c r="C95" s="8">
        <v>1815606</v>
      </c>
      <c r="D95" s="1"/>
      <c r="E95" t="s">
        <v>1122</v>
      </c>
      <c r="F95" t="s">
        <v>1745</v>
      </c>
      <c r="G95">
        <v>39</v>
      </c>
      <c r="H95" s="7" t="s">
        <v>1730</v>
      </c>
      <c r="I95" s="3">
        <v>7.239000000000001E-2</v>
      </c>
      <c r="J95" s="3">
        <v>0.55245</v>
      </c>
      <c r="K95" s="3">
        <v>0</v>
      </c>
      <c r="L95" s="3">
        <v>1.0160000000000001E-2</v>
      </c>
      <c r="M95" s="1">
        <f>+I95+J95</f>
        <v>0.62484000000000006</v>
      </c>
      <c r="O95" s="1">
        <v>0.63500000000000001</v>
      </c>
      <c r="P95" t="s">
        <v>954</v>
      </c>
      <c r="R95" t="s">
        <v>2400</v>
      </c>
      <c r="T95" t="s">
        <v>2401</v>
      </c>
    </row>
    <row r="96" spans="1:20">
      <c r="A96" t="s">
        <v>79</v>
      </c>
      <c r="B96" s="8">
        <v>17818</v>
      </c>
      <c r="C96" s="8">
        <v>3582054</v>
      </c>
      <c r="D96" s="1"/>
      <c r="E96" t="s">
        <v>1604</v>
      </c>
      <c r="F96" t="s">
        <v>1745</v>
      </c>
      <c r="G96">
        <v>60</v>
      </c>
      <c r="H96" s="7" t="s">
        <v>1731</v>
      </c>
      <c r="I96" s="3">
        <v>0.132275</v>
      </c>
      <c r="J96" s="3">
        <v>0.68542500000000006</v>
      </c>
      <c r="K96" s="3">
        <v>0.10452500000000001</v>
      </c>
      <c r="L96" s="3">
        <v>2.7750000000000001E-3</v>
      </c>
      <c r="O96" s="1">
        <v>0.92500000000000004</v>
      </c>
      <c r="P96" t="s">
        <v>1575</v>
      </c>
      <c r="R96" t="s">
        <v>2183</v>
      </c>
      <c r="T96" t="s">
        <v>2024</v>
      </c>
    </row>
    <row r="97" spans="1:20">
      <c r="A97" t="s">
        <v>49</v>
      </c>
      <c r="B97" s="8">
        <v>199945</v>
      </c>
      <c r="C97" s="8">
        <v>5551900</v>
      </c>
      <c r="D97" s="2"/>
      <c r="E97" t="s">
        <v>563</v>
      </c>
      <c r="F97" t="s">
        <v>1745</v>
      </c>
      <c r="G97">
        <v>58</v>
      </c>
      <c r="H97" s="7" t="s">
        <v>1731</v>
      </c>
      <c r="I97" s="3">
        <v>8.2650000000000001E-2</v>
      </c>
      <c r="J97" s="3">
        <v>0.63800000000000001</v>
      </c>
      <c r="K97" s="3">
        <v>0</v>
      </c>
      <c r="L97" s="3">
        <v>3.6249999999999998E-3</v>
      </c>
      <c r="O97" s="1">
        <v>0.72499999999999998</v>
      </c>
      <c r="P97" t="s">
        <v>524</v>
      </c>
      <c r="R97" t="s">
        <v>2184</v>
      </c>
      <c r="T97" t="s">
        <v>2024</v>
      </c>
    </row>
    <row r="98" spans="1:20">
      <c r="A98" t="s">
        <v>127</v>
      </c>
      <c r="B98" s="8">
        <v>236800</v>
      </c>
      <c r="C98" s="8">
        <v>6580800</v>
      </c>
      <c r="D98" s="2"/>
      <c r="E98" t="s">
        <v>794</v>
      </c>
      <c r="F98" t="s">
        <v>1743</v>
      </c>
      <c r="G98">
        <v>77</v>
      </c>
      <c r="H98" s="7" t="s">
        <v>1753</v>
      </c>
      <c r="I98" s="3">
        <v>1.4474999999999998E-2</v>
      </c>
      <c r="J98" s="3">
        <v>0</v>
      </c>
      <c r="K98" s="3">
        <v>0.63690000000000002</v>
      </c>
      <c r="L98" s="3">
        <v>0.311695</v>
      </c>
      <c r="O98" s="1">
        <v>0.96499999999999997</v>
      </c>
      <c r="P98" t="s">
        <v>524</v>
      </c>
      <c r="R98" t="s">
        <v>2185</v>
      </c>
      <c r="T98" t="s">
        <v>2024</v>
      </c>
    </row>
    <row r="99" spans="1:20">
      <c r="A99" t="s">
        <v>22</v>
      </c>
      <c r="B99" s="8">
        <v>64562</v>
      </c>
      <c r="C99" s="8">
        <v>2021300</v>
      </c>
      <c r="D99" s="2"/>
      <c r="E99" t="s">
        <v>987</v>
      </c>
      <c r="F99" t="s">
        <v>1741</v>
      </c>
      <c r="G99">
        <v>30</v>
      </c>
      <c r="H99" s="7" t="s">
        <v>1732</v>
      </c>
      <c r="I99" s="3">
        <v>0.21762000000000004</v>
      </c>
      <c r="J99" s="3">
        <v>3.9000000000000005E-4</v>
      </c>
      <c r="K99" s="3">
        <v>0</v>
      </c>
      <c r="L99" s="3">
        <v>0.1716</v>
      </c>
      <c r="M99" s="1"/>
      <c r="N99" s="1">
        <f>SUM(I99:M99)</f>
        <v>0.38961000000000001</v>
      </c>
      <c r="O99" s="1">
        <v>0.39</v>
      </c>
      <c r="P99" t="s">
        <v>954</v>
      </c>
      <c r="R99" t="s">
        <v>2186</v>
      </c>
      <c r="T99" t="s">
        <v>2024</v>
      </c>
    </row>
    <row r="100" spans="1:20">
      <c r="A100" t="s">
        <v>82</v>
      </c>
      <c r="B100" s="8">
        <v>10201</v>
      </c>
      <c r="C100" s="8">
        <v>4324000</v>
      </c>
      <c r="D100" s="2"/>
      <c r="E100" t="s">
        <v>1610</v>
      </c>
      <c r="F100" t="s">
        <v>1742</v>
      </c>
      <c r="G100">
        <v>56</v>
      </c>
      <c r="H100" s="7" t="s">
        <v>1767</v>
      </c>
      <c r="I100" s="3">
        <v>0.34278500000000001</v>
      </c>
      <c r="J100" s="3">
        <v>0.54863499999999998</v>
      </c>
      <c r="K100" s="3">
        <v>1.7900000000000001E-3</v>
      </c>
      <c r="L100" s="3">
        <v>2.6850000000000003E-3</v>
      </c>
      <c r="M100" s="1"/>
      <c r="N100" s="1">
        <f>SUM(I100:M100)</f>
        <v>0.895895</v>
      </c>
      <c r="O100" s="1">
        <v>0.89500000000000002</v>
      </c>
      <c r="P100" t="s">
        <v>1575</v>
      </c>
      <c r="R100" t="s">
        <v>2187</v>
      </c>
      <c r="T100" t="s">
        <v>2024</v>
      </c>
    </row>
    <row r="101" spans="1:20">
      <c r="A101" t="s">
        <v>1859</v>
      </c>
      <c r="B101" s="8">
        <v>30355</v>
      </c>
      <c r="C101" s="8">
        <v>2240000</v>
      </c>
      <c r="E101" t="s">
        <v>375</v>
      </c>
      <c r="F101" t="s">
        <v>1746</v>
      </c>
      <c r="G101">
        <v>91</v>
      </c>
      <c r="H101" s="7" t="s">
        <v>1730</v>
      </c>
      <c r="I101" s="3">
        <v>0.96799999999999997</v>
      </c>
      <c r="J101" s="3">
        <v>0</v>
      </c>
      <c r="K101" s="3">
        <v>0</v>
      </c>
      <c r="L101" s="3">
        <v>3.2000000000000001E-2</v>
      </c>
      <c r="P101" t="s">
        <v>164</v>
      </c>
      <c r="R101" t="s">
        <v>2188</v>
      </c>
      <c r="T101" t="s">
        <v>2024</v>
      </c>
    </row>
    <row r="102" spans="1:20">
      <c r="A102" t="s">
        <v>114</v>
      </c>
      <c r="B102" s="8">
        <v>97036</v>
      </c>
      <c r="C102" s="8">
        <v>3476608</v>
      </c>
      <c r="D102" s="1"/>
      <c r="E102" t="s">
        <v>458</v>
      </c>
      <c r="F102" t="s">
        <v>1747</v>
      </c>
      <c r="G102">
        <v>38</v>
      </c>
      <c r="H102" s="7" t="s">
        <v>1731</v>
      </c>
      <c r="I102" s="3">
        <v>0.80745999999999996</v>
      </c>
      <c r="J102" s="3">
        <v>0.11279999999999998</v>
      </c>
      <c r="K102" s="3">
        <v>0</v>
      </c>
      <c r="L102" s="3">
        <v>1.8800000000000001E-2</v>
      </c>
      <c r="O102" s="1">
        <v>0.94</v>
      </c>
      <c r="P102" t="s">
        <v>164</v>
      </c>
      <c r="R102" t="s">
        <v>2189</v>
      </c>
      <c r="T102" t="s">
        <v>2024</v>
      </c>
    </row>
    <row r="103" spans="1:20">
      <c r="A103" t="s">
        <v>1842</v>
      </c>
      <c r="B103" s="8">
        <v>1770060</v>
      </c>
      <c r="C103" s="8">
        <v>6506000</v>
      </c>
      <c r="D103" s="1"/>
      <c r="E103" t="s">
        <v>1678</v>
      </c>
      <c r="F103" t="s">
        <v>1744</v>
      </c>
      <c r="G103">
        <v>43</v>
      </c>
      <c r="H103" s="7" t="s">
        <v>1731</v>
      </c>
      <c r="I103" s="3">
        <v>2.7E-2</v>
      </c>
      <c r="J103" s="3">
        <v>0.96599999999999997</v>
      </c>
      <c r="K103" s="3">
        <v>3.0000000000000001E-3</v>
      </c>
      <c r="L103" s="3">
        <v>2E-3</v>
      </c>
      <c r="P103" t="s">
        <v>1575</v>
      </c>
      <c r="R103" t="s">
        <v>2190</v>
      </c>
      <c r="T103" t="s">
        <v>2024</v>
      </c>
    </row>
    <row r="104" spans="1:20">
      <c r="A104" t="s">
        <v>1945</v>
      </c>
      <c r="B104">
        <v>160</v>
      </c>
      <c r="C104" s="8">
        <v>36842</v>
      </c>
      <c r="D104" s="2"/>
      <c r="E104" t="s">
        <v>992</v>
      </c>
      <c r="F104" t="s">
        <v>1746</v>
      </c>
      <c r="G104">
        <v>28</v>
      </c>
      <c r="H104" s="7" t="s">
        <v>1732</v>
      </c>
      <c r="I104" s="3">
        <v>0.92</v>
      </c>
      <c r="J104" s="3">
        <v>0.05</v>
      </c>
      <c r="K104" s="3">
        <v>0</v>
      </c>
      <c r="L104" s="3">
        <v>2.9000000000000001E-2</v>
      </c>
      <c r="P104" t="s">
        <v>954</v>
      </c>
      <c r="R104" t="s">
        <v>2191</v>
      </c>
      <c r="T104" t="s">
        <v>2024</v>
      </c>
    </row>
    <row r="105" spans="1:20">
      <c r="A105" t="s">
        <v>35</v>
      </c>
      <c r="B105" s="8">
        <v>65300</v>
      </c>
      <c r="C105" s="8">
        <v>2962836</v>
      </c>
      <c r="D105" s="2"/>
      <c r="E105" t="s">
        <v>995</v>
      </c>
      <c r="F105" t="s">
        <v>1741</v>
      </c>
      <c r="G105">
        <v>30</v>
      </c>
      <c r="H105" s="7" t="s">
        <v>1732</v>
      </c>
      <c r="I105" s="3">
        <v>0.37267</v>
      </c>
      <c r="J105" s="3">
        <v>0</v>
      </c>
      <c r="K105" s="3">
        <v>0</v>
      </c>
      <c r="L105" s="3">
        <v>4.1500000000000002E-2</v>
      </c>
      <c r="M105" s="1"/>
      <c r="N105" s="1">
        <f>SUM(I105:M105)</f>
        <v>0.41416999999999998</v>
      </c>
      <c r="O105" s="1">
        <v>0.41499999999999998</v>
      </c>
      <c r="P105" t="s">
        <v>954</v>
      </c>
      <c r="R105" t="s">
        <v>2192</v>
      </c>
      <c r="T105" t="s">
        <v>2024</v>
      </c>
    </row>
    <row r="106" spans="1:20">
      <c r="A106" t="s">
        <v>1879</v>
      </c>
      <c r="B106" s="8">
        <v>2586</v>
      </c>
      <c r="C106" s="8">
        <v>537000</v>
      </c>
      <c r="D106" s="2"/>
      <c r="E106" t="s">
        <v>1225</v>
      </c>
      <c r="F106" t="s">
        <v>1748</v>
      </c>
      <c r="G106">
        <v>27</v>
      </c>
      <c r="H106" s="7" t="s">
        <v>1732</v>
      </c>
      <c r="I106" s="3">
        <v>0.70499999999999996</v>
      </c>
      <c r="J106" s="3">
        <v>2.3E-2</v>
      </c>
      <c r="K106" s="3">
        <v>0</v>
      </c>
      <c r="L106" s="3">
        <v>0.27100000000000002</v>
      </c>
      <c r="P106" t="s">
        <v>954</v>
      </c>
      <c r="R106" t="s">
        <v>2193</v>
      </c>
      <c r="T106" t="s">
        <v>2024</v>
      </c>
    </row>
    <row r="107" spans="1:20">
      <c r="A107" t="s">
        <v>67</v>
      </c>
      <c r="B107" s="8">
        <v>25713</v>
      </c>
      <c r="C107" s="8">
        <v>2059794</v>
      </c>
      <c r="D107" s="2"/>
      <c r="E107" t="s">
        <v>1127</v>
      </c>
      <c r="F107" t="s">
        <v>1742</v>
      </c>
      <c r="G107">
        <v>42</v>
      </c>
      <c r="H107" s="7" t="s">
        <v>1730</v>
      </c>
      <c r="I107" s="3">
        <v>0.465505</v>
      </c>
      <c r="J107" s="3">
        <v>0.30850500000000003</v>
      </c>
      <c r="K107" s="3">
        <v>0</v>
      </c>
      <c r="L107" s="3">
        <v>1.0990000000000002E-2</v>
      </c>
      <c r="M107" s="1"/>
      <c r="N107" s="1">
        <f>SUM(I107:M107)</f>
        <v>0.78500000000000014</v>
      </c>
      <c r="O107" s="1">
        <v>0.78500000000000003</v>
      </c>
      <c r="P107" t="s">
        <v>954</v>
      </c>
      <c r="R107" t="s">
        <v>2194</v>
      </c>
      <c r="T107" t="s">
        <v>2024</v>
      </c>
    </row>
    <row r="108" spans="1:20">
      <c r="A108" t="s">
        <v>109</v>
      </c>
      <c r="B108" s="8">
        <v>587041</v>
      </c>
      <c r="C108" s="8">
        <v>20696070</v>
      </c>
      <c r="D108" s="2"/>
      <c r="E108" t="s">
        <v>201</v>
      </c>
      <c r="F108" t="s">
        <v>1748</v>
      </c>
      <c r="G108">
        <v>92</v>
      </c>
      <c r="H108" s="7" t="s">
        <v>1730</v>
      </c>
      <c r="I108" s="3">
        <v>0.79329000000000005</v>
      </c>
      <c r="J108" s="3">
        <v>2.7900000000000001E-2</v>
      </c>
      <c r="K108" s="3">
        <v>4.6500000000000003E-4</v>
      </c>
      <c r="L108" s="3">
        <v>0.10695</v>
      </c>
      <c r="O108" s="1">
        <v>0.93</v>
      </c>
      <c r="P108" t="s">
        <v>164</v>
      </c>
      <c r="R108" t="s">
        <v>2196</v>
      </c>
      <c r="T108" t="s">
        <v>2024</v>
      </c>
    </row>
    <row r="109" spans="1:20">
      <c r="A109" t="s">
        <v>136</v>
      </c>
      <c r="B109" s="8">
        <v>118484</v>
      </c>
      <c r="C109" s="8">
        <v>14388600</v>
      </c>
      <c r="D109" s="2"/>
      <c r="E109" t="s">
        <v>209</v>
      </c>
      <c r="F109" t="s">
        <v>1747</v>
      </c>
      <c r="G109">
        <v>87</v>
      </c>
      <c r="H109" s="7" t="s">
        <v>1730</v>
      </c>
      <c r="I109" s="3">
        <v>0.81459499999999996</v>
      </c>
      <c r="J109" s="3">
        <v>0.12805</v>
      </c>
      <c r="K109" s="3">
        <v>0</v>
      </c>
      <c r="L109" s="3">
        <v>4.1370000000000004E-2</v>
      </c>
      <c r="O109" s="1">
        <v>0.98499999999999999</v>
      </c>
      <c r="P109" t="s">
        <v>164</v>
      </c>
      <c r="R109" t="s">
        <v>2198</v>
      </c>
      <c r="T109" t="s">
        <v>2024</v>
      </c>
    </row>
    <row r="110" spans="1:20">
      <c r="A110" t="s">
        <v>80</v>
      </c>
      <c r="B110" s="8">
        <v>330803</v>
      </c>
      <c r="C110" s="8">
        <v>29729000</v>
      </c>
      <c r="D110" s="2"/>
      <c r="E110" t="s">
        <v>801</v>
      </c>
      <c r="F110" t="s">
        <v>1745</v>
      </c>
      <c r="G110">
        <v>83</v>
      </c>
      <c r="H110" s="7" t="s">
        <v>1731</v>
      </c>
      <c r="I110" s="3">
        <v>8.9770000000000003E-2</v>
      </c>
      <c r="J110" s="3">
        <v>0.60833499999999996</v>
      </c>
      <c r="K110" s="3">
        <v>0.22633499999999998</v>
      </c>
      <c r="L110" s="3">
        <v>3.056E-2</v>
      </c>
      <c r="O110" s="1">
        <v>0.95499999999999996</v>
      </c>
      <c r="P110" t="s">
        <v>524</v>
      </c>
      <c r="R110" t="s">
        <v>80</v>
      </c>
      <c r="T110" t="s">
        <v>2024</v>
      </c>
    </row>
    <row r="111" spans="1:20">
      <c r="A111" t="s">
        <v>1895</v>
      </c>
      <c r="B111">
        <v>298</v>
      </c>
      <c r="C111" s="8">
        <v>317280</v>
      </c>
      <c r="D111" s="2"/>
      <c r="E111" t="s">
        <v>875</v>
      </c>
      <c r="F111" t="s">
        <v>1744</v>
      </c>
      <c r="G111">
        <v>103</v>
      </c>
      <c r="H111" s="7" t="s">
        <v>1989</v>
      </c>
      <c r="I111" s="3">
        <v>4.0000000000000001E-3</v>
      </c>
      <c r="J111" s="3">
        <v>0.98399999999999999</v>
      </c>
      <c r="K111" s="3">
        <v>9.0000000000000011E-3</v>
      </c>
      <c r="L111" s="3">
        <v>0</v>
      </c>
      <c r="P111" t="s">
        <v>524</v>
      </c>
      <c r="R111" t="s">
        <v>2200</v>
      </c>
      <c r="T111" t="s">
        <v>2024</v>
      </c>
    </row>
    <row r="112" spans="1:20">
      <c r="A112" t="s">
        <v>115</v>
      </c>
      <c r="B112" s="8">
        <v>1248574</v>
      </c>
      <c r="C112" s="8">
        <v>14528662</v>
      </c>
      <c r="D112" s="1"/>
      <c r="E112" t="s">
        <v>465</v>
      </c>
      <c r="F112" t="s">
        <v>1745</v>
      </c>
      <c r="G112">
        <v>40</v>
      </c>
      <c r="H112" s="7" t="s">
        <v>1731</v>
      </c>
      <c r="I112" s="3">
        <v>3.024E-2</v>
      </c>
      <c r="J112" s="3">
        <v>0.87317999999999996</v>
      </c>
      <c r="K112" s="3">
        <v>0</v>
      </c>
      <c r="L112" s="3">
        <v>4.0634999999999998E-2</v>
      </c>
      <c r="O112" s="1">
        <v>0.94499999999999995</v>
      </c>
      <c r="P112" t="s">
        <v>164</v>
      </c>
      <c r="R112" t="s">
        <v>2201</v>
      </c>
      <c r="T112" t="s">
        <v>2024</v>
      </c>
    </row>
    <row r="113" spans="1:20">
      <c r="A113" t="s">
        <v>1886</v>
      </c>
      <c r="B113">
        <v>315</v>
      </c>
      <c r="C113" s="8">
        <v>416055</v>
      </c>
      <c r="D113" s="1"/>
      <c r="E113" t="s">
        <v>1167</v>
      </c>
      <c r="F113" t="s">
        <v>1746</v>
      </c>
      <c r="G113">
        <v>36</v>
      </c>
      <c r="H113" s="7" t="s">
        <v>1730</v>
      </c>
      <c r="I113" s="3">
        <v>0.97</v>
      </c>
      <c r="J113" s="3">
        <v>2E-3</v>
      </c>
      <c r="K113" s="3">
        <v>2E-3</v>
      </c>
      <c r="L113" s="3">
        <v>2.5000000000000001E-2</v>
      </c>
      <c r="P113" t="s">
        <v>954</v>
      </c>
      <c r="R113" t="s">
        <v>2202</v>
      </c>
      <c r="T113" t="s">
        <v>2024</v>
      </c>
    </row>
    <row r="114" spans="1:20">
      <c r="A114" t="s">
        <v>1937</v>
      </c>
      <c r="B114">
        <v>181</v>
      </c>
      <c r="C114" s="8">
        <v>55548</v>
      </c>
      <c r="D114" s="1"/>
      <c r="E114" t="s">
        <v>709</v>
      </c>
      <c r="F114" t="s">
        <v>1746</v>
      </c>
      <c r="G114">
        <v>90</v>
      </c>
      <c r="H114" s="7" t="s">
        <v>1730</v>
      </c>
      <c r="I114" s="3">
        <v>0.97499999999999998</v>
      </c>
      <c r="J114" s="3">
        <v>0</v>
      </c>
      <c r="K114" s="3">
        <v>0</v>
      </c>
      <c r="L114" s="3">
        <v>2.5999999999999999E-2</v>
      </c>
      <c r="P114" t="s">
        <v>524</v>
      </c>
      <c r="R114" t="s">
        <v>2203</v>
      </c>
      <c r="T114" t="s">
        <v>2024</v>
      </c>
    </row>
    <row r="115" spans="1:20">
      <c r="A115" t="s">
        <v>116</v>
      </c>
      <c r="B115" s="8">
        <v>1030700</v>
      </c>
      <c r="C115" s="8">
        <v>3461041</v>
      </c>
      <c r="D115" s="2"/>
      <c r="E115" t="s">
        <v>471</v>
      </c>
      <c r="F115" t="s">
        <v>1744</v>
      </c>
      <c r="G115">
        <v>31</v>
      </c>
      <c r="H115" s="7" t="s">
        <v>1731</v>
      </c>
      <c r="I115" s="3">
        <v>2.9399999999999999E-3</v>
      </c>
      <c r="J115" s="3">
        <v>0.97117999999999993</v>
      </c>
      <c r="K115" s="3">
        <v>0</v>
      </c>
      <c r="L115" s="3">
        <v>5.8799999999999998E-3</v>
      </c>
      <c r="O115" s="1">
        <v>0.98</v>
      </c>
      <c r="P115" t="s">
        <v>164</v>
      </c>
      <c r="R115" t="s">
        <v>2205</v>
      </c>
      <c r="T115" t="s">
        <v>2024</v>
      </c>
    </row>
    <row r="116" spans="1:20">
      <c r="A116" t="s">
        <v>1868</v>
      </c>
      <c r="B116" s="8">
        <v>2040</v>
      </c>
      <c r="C116" s="8">
        <v>1257900</v>
      </c>
      <c r="D116" s="2"/>
      <c r="E116" t="s">
        <v>215</v>
      </c>
      <c r="F116" t="s">
        <v>1743</v>
      </c>
      <c r="G116">
        <v>202</v>
      </c>
      <c r="H116" s="7" t="s">
        <v>1767</v>
      </c>
      <c r="I116" s="3">
        <v>0.253</v>
      </c>
      <c r="J116" s="3">
        <v>0.16700000000000001</v>
      </c>
      <c r="K116" s="3">
        <v>0.56399999999999995</v>
      </c>
      <c r="L116" s="3">
        <v>1.6E-2</v>
      </c>
      <c r="P116" t="s">
        <v>164</v>
      </c>
      <c r="R116" t="s">
        <v>2206</v>
      </c>
      <c r="T116" t="s">
        <v>2024</v>
      </c>
    </row>
    <row r="117" spans="1:20">
      <c r="A117" t="s">
        <v>57</v>
      </c>
      <c r="B117" s="8">
        <v>1967138</v>
      </c>
      <c r="C117" s="8">
        <v>112336538</v>
      </c>
      <c r="D117" s="2"/>
      <c r="E117" t="s">
        <v>1406</v>
      </c>
      <c r="F117" t="s">
        <v>1748</v>
      </c>
      <c r="G117">
        <v>18</v>
      </c>
      <c r="H117" s="7" t="s">
        <v>1730</v>
      </c>
      <c r="I117" s="3">
        <v>0.68515199999999998</v>
      </c>
      <c r="J117" s="3">
        <v>0</v>
      </c>
      <c r="K117" s="3">
        <v>0</v>
      </c>
      <c r="L117" s="3">
        <v>3.4416000000000002E-2</v>
      </c>
      <c r="O117" s="1">
        <v>0.72</v>
      </c>
      <c r="P117" t="s">
        <v>1269</v>
      </c>
      <c r="R117" t="s">
        <v>2208</v>
      </c>
      <c r="T117" t="s">
        <v>2024</v>
      </c>
    </row>
    <row r="118" spans="1:20">
      <c r="A118" t="s">
        <v>2210</v>
      </c>
      <c r="B118">
        <v>701</v>
      </c>
      <c r="C118" s="8">
        <v>101823</v>
      </c>
      <c r="D118" s="1"/>
      <c r="E118" t="s">
        <v>711</v>
      </c>
      <c r="F118" t="s">
        <v>1746</v>
      </c>
      <c r="G118">
        <v>109</v>
      </c>
      <c r="H118" s="7" t="s">
        <v>1989</v>
      </c>
      <c r="I118" s="3">
        <v>0.95299999999999996</v>
      </c>
      <c r="J118" s="3">
        <v>0</v>
      </c>
      <c r="K118" s="3">
        <v>4.0000000000000001E-3</v>
      </c>
      <c r="L118" s="3">
        <v>4.2999999999999997E-2</v>
      </c>
      <c r="P118" t="s">
        <v>524</v>
      </c>
      <c r="R118" t="s">
        <v>2210</v>
      </c>
      <c r="T118" t="s">
        <v>2024</v>
      </c>
    </row>
    <row r="119" spans="1:20">
      <c r="A119" t="s">
        <v>50</v>
      </c>
      <c r="B119" s="8">
        <v>33843</v>
      </c>
      <c r="C119" s="8">
        <v>3559500</v>
      </c>
      <c r="D119" s="1"/>
      <c r="E119" t="s">
        <v>1132</v>
      </c>
      <c r="F119" t="s">
        <v>1748</v>
      </c>
      <c r="G119">
        <v>39</v>
      </c>
      <c r="H119" s="7" t="s">
        <v>1730</v>
      </c>
      <c r="I119" s="3">
        <v>0.70069999999999999</v>
      </c>
      <c r="J119" s="3">
        <v>4.2899999999999995E-3</v>
      </c>
      <c r="K119" s="3">
        <v>0</v>
      </c>
      <c r="L119" s="3">
        <v>1.001E-2</v>
      </c>
      <c r="O119" s="1">
        <v>0.71499999999999997</v>
      </c>
      <c r="P119" t="s">
        <v>954</v>
      </c>
      <c r="R119" t="s">
        <v>2212</v>
      </c>
      <c r="T119" t="s">
        <v>2024</v>
      </c>
    </row>
    <row r="120" spans="1:20">
      <c r="A120" t="s">
        <v>1946</v>
      </c>
      <c r="B120">
        <v>2</v>
      </c>
      <c r="C120" s="8">
        <v>36136</v>
      </c>
      <c r="D120" s="2"/>
      <c r="E120" t="s">
        <v>1231</v>
      </c>
      <c r="F120" t="s">
        <v>1747</v>
      </c>
      <c r="G120">
        <v>27</v>
      </c>
      <c r="H120" s="7" t="s">
        <v>1732</v>
      </c>
      <c r="I120" s="3">
        <v>0.877</v>
      </c>
      <c r="J120" s="3">
        <v>4.0000000000000001E-3</v>
      </c>
      <c r="K120" s="3">
        <v>0</v>
      </c>
      <c r="L120" s="3">
        <v>0.11900000000000001</v>
      </c>
      <c r="P120" t="s">
        <v>954</v>
      </c>
      <c r="R120" t="s">
        <v>2214</v>
      </c>
      <c r="T120" t="s">
        <v>2024</v>
      </c>
    </row>
    <row r="121" spans="1:20">
      <c r="A121" t="s">
        <v>1857</v>
      </c>
      <c r="B121" s="8">
        <v>1564100</v>
      </c>
      <c r="C121" s="8">
        <v>2736800</v>
      </c>
      <c r="E121" t="s">
        <v>638</v>
      </c>
      <c r="F121" t="s">
        <v>1743</v>
      </c>
      <c r="G121">
        <v>48</v>
      </c>
      <c r="H121" s="7" t="s">
        <v>1732</v>
      </c>
      <c r="I121" s="3">
        <v>2.3E-2</v>
      </c>
      <c r="J121" s="3">
        <v>3.2000000000000001E-2</v>
      </c>
      <c r="K121" s="3">
        <v>0.55100000000000005</v>
      </c>
      <c r="L121" s="3">
        <v>0.39400000000000002</v>
      </c>
      <c r="P121" t="s">
        <v>524</v>
      </c>
      <c r="R121" t="s">
        <v>1857</v>
      </c>
      <c r="T121" t="s">
        <v>2024</v>
      </c>
    </row>
    <row r="122" spans="1:20">
      <c r="A122" t="s">
        <v>39</v>
      </c>
      <c r="B122" s="8">
        <v>13812</v>
      </c>
      <c r="C122" s="8">
        <v>620029</v>
      </c>
      <c r="D122" s="1"/>
      <c r="E122" t="s">
        <v>1136</v>
      </c>
      <c r="F122" t="s">
        <v>1741</v>
      </c>
      <c r="G122">
        <v>39</v>
      </c>
      <c r="H122" s="7" t="s">
        <v>1730</v>
      </c>
      <c r="I122" s="3">
        <v>0.35535500000000003</v>
      </c>
      <c r="J122" s="3">
        <v>8.5085000000000008E-2</v>
      </c>
      <c r="K122" s="3">
        <v>0</v>
      </c>
      <c r="L122" s="3">
        <v>1.456E-2</v>
      </c>
      <c r="M122" s="1"/>
      <c r="N122" s="1">
        <f>SUM(I122:M122)</f>
        <v>0.45500000000000007</v>
      </c>
      <c r="O122" s="1">
        <v>0.45500000000000002</v>
      </c>
      <c r="P122" t="s">
        <v>954</v>
      </c>
      <c r="R122" t="s">
        <v>39</v>
      </c>
      <c r="T122" t="s">
        <v>2024</v>
      </c>
    </row>
    <row r="123" spans="1:20">
      <c r="A123" t="s">
        <v>137</v>
      </c>
      <c r="B123" s="8">
        <v>442300</v>
      </c>
      <c r="C123" s="8">
        <v>32929600</v>
      </c>
      <c r="D123" s="2"/>
      <c r="E123" t="s">
        <v>1684</v>
      </c>
      <c r="F123" t="s">
        <v>1744</v>
      </c>
      <c r="G123">
        <v>32</v>
      </c>
      <c r="H123" s="7" t="s">
        <v>1731</v>
      </c>
      <c r="I123" s="3">
        <v>5.9099999999999995E-4</v>
      </c>
      <c r="J123" s="3">
        <v>0.98401499999999997</v>
      </c>
      <c r="K123" s="3">
        <v>0</v>
      </c>
      <c r="L123" s="3">
        <v>0</v>
      </c>
      <c r="O123" s="1">
        <v>0.98499999999999999</v>
      </c>
      <c r="P123" t="s">
        <v>1575</v>
      </c>
      <c r="R123" t="s">
        <v>2215</v>
      </c>
      <c r="T123" t="s">
        <v>2024</v>
      </c>
    </row>
    <row r="124" spans="1:20">
      <c r="A124" t="s">
        <v>98</v>
      </c>
      <c r="B124" s="8">
        <v>799380</v>
      </c>
      <c r="C124" s="8">
        <v>23700715</v>
      </c>
      <c r="D124" s="2"/>
      <c r="E124" t="s">
        <v>228</v>
      </c>
      <c r="F124" t="s">
        <v>1749</v>
      </c>
      <c r="G124">
        <v>87</v>
      </c>
      <c r="H124" s="7" t="s">
        <v>1730</v>
      </c>
      <c r="I124" s="3">
        <v>0.48761999999999994</v>
      </c>
      <c r="J124" s="3">
        <v>0.15479999999999999</v>
      </c>
      <c r="K124" s="3">
        <v>0</v>
      </c>
      <c r="L124" s="3">
        <v>0.21758</v>
      </c>
      <c r="M124" s="1">
        <f>+I124+J124</f>
        <v>0.64241999999999999</v>
      </c>
      <c r="O124" s="1">
        <v>0.86</v>
      </c>
      <c r="P124" t="s">
        <v>164</v>
      </c>
      <c r="R124" t="s">
        <v>2217</v>
      </c>
      <c r="T124" t="s">
        <v>2024</v>
      </c>
    </row>
    <row r="125" spans="1:20">
      <c r="A125" t="s">
        <v>103</v>
      </c>
      <c r="B125" s="8">
        <v>825118</v>
      </c>
      <c r="C125" s="8">
        <v>2113077</v>
      </c>
      <c r="D125" s="2"/>
      <c r="E125" t="s">
        <v>380</v>
      </c>
      <c r="F125" t="s">
        <v>1747</v>
      </c>
      <c r="G125">
        <v>80</v>
      </c>
      <c r="H125" s="7" t="s">
        <v>1730</v>
      </c>
      <c r="I125" s="3">
        <v>0.89212500000000006</v>
      </c>
      <c r="J125" s="3">
        <v>2.745E-3</v>
      </c>
      <c r="K125" s="3">
        <v>0</v>
      </c>
      <c r="L125" s="3">
        <v>1.9214999999999999E-2</v>
      </c>
      <c r="O125" s="1">
        <v>0.91500000000000004</v>
      </c>
      <c r="P125" t="s">
        <v>164</v>
      </c>
      <c r="R125" t="s">
        <v>2220</v>
      </c>
      <c r="T125" t="s">
        <v>2024</v>
      </c>
    </row>
    <row r="126" spans="1:20">
      <c r="A126" t="s">
        <v>1962</v>
      </c>
      <c r="B126">
        <v>21</v>
      </c>
      <c r="C126" s="8">
        <v>9945</v>
      </c>
      <c r="D126" s="2"/>
      <c r="E126" t="s">
        <v>715</v>
      </c>
      <c r="F126" t="s">
        <v>1748</v>
      </c>
      <c r="G126">
        <v>111</v>
      </c>
      <c r="H126" s="7" t="s">
        <v>1989</v>
      </c>
      <c r="I126" s="3">
        <v>0.79</v>
      </c>
      <c r="J126" s="3">
        <v>0</v>
      </c>
      <c r="K126" s="3">
        <v>1.0999999999999999E-2</v>
      </c>
      <c r="L126" s="3">
        <v>0.2</v>
      </c>
      <c r="P126" t="s">
        <v>524</v>
      </c>
      <c r="R126" t="s">
        <v>2221</v>
      </c>
      <c r="T126" t="s">
        <v>2024</v>
      </c>
    </row>
    <row r="127" spans="1:20">
      <c r="A127" t="s">
        <v>110</v>
      </c>
      <c r="B127" s="8">
        <v>147181</v>
      </c>
      <c r="C127" s="8">
        <v>26494504</v>
      </c>
      <c r="D127" s="2"/>
      <c r="E127" t="s">
        <v>880</v>
      </c>
      <c r="F127" t="s">
        <v>1743</v>
      </c>
      <c r="G127">
        <v>69</v>
      </c>
      <c r="H127" s="7" t="s">
        <v>1753</v>
      </c>
      <c r="I127" s="3">
        <v>4.6500000000000005E-3</v>
      </c>
      <c r="J127" s="3">
        <v>4.2779999999999999E-2</v>
      </c>
      <c r="K127" s="3">
        <v>0.84630000000000005</v>
      </c>
      <c r="L127" s="3">
        <v>3.7851000000000003E-2</v>
      </c>
      <c r="O127" s="1">
        <v>0.93</v>
      </c>
      <c r="P127" t="s">
        <v>524</v>
      </c>
      <c r="R127" t="s">
        <v>2222</v>
      </c>
      <c r="T127" t="s">
        <v>2024</v>
      </c>
    </row>
    <row r="128" spans="1:20">
      <c r="A128" t="s">
        <v>15</v>
      </c>
      <c r="B128" s="8">
        <v>33783</v>
      </c>
      <c r="C128" s="8">
        <v>16787600</v>
      </c>
      <c r="D128" s="1"/>
      <c r="E128" t="s">
        <v>1233</v>
      </c>
      <c r="F128" t="s">
        <v>1740</v>
      </c>
      <c r="G128">
        <v>27</v>
      </c>
      <c r="H128" s="7" t="s">
        <v>1732</v>
      </c>
      <c r="I128" s="3">
        <v>0.16764000000000001</v>
      </c>
      <c r="J128" s="3">
        <v>1.9800000000000002E-2</v>
      </c>
      <c r="K128" s="3">
        <v>2.31E-3</v>
      </c>
      <c r="L128" s="3">
        <v>0.14025000000000001</v>
      </c>
      <c r="M128" s="1"/>
      <c r="N128" s="1">
        <f>SUM(I128:M128)</f>
        <v>0.33000000000000007</v>
      </c>
      <c r="O128" s="1">
        <v>0.33</v>
      </c>
      <c r="P128" t="s">
        <v>954</v>
      </c>
      <c r="R128" t="s">
        <v>2224</v>
      </c>
      <c r="T128" t="s">
        <v>2024</v>
      </c>
    </row>
    <row r="129" spans="1:20">
      <c r="A129" t="s">
        <v>16</v>
      </c>
      <c r="B129" s="8">
        <v>270534</v>
      </c>
      <c r="C129" s="8">
        <v>4468540</v>
      </c>
      <c r="D129" s="2"/>
      <c r="E129" t="s">
        <v>535</v>
      </c>
      <c r="F129" t="s">
        <v>1740</v>
      </c>
      <c r="G129">
        <v>94</v>
      </c>
      <c r="H129" s="7" t="s">
        <v>1732</v>
      </c>
      <c r="I129" s="3">
        <v>0.18875999999999998</v>
      </c>
      <c r="J129" s="3">
        <v>3.96E-3</v>
      </c>
      <c r="K129" s="3">
        <v>1.2210000000000002E-2</v>
      </c>
      <c r="L129" s="3">
        <v>0.12474</v>
      </c>
      <c r="M129" s="1"/>
      <c r="N129" s="1">
        <f>SUM(I129:M129)</f>
        <v>0.32966999999999996</v>
      </c>
      <c r="O129" s="1">
        <v>0.33</v>
      </c>
      <c r="P129" t="s">
        <v>524</v>
      </c>
      <c r="R129" t="s">
        <v>16</v>
      </c>
      <c r="T129" t="s">
        <v>2024</v>
      </c>
    </row>
    <row r="130" spans="1:20">
      <c r="A130" t="s">
        <v>75</v>
      </c>
      <c r="B130" s="8">
        <v>121428</v>
      </c>
      <c r="C130" s="8">
        <v>6071045</v>
      </c>
      <c r="D130" s="2"/>
      <c r="E130" t="s">
        <v>1410</v>
      </c>
      <c r="F130" t="s">
        <v>1748</v>
      </c>
      <c r="G130">
        <v>16</v>
      </c>
      <c r="H130" s="7" t="s">
        <v>1730</v>
      </c>
      <c r="I130" s="3">
        <v>0.72071999999999992</v>
      </c>
      <c r="J130" s="3">
        <v>0</v>
      </c>
      <c r="K130" s="3">
        <v>0</v>
      </c>
      <c r="L130" s="3">
        <v>0.11760000000000001</v>
      </c>
      <c r="O130" s="1">
        <v>0.84</v>
      </c>
      <c r="P130" t="s">
        <v>1269</v>
      </c>
      <c r="R130" t="s">
        <v>2239</v>
      </c>
      <c r="T130" t="s">
        <v>2024</v>
      </c>
    </row>
    <row r="131" spans="1:20">
      <c r="A131" t="s">
        <v>129</v>
      </c>
      <c r="B131" s="8">
        <v>1186408</v>
      </c>
      <c r="C131" s="8">
        <v>17129076</v>
      </c>
      <c r="D131" s="1"/>
      <c r="E131" t="s">
        <v>477</v>
      </c>
      <c r="F131" t="s">
        <v>1744</v>
      </c>
      <c r="G131">
        <v>50</v>
      </c>
      <c r="H131" s="7" t="s">
        <v>1731</v>
      </c>
      <c r="I131" s="3">
        <v>8.0000000000000002E-3</v>
      </c>
      <c r="J131" s="3">
        <v>0.98399999999999999</v>
      </c>
      <c r="K131" s="3">
        <v>0</v>
      </c>
      <c r="L131" s="3">
        <v>7.0000000000000001E-3</v>
      </c>
      <c r="O131" s="1">
        <v>1</v>
      </c>
      <c r="P131" t="s">
        <v>164</v>
      </c>
      <c r="R131" t="s">
        <v>2242</v>
      </c>
      <c r="T131" t="s">
        <v>2024</v>
      </c>
    </row>
    <row r="132" spans="1:20">
      <c r="A132" t="s">
        <v>118</v>
      </c>
      <c r="B132" s="8">
        <v>923768</v>
      </c>
      <c r="C132" s="8">
        <v>170901000</v>
      </c>
      <c r="D132" s="2"/>
      <c r="E132" t="s">
        <v>482</v>
      </c>
      <c r="F132" t="s">
        <v>1742</v>
      </c>
      <c r="G132">
        <v>57</v>
      </c>
      <c r="H132" s="7" t="s">
        <v>1767</v>
      </c>
      <c r="I132" s="3">
        <v>0.47081499999999998</v>
      </c>
      <c r="J132" s="3">
        <v>0.46603999999999995</v>
      </c>
      <c r="K132" s="3">
        <v>9.5500000000000004E-5</v>
      </c>
      <c r="L132" s="3">
        <v>1.7763000000000001E-2</v>
      </c>
      <c r="M132" s="1"/>
      <c r="N132" s="1">
        <f>SUM(I132:M132)</f>
        <v>0.95471349999999999</v>
      </c>
      <c r="O132" s="1">
        <v>0.95499999999999996</v>
      </c>
      <c r="P132" t="s">
        <v>164</v>
      </c>
      <c r="R132" t="s">
        <v>2243</v>
      </c>
      <c r="T132" t="s">
        <v>2024</v>
      </c>
    </row>
    <row r="133" spans="1:20">
      <c r="A133" t="s">
        <v>1975</v>
      </c>
      <c r="B133">
        <v>261</v>
      </c>
      <c r="C133" s="8">
        <v>1613</v>
      </c>
      <c r="D133" s="2"/>
      <c r="E133" t="s">
        <v>741</v>
      </c>
      <c r="F133" t="s">
        <v>1746</v>
      </c>
      <c r="G133">
        <v>201</v>
      </c>
      <c r="H133" s="7" t="s">
        <v>1730</v>
      </c>
      <c r="I133" s="3">
        <v>0.96399999999999997</v>
      </c>
      <c r="J133" s="3">
        <v>0</v>
      </c>
      <c r="K133" s="3">
        <v>0</v>
      </c>
      <c r="L133" s="3">
        <v>3.5000000000000003E-2</v>
      </c>
      <c r="P133" t="s">
        <v>524</v>
      </c>
      <c r="R133" t="s">
        <v>2233</v>
      </c>
      <c r="T133" t="s">
        <v>2398</v>
      </c>
    </row>
    <row r="134" spans="1:20">
      <c r="A134" t="s">
        <v>7</v>
      </c>
      <c r="B134" s="8">
        <v>323782</v>
      </c>
      <c r="C134" s="8">
        <v>5063709</v>
      </c>
      <c r="D134" s="1"/>
      <c r="E134" t="s">
        <v>1076</v>
      </c>
      <c r="F134" t="s">
        <v>1740</v>
      </c>
      <c r="G134">
        <v>22</v>
      </c>
      <c r="H134" s="7" t="s">
        <v>1732</v>
      </c>
      <c r="I134" s="3">
        <v>0.17363499999999998</v>
      </c>
      <c r="J134" s="3">
        <v>7.5849999999999989E-3</v>
      </c>
      <c r="K134" s="3">
        <v>2.2549999999999996E-3</v>
      </c>
      <c r="L134" s="3">
        <v>2.1115000000000002E-2</v>
      </c>
      <c r="M134" s="1"/>
      <c r="N134" s="1">
        <f>SUM(I134:M134)</f>
        <v>0.20458999999999999</v>
      </c>
      <c r="O134" s="1">
        <v>0.20499999999999999</v>
      </c>
      <c r="P134" t="s">
        <v>954</v>
      </c>
      <c r="R134" t="s">
        <v>2248</v>
      </c>
      <c r="T134" t="s">
        <v>2024</v>
      </c>
    </row>
    <row r="135" spans="1:20">
      <c r="A135" t="s">
        <v>126</v>
      </c>
      <c r="B135" s="8">
        <v>309500</v>
      </c>
      <c r="C135" s="8">
        <v>3831553</v>
      </c>
      <c r="D135" s="1"/>
      <c r="E135" t="s">
        <v>1616</v>
      </c>
      <c r="F135" t="s">
        <v>1745</v>
      </c>
      <c r="G135">
        <v>73</v>
      </c>
      <c r="H135" s="7" t="s">
        <v>1731</v>
      </c>
      <c r="I135" s="3">
        <v>6.4674999999999996E-2</v>
      </c>
      <c r="J135" s="3">
        <v>0.85470499999999994</v>
      </c>
      <c r="K135" s="3">
        <v>6.2685000000000005E-2</v>
      </c>
      <c r="L135" s="3">
        <v>1.1940000000000001E-2</v>
      </c>
      <c r="M135" t="s">
        <v>1731</v>
      </c>
      <c r="O135" s="1">
        <v>0.995</v>
      </c>
      <c r="P135" t="s">
        <v>1575</v>
      </c>
      <c r="R135" t="s">
        <v>2254</v>
      </c>
      <c r="T135" t="s">
        <v>2024</v>
      </c>
    </row>
    <row r="136" spans="1:20">
      <c r="A136" t="s">
        <v>130</v>
      </c>
      <c r="B136" s="8">
        <v>796095</v>
      </c>
      <c r="C136" s="8">
        <v>183355000</v>
      </c>
      <c r="D136" s="1"/>
      <c r="E136" t="s">
        <v>888</v>
      </c>
      <c r="F136" t="s">
        <v>1744</v>
      </c>
      <c r="G136">
        <v>67</v>
      </c>
      <c r="H136" t="s">
        <v>1731</v>
      </c>
      <c r="I136" s="3">
        <v>1.5440000000000001E-2</v>
      </c>
      <c r="J136" s="3">
        <v>0.93025999999999998</v>
      </c>
      <c r="K136" s="3">
        <v>1.84315E-2</v>
      </c>
      <c r="L136" s="3">
        <v>3.86E-4</v>
      </c>
      <c r="O136" s="1">
        <v>0.96499999999999997</v>
      </c>
      <c r="P136" t="s">
        <v>524</v>
      </c>
      <c r="R136" t="s">
        <v>2255</v>
      </c>
      <c r="T136" t="s">
        <v>2024</v>
      </c>
    </row>
    <row r="137" spans="1:20">
      <c r="A137" t="s">
        <v>1955</v>
      </c>
      <c r="B137">
        <v>488</v>
      </c>
      <c r="C137" s="8">
        <v>20770</v>
      </c>
      <c r="D137" s="1"/>
      <c r="E137" t="s">
        <v>721</v>
      </c>
      <c r="F137" t="s">
        <v>1747</v>
      </c>
      <c r="G137">
        <v>106</v>
      </c>
      <c r="H137" s="7" t="s">
        <v>1989</v>
      </c>
      <c r="I137" s="3">
        <v>0.86699999999999999</v>
      </c>
      <c r="J137" s="3">
        <v>0</v>
      </c>
      <c r="K137" s="3">
        <v>8.0000000000000002E-3</v>
      </c>
      <c r="L137" s="3">
        <v>0.124</v>
      </c>
      <c r="P137" t="s">
        <v>524</v>
      </c>
      <c r="R137" t="s">
        <v>2259</v>
      </c>
      <c r="T137" t="s">
        <v>2024</v>
      </c>
    </row>
    <row r="138" spans="1:20">
      <c r="A138" t="s">
        <v>99</v>
      </c>
      <c r="B138" s="8">
        <v>6020</v>
      </c>
      <c r="C138" s="8">
        <v>4293313</v>
      </c>
      <c r="D138" s="2"/>
      <c r="E138" t="s">
        <v>1990</v>
      </c>
      <c r="F138" t="s">
        <v>1744</v>
      </c>
      <c r="G138">
        <v>56</v>
      </c>
      <c r="H138" s="7" t="s">
        <v>1767</v>
      </c>
      <c r="I138" s="3">
        <v>0</v>
      </c>
      <c r="J138" s="3">
        <v>0.99</v>
      </c>
      <c r="K138" s="3">
        <v>0</v>
      </c>
      <c r="L138" s="3">
        <v>0</v>
      </c>
      <c r="M138" s="1"/>
      <c r="N138" s="1"/>
      <c r="O138" s="1">
        <v>0.93</v>
      </c>
      <c r="P138" t="s">
        <v>1575</v>
      </c>
      <c r="R138" t="s">
        <v>2260</v>
      </c>
      <c r="S138" t="s">
        <v>2442</v>
      </c>
      <c r="T138" t="s">
        <v>2261</v>
      </c>
    </row>
    <row r="139" spans="1:20">
      <c r="A139" t="s">
        <v>93</v>
      </c>
      <c r="B139" s="8">
        <v>74177</v>
      </c>
      <c r="C139" s="8">
        <v>3405813</v>
      </c>
      <c r="D139" s="1"/>
      <c r="E139" t="s">
        <v>1416</v>
      </c>
      <c r="F139" t="s">
        <v>1747</v>
      </c>
      <c r="G139">
        <v>13</v>
      </c>
      <c r="H139" s="7" t="s">
        <v>1730</v>
      </c>
      <c r="I139" s="3">
        <v>0.82192000000000009</v>
      </c>
      <c r="J139" s="3">
        <v>6.1600000000000005E-3</v>
      </c>
      <c r="K139" s="3">
        <v>1.7600000000000001E-3</v>
      </c>
      <c r="L139" s="3">
        <v>4.9280000000000004E-2</v>
      </c>
      <c r="O139" s="1">
        <v>0.88</v>
      </c>
      <c r="P139" t="s">
        <v>1269</v>
      </c>
      <c r="R139" t="s">
        <v>2264</v>
      </c>
      <c r="T139" t="s">
        <v>2024</v>
      </c>
    </row>
    <row r="140" spans="1:20">
      <c r="A140" t="s">
        <v>1840</v>
      </c>
      <c r="B140" s="8">
        <v>462840</v>
      </c>
      <c r="C140" s="8">
        <v>7059653</v>
      </c>
      <c r="D140" s="2"/>
      <c r="E140" t="s">
        <v>675</v>
      </c>
      <c r="F140" t="s">
        <v>1746</v>
      </c>
      <c r="G140">
        <v>86</v>
      </c>
      <c r="H140" s="7" t="s">
        <v>1730</v>
      </c>
      <c r="I140" s="3">
        <v>0.99199999999999999</v>
      </c>
      <c r="J140" s="3">
        <v>0</v>
      </c>
      <c r="K140" s="3">
        <v>0</v>
      </c>
      <c r="L140" s="3">
        <v>6.0000000000000001E-3</v>
      </c>
      <c r="P140" t="s">
        <v>524</v>
      </c>
      <c r="R140" t="s">
        <v>2265</v>
      </c>
      <c r="T140" t="s">
        <v>2024</v>
      </c>
    </row>
    <row r="141" spans="1:20">
      <c r="A141" t="s">
        <v>100</v>
      </c>
      <c r="B141" s="8">
        <v>406752</v>
      </c>
      <c r="C141" s="8">
        <v>6672631</v>
      </c>
      <c r="D141" s="1"/>
      <c r="E141" t="s">
        <v>1484</v>
      </c>
      <c r="F141" t="s">
        <v>1747</v>
      </c>
      <c r="G141">
        <v>8</v>
      </c>
      <c r="H141" s="7" t="s">
        <v>1730</v>
      </c>
      <c r="I141" s="3">
        <v>0.88663500000000006</v>
      </c>
      <c r="J141" s="3">
        <v>0</v>
      </c>
      <c r="K141" s="3">
        <v>0</v>
      </c>
      <c r="L141" s="3">
        <v>2.7449999999999999E-2</v>
      </c>
      <c r="O141" s="1">
        <v>0.91500000000000004</v>
      </c>
      <c r="P141" t="s">
        <v>1269</v>
      </c>
      <c r="R141" t="s">
        <v>2267</v>
      </c>
      <c r="T141" t="s">
        <v>2024</v>
      </c>
    </row>
    <row r="142" spans="1:20">
      <c r="A142" t="s">
        <v>81</v>
      </c>
      <c r="B142" s="8">
        <v>1285216</v>
      </c>
      <c r="C142" s="8">
        <v>30475144</v>
      </c>
      <c r="D142" s="2"/>
      <c r="E142" t="s">
        <v>1490</v>
      </c>
      <c r="F142" t="s">
        <v>1747</v>
      </c>
      <c r="G142">
        <v>6</v>
      </c>
      <c r="H142" s="7" t="s">
        <v>1730</v>
      </c>
      <c r="I142" s="3">
        <v>0.79742499999999994</v>
      </c>
      <c r="J142" s="3">
        <v>0</v>
      </c>
      <c r="K142" s="3">
        <v>1.67E-3</v>
      </c>
      <c r="L142" s="3">
        <v>3.5904999999999999E-2</v>
      </c>
      <c r="O142" s="1">
        <v>0.83499999999999996</v>
      </c>
      <c r="P142" t="s">
        <v>1269</v>
      </c>
      <c r="R142" t="s">
        <v>2268</v>
      </c>
      <c r="T142" t="s">
        <v>2024</v>
      </c>
    </row>
    <row r="143" spans="1:20">
      <c r="A143" t="s">
        <v>94</v>
      </c>
      <c r="B143" s="8">
        <v>300076</v>
      </c>
      <c r="C143" s="8">
        <v>97876000</v>
      </c>
      <c r="D143" s="1"/>
      <c r="E143" t="s">
        <v>810</v>
      </c>
      <c r="F143" t="s">
        <v>1747</v>
      </c>
      <c r="G143">
        <v>78</v>
      </c>
      <c r="H143" s="7" t="s">
        <v>1730</v>
      </c>
      <c r="I143" s="3">
        <v>0.88433000000000006</v>
      </c>
      <c r="J143" s="3">
        <v>5.2524999999999995E-2</v>
      </c>
      <c r="K143" s="3">
        <v>8.5949999999999991E-4</v>
      </c>
      <c r="L143" s="3">
        <v>1.6234999999999999E-2</v>
      </c>
      <c r="O143" s="1">
        <v>0.95499999999999996</v>
      </c>
      <c r="P143" t="s">
        <v>524</v>
      </c>
      <c r="R143" t="s">
        <v>2269</v>
      </c>
      <c r="T143" t="s">
        <v>2024</v>
      </c>
    </row>
    <row r="144" spans="1:20">
      <c r="A144" t="s">
        <v>62</v>
      </c>
      <c r="B144" s="8">
        <v>312685</v>
      </c>
      <c r="C144" s="8">
        <v>38533789</v>
      </c>
      <c r="D144" s="2"/>
      <c r="E144" t="s">
        <v>999</v>
      </c>
      <c r="F144" t="s">
        <v>1748</v>
      </c>
      <c r="G144">
        <v>28</v>
      </c>
      <c r="H144" s="7" t="s">
        <v>1732</v>
      </c>
      <c r="I144" s="3">
        <v>0.70275849999999995</v>
      </c>
      <c r="J144" s="3">
        <v>0</v>
      </c>
      <c r="K144" s="3">
        <v>0</v>
      </c>
      <c r="L144" s="3">
        <v>4.172E-2</v>
      </c>
      <c r="O144" s="1">
        <v>0.745</v>
      </c>
      <c r="P144" t="s">
        <v>954</v>
      </c>
      <c r="R144" t="s">
        <v>2271</v>
      </c>
      <c r="T144" t="s">
        <v>2024</v>
      </c>
    </row>
    <row r="145" spans="1:20">
      <c r="A145" t="s">
        <v>58</v>
      </c>
      <c r="B145" s="8">
        <v>92090</v>
      </c>
      <c r="C145" s="8">
        <v>10562178</v>
      </c>
      <c r="D145" s="1"/>
      <c r="E145" t="s">
        <v>1171</v>
      </c>
      <c r="F145" t="s">
        <v>1749</v>
      </c>
      <c r="G145">
        <v>29</v>
      </c>
      <c r="H145" s="7" t="s">
        <v>1732</v>
      </c>
      <c r="I145" s="3">
        <v>0.67066999999999988</v>
      </c>
      <c r="J145" s="3">
        <v>4.2899999999999995E-3</v>
      </c>
      <c r="K145" s="3">
        <v>5.0049999999999999E-3</v>
      </c>
      <c r="L145" s="3">
        <v>3.5034999999999997E-2</v>
      </c>
      <c r="O145" s="1">
        <v>0.71499999999999997</v>
      </c>
      <c r="P145" t="s">
        <v>954</v>
      </c>
      <c r="R145" t="s">
        <v>2272</v>
      </c>
      <c r="T145" t="s">
        <v>2024</v>
      </c>
    </row>
    <row r="146" spans="1:20">
      <c r="A146" t="s">
        <v>142</v>
      </c>
      <c r="B146" s="8">
        <v>11571</v>
      </c>
      <c r="C146" s="8">
        <v>1944953</v>
      </c>
      <c r="D146" s="1"/>
      <c r="E146" t="s">
        <v>1627</v>
      </c>
      <c r="F146" t="s">
        <v>1745</v>
      </c>
      <c r="G146">
        <v>63</v>
      </c>
      <c r="H146" t="s">
        <v>1731</v>
      </c>
      <c r="I146" s="3">
        <v>0.13041</v>
      </c>
      <c r="J146" s="3">
        <v>0.63976500000000003</v>
      </c>
      <c r="K146" s="3">
        <v>0.15970500000000001</v>
      </c>
      <c r="L146" s="3">
        <v>1.512E-2</v>
      </c>
      <c r="O146" s="1">
        <v>0.94499999999999995</v>
      </c>
      <c r="P146" t="s">
        <v>1575</v>
      </c>
      <c r="R146" t="s">
        <v>2275</v>
      </c>
      <c r="T146" t="s">
        <v>2024</v>
      </c>
    </row>
    <row r="147" spans="1:20">
      <c r="A147" t="s">
        <v>1875</v>
      </c>
      <c r="B147" s="8">
        <v>2512</v>
      </c>
      <c r="C147" s="8">
        <v>821136</v>
      </c>
      <c r="D147" s="2"/>
      <c r="E147" t="s">
        <v>234</v>
      </c>
      <c r="F147" t="s">
        <v>1747</v>
      </c>
      <c r="G147">
        <v>202</v>
      </c>
      <c r="H147" s="7" t="s">
        <v>1767</v>
      </c>
      <c r="I147" s="3">
        <v>0.876</v>
      </c>
      <c r="J147" s="3">
        <v>4.2000000000000003E-2</v>
      </c>
      <c r="K147" s="3">
        <v>4.7E-2</v>
      </c>
      <c r="L147" s="3">
        <v>3.5000000000000003E-2</v>
      </c>
      <c r="P147" t="s">
        <v>164</v>
      </c>
      <c r="R147" t="s">
        <v>69</v>
      </c>
      <c r="T147" t="s">
        <v>2024</v>
      </c>
    </row>
    <row r="148" spans="1:20">
      <c r="A148" t="s">
        <v>69</v>
      </c>
      <c r="B148" s="8">
        <v>238391</v>
      </c>
      <c r="C148" s="8">
        <v>19043767</v>
      </c>
      <c r="D148" s="1"/>
      <c r="E148" t="s">
        <v>1140</v>
      </c>
      <c r="F148" t="s">
        <v>1747</v>
      </c>
      <c r="G148">
        <v>39</v>
      </c>
      <c r="H148" s="7" t="s">
        <v>1730</v>
      </c>
      <c r="I148" s="3">
        <v>0.83579999999999999</v>
      </c>
      <c r="J148" s="3">
        <v>2.5200000000000001E-3</v>
      </c>
      <c r="K148" s="3">
        <v>0</v>
      </c>
      <c r="L148" s="3">
        <v>8.4000000000000003E-4</v>
      </c>
      <c r="O148" s="1">
        <v>0.84</v>
      </c>
      <c r="P148" t="s">
        <v>954</v>
      </c>
      <c r="R148" t="s">
        <v>2278</v>
      </c>
      <c r="T148" t="s">
        <v>2024</v>
      </c>
    </row>
    <row r="149" spans="1:20">
      <c r="A149" t="s">
        <v>19</v>
      </c>
      <c r="B149" s="8">
        <v>17075400</v>
      </c>
      <c r="C149" s="8">
        <v>143400000</v>
      </c>
      <c r="D149" s="1"/>
      <c r="E149" t="s">
        <v>1039</v>
      </c>
      <c r="F149" t="s">
        <v>1740</v>
      </c>
      <c r="G149">
        <v>23</v>
      </c>
      <c r="H149" s="7" t="s">
        <v>1732</v>
      </c>
      <c r="I149" s="3">
        <v>0.24255000000000002</v>
      </c>
      <c r="J149" s="3">
        <v>3.3000000000000002E-2</v>
      </c>
      <c r="K149" s="3">
        <v>3.9600000000000003E-4</v>
      </c>
      <c r="L149" s="3">
        <v>5.4120000000000001E-2</v>
      </c>
      <c r="M149" s="1"/>
      <c r="N149" s="1">
        <f>SUM(I149:M149)</f>
        <v>0.33006600000000003</v>
      </c>
      <c r="O149" s="1">
        <v>0.33</v>
      </c>
      <c r="P149" t="s">
        <v>954</v>
      </c>
      <c r="R149" t="s">
        <v>2280</v>
      </c>
      <c r="T149" t="s">
        <v>2024</v>
      </c>
    </row>
    <row r="150" spans="1:20">
      <c r="A150" t="s">
        <v>97</v>
      </c>
      <c r="B150" s="8">
        <v>25314</v>
      </c>
      <c r="C150" s="8">
        <v>10537222</v>
      </c>
      <c r="D150" s="2"/>
      <c r="E150" t="s">
        <v>243</v>
      </c>
      <c r="F150" t="s">
        <v>1747</v>
      </c>
      <c r="G150">
        <v>79</v>
      </c>
      <c r="H150" s="7" t="s">
        <v>1767</v>
      </c>
      <c r="I150" s="3">
        <v>0.88729999999999998</v>
      </c>
      <c r="J150" s="3">
        <v>1.7099999999999997E-2</v>
      </c>
      <c r="K150" s="3">
        <v>0</v>
      </c>
      <c r="L150" s="3">
        <v>4.5600000000000002E-2</v>
      </c>
      <c r="O150" s="1">
        <v>0.95</v>
      </c>
      <c r="P150" t="s">
        <v>164</v>
      </c>
      <c r="R150" t="s">
        <v>2411</v>
      </c>
      <c r="T150" t="s">
        <v>2395</v>
      </c>
    </row>
    <row r="151" spans="1:20">
      <c r="A151" t="s">
        <v>1940</v>
      </c>
      <c r="B151">
        <v>270</v>
      </c>
      <c r="C151" s="8">
        <v>51970</v>
      </c>
      <c r="E151" t="s">
        <v>1729</v>
      </c>
      <c r="F151" t="s">
        <v>1747</v>
      </c>
      <c r="G151">
        <v>14</v>
      </c>
      <c r="H151" s="7" t="s">
        <v>1730</v>
      </c>
      <c r="I151" s="3">
        <v>0.88700000000000001</v>
      </c>
      <c r="J151" s="3">
        <v>1.4999999999999999E-2</v>
      </c>
      <c r="K151" s="3">
        <v>3.4000000000000002E-2</v>
      </c>
      <c r="L151" s="3">
        <v>6.5000000000000002E-2</v>
      </c>
      <c r="P151" t="s">
        <v>1269</v>
      </c>
      <c r="R151" t="s">
        <v>2282</v>
      </c>
      <c r="T151" t="s">
        <v>2024</v>
      </c>
    </row>
    <row r="152" spans="1:20">
      <c r="A152" t="s">
        <v>1909</v>
      </c>
      <c r="B152">
        <v>617</v>
      </c>
      <c r="C152" s="8">
        <v>166526</v>
      </c>
      <c r="E152" t="s">
        <v>1726</v>
      </c>
      <c r="F152" t="s">
        <v>1746</v>
      </c>
      <c r="G152">
        <v>14</v>
      </c>
      <c r="H152" s="7" t="s">
        <v>1730</v>
      </c>
      <c r="I152" s="3">
        <v>0.94599999999999995</v>
      </c>
      <c r="J152" s="3">
        <v>3.0000000000000001E-3</v>
      </c>
      <c r="K152" s="3">
        <v>1.4999999999999999E-2</v>
      </c>
      <c r="L152" s="3">
        <v>3.6999999999999998E-2</v>
      </c>
      <c r="P152" t="s">
        <v>1269</v>
      </c>
      <c r="R152" t="s">
        <v>1909</v>
      </c>
      <c r="T152" t="s">
        <v>2024</v>
      </c>
    </row>
    <row r="153" spans="1:20">
      <c r="A153" t="s">
        <v>1922</v>
      </c>
      <c r="B153">
        <v>389</v>
      </c>
      <c r="C153" s="8">
        <v>100892</v>
      </c>
      <c r="E153" t="s">
        <v>1727</v>
      </c>
      <c r="F153" t="s">
        <v>1746</v>
      </c>
      <c r="G153">
        <v>14</v>
      </c>
      <c r="H153" s="7" t="s">
        <v>1730</v>
      </c>
      <c r="I153" s="3">
        <v>0.91100000000000003</v>
      </c>
      <c r="J153" s="3">
        <v>1E-3</v>
      </c>
      <c r="K153" s="3">
        <v>3.0000000000000001E-3</v>
      </c>
      <c r="L153" s="3">
        <v>8.5000000000000006E-2</v>
      </c>
      <c r="P153" t="s">
        <v>1269</v>
      </c>
      <c r="R153" t="s">
        <v>1922</v>
      </c>
      <c r="T153" t="s">
        <v>2024</v>
      </c>
    </row>
    <row r="154" spans="1:20">
      <c r="A154" t="s">
        <v>1905</v>
      </c>
      <c r="B154" s="8">
        <v>2831</v>
      </c>
      <c r="C154" s="8">
        <v>187820</v>
      </c>
      <c r="E154" t="s">
        <v>743</v>
      </c>
      <c r="F154" t="s">
        <v>1746</v>
      </c>
      <c r="I154" s="3">
        <v>0.96799999999999997</v>
      </c>
      <c r="J154" s="3">
        <v>0</v>
      </c>
      <c r="K154" s="3">
        <v>0</v>
      </c>
      <c r="L154" s="3">
        <v>2.9000000000000001E-2</v>
      </c>
      <c r="P154" t="s">
        <v>524</v>
      </c>
      <c r="R154" t="s">
        <v>2286</v>
      </c>
      <c r="T154" t="s">
        <v>2024</v>
      </c>
    </row>
    <row r="155" spans="1:20">
      <c r="A155" t="s">
        <v>1947</v>
      </c>
      <c r="B155">
        <v>61</v>
      </c>
      <c r="C155" s="8">
        <v>32576</v>
      </c>
      <c r="E155" t="s">
        <v>1178</v>
      </c>
      <c r="F155" t="s">
        <v>1746</v>
      </c>
      <c r="G155">
        <v>36</v>
      </c>
      <c r="H155" s="7" t="s">
        <v>1730</v>
      </c>
      <c r="I155" s="3">
        <v>0.91900000000000004</v>
      </c>
      <c r="J155" s="3">
        <v>0</v>
      </c>
      <c r="K155" s="3">
        <v>0</v>
      </c>
      <c r="L155" s="3">
        <v>8.0999999999999989E-2</v>
      </c>
      <c r="P155" t="s">
        <v>954</v>
      </c>
      <c r="R155" t="s">
        <v>2287</v>
      </c>
      <c r="T155" t="s">
        <v>2024</v>
      </c>
    </row>
    <row r="156" spans="1:20">
      <c r="A156" t="s">
        <v>1907</v>
      </c>
      <c r="B156" s="8">
        <v>1001</v>
      </c>
      <c r="C156" s="8">
        <v>187356</v>
      </c>
      <c r="E156" t="s">
        <v>354</v>
      </c>
      <c r="F156" t="s">
        <v>1747</v>
      </c>
      <c r="G156">
        <v>107</v>
      </c>
      <c r="H156" s="7" t="s">
        <v>1989</v>
      </c>
      <c r="I156" s="3">
        <v>0.82199999999999995</v>
      </c>
      <c r="J156" s="3">
        <v>0</v>
      </c>
      <c r="K156" s="3">
        <v>0</v>
      </c>
      <c r="L156" s="3">
        <v>0.17899999999999999</v>
      </c>
      <c r="P156" t="s">
        <v>164</v>
      </c>
      <c r="R156" t="s">
        <v>2288</v>
      </c>
      <c r="T156" t="s">
        <v>2024</v>
      </c>
    </row>
    <row r="157" spans="1:20">
      <c r="A157" t="s">
        <v>131</v>
      </c>
      <c r="B157" s="8">
        <v>2149690</v>
      </c>
      <c r="C157" s="8">
        <v>29195895</v>
      </c>
      <c r="E157" t="s">
        <v>1633</v>
      </c>
      <c r="F157" t="s">
        <v>1745</v>
      </c>
      <c r="G157">
        <v>63</v>
      </c>
      <c r="H157" t="s">
        <v>1731</v>
      </c>
      <c r="I157" s="3">
        <v>4.1579999999999992E-2</v>
      </c>
      <c r="J157" s="3">
        <v>0.87885000000000002</v>
      </c>
      <c r="K157" s="3">
        <v>1.3229999999999999E-2</v>
      </c>
      <c r="L157" s="3">
        <v>1.2285000000000001E-2</v>
      </c>
      <c r="O157" s="1">
        <v>0.94499999999999995</v>
      </c>
      <c r="P157" t="s">
        <v>1575</v>
      </c>
      <c r="R157" t="s">
        <v>2290</v>
      </c>
      <c r="T157" t="s">
        <v>2024</v>
      </c>
    </row>
    <row r="158" spans="1:20">
      <c r="A158" t="s">
        <v>138</v>
      </c>
      <c r="B158" s="8">
        <v>196722</v>
      </c>
      <c r="C158" s="8">
        <v>13567338</v>
      </c>
      <c r="E158" t="s">
        <v>488</v>
      </c>
      <c r="F158" t="s">
        <v>1744</v>
      </c>
      <c r="G158">
        <v>37</v>
      </c>
      <c r="H158" s="7" t="s">
        <v>1731</v>
      </c>
      <c r="I158" s="3">
        <v>3.4739999999999993E-2</v>
      </c>
      <c r="J158" s="3">
        <v>0.93025999999999998</v>
      </c>
      <c r="K158" s="3">
        <v>0</v>
      </c>
      <c r="L158" s="3">
        <v>0</v>
      </c>
      <c r="O158" s="1">
        <v>0.96499999999999997</v>
      </c>
      <c r="P158" t="s">
        <v>164</v>
      </c>
      <c r="R158" t="s">
        <v>2291</v>
      </c>
      <c r="T158" t="s">
        <v>2024</v>
      </c>
    </row>
    <row r="159" spans="1:20">
      <c r="A159" t="s">
        <v>40</v>
      </c>
      <c r="B159" s="8">
        <v>77474</v>
      </c>
      <c r="C159" s="8">
        <v>7241295</v>
      </c>
      <c r="E159" t="s">
        <v>1145</v>
      </c>
      <c r="F159" t="s">
        <v>1749</v>
      </c>
      <c r="G159">
        <v>39</v>
      </c>
      <c r="H159" s="7" t="s">
        <v>1730</v>
      </c>
      <c r="I159" s="3">
        <v>0.46712500000000001</v>
      </c>
      <c r="J159" s="3">
        <v>2.1210000000000003E-2</v>
      </c>
      <c r="K159" s="3">
        <v>0</v>
      </c>
      <c r="L159" s="3">
        <v>1.6664999999999999E-2</v>
      </c>
      <c r="M159" s="1">
        <f>+I159+J159</f>
        <v>0.48833500000000002</v>
      </c>
      <c r="O159" s="1">
        <v>0.505</v>
      </c>
      <c r="P159" t="s">
        <v>954</v>
      </c>
      <c r="R159" t="s">
        <v>2292</v>
      </c>
      <c r="T159" t="s">
        <v>2024</v>
      </c>
    </row>
    <row r="160" spans="1:20">
      <c r="A160" t="s">
        <v>1924</v>
      </c>
      <c r="B160">
        <v>455</v>
      </c>
      <c r="C160" s="8">
        <v>90945</v>
      </c>
      <c r="E160" t="s">
        <v>250</v>
      </c>
      <c r="F160" t="s">
        <v>1746</v>
      </c>
      <c r="G160">
        <v>102</v>
      </c>
      <c r="H160" s="7" t="s">
        <v>1989</v>
      </c>
      <c r="I160" s="3">
        <v>0.94</v>
      </c>
      <c r="J160" s="3">
        <v>1.0999999999999999E-2</v>
      </c>
      <c r="K160" s="3">
        <v>2.1000000000000001E-2</v>
      </c>
      <c r="L160" s="3">
        <v>2.7000000000000003E-2</v>
      </c>
      <c r="P160" t="s">
        <v>164</v>
      </c>
      <c r="R160" t="s">
        <v>2294</v>
      </c>
      <c r="T160" t="s">
        <v>2024</v>
      </c>
    </row>
    <row r="161" spans="1:20">
      <c r="A161" t="s">
        <v>139</v>
      </c>
      <c r="B161" s="8">
        <v>71740</v>
      </c>
      <c r="C161" s="8">
        <v>6255000</v>
      </c>
      <c r="E161" t="s">
        <v>492</v>
      </c>
      <c r="F161" t="s">
        <v>1745</v>
      </c>
      <c r="G161">
        <v>38</v>
      </c>
      <c r="H161" s="7" t="s">
        <v>1731</v>
      </c>
      <c r="I161" s="3">
        <v>0.20481999999999997</v>
      </c>
      <c r="J161" s="3">
        <v>0.76439999999999997</v>
      </c>
      <c r="K161" s="3">
        <v>0</v>
      </c>
      <c r="L161" s="3">
        <v>8.8200000000000014E-3</v>
      </c>
      <c r="O161" s="1">
        <v>0.98</v>
      </c>
      <c r="P161" t="s">
        <v>164</v>
      </c>
      <c r="R161" t="s">
        <v>2296</v>
      </c>
      <c r="T161" t="s">
        <v>2024</v>
      </c>
    </row>
    <row r="162" spans="1:20">
      <c r="A162" t="s">
        <v>38</v>
      </c>
      <c r="B162">
        <v>704</v>
      </c>
      <c r="C162" s="8">
        <v>5312400</v>
      </c>
      <c r="E162" t="s">
        <v>817</v>
      </c>
      <c r="F162" t="s">
        <v>1742</v>
      </c>
      <c r="G162">
        <v>83</v>
      </c>
      <c r="H162" s="7" t="s">
        <v>1731</v>
      </c>
      <c r="I162" s="3">
        <v>0.12739999999999999</v>
      </c>
      <c r="J162" s="3">
        <v>0.10009999999999998</v>
      </c>
      <c r="K162" s="3">
        <v>0.2737</v>
      </c>
      <c r="L162" s="3">
        <v>0.1988</v>
      </c>
      <c r="M162" s="1"/>
      <c r="N162" s="1">
        <f>SUM(I162:M162)</f>
        <v>0.7</v>
      </c>
      <c r="O162" s="1">
        <v>0.7</v>
      </c>
      <c r="P162" t="s">
        <v>524</v>
      </c>
      <c r="R162" t="s">
        <v>2297</v>
      </c>
      <c r="T162" t="s">
        <v>2024</v>
      </c>
    </row>
    <row r="163" spans="1:20">
      <c r="A163" t="s">
        <v>36</v>
      </c>
      <c r="B163" s="8">
        <v>49036</v>
      </c>
      <c r="C163" s="8">
        <v>5410836</v>
      </c>
      <c r="E163" t="s">
        <v>1003</v>
      </c>
      <c r="F163" t="s">
        <v>1741</v>
      </c>
      <c r="G163">
        <v>28</v>
      </c>
      <c r="H163" s="7" t="s">
        <v>1732</v>
      </c>
      <c r="I163" s="3">
        <v>0.39664500000000003</v>
      </c>
      <c r="J163" s="3">
        <v>9.3000000000000005E-4</v>
      </c>
      <c r="K163" s="3">
        <v>0</v>
      </c>
      <c r="L163" s="3">
        <v>6.6494999999999999E-2</v>
      </c>
      <c r="M163" s="1"/>
      <c r="N163" s="1">
        <f>SUM(I163:M163)</f>
        <v>0.46406999999999998</v>
      </c>
      <c r="O163" s="1">
        <v>0.46500000000000002</v>
      </c>
      <c r="P163" t="s">
        <v>954</v>
      </c>
      <c r="R163" t="s">
        <v>2298</v>
      </c>
      <c r="T163" t="s">
        <v>2024</v>
      </c>
    </row>
    <row r="164" spans="1:20">
      <c r="A164" t="s">
        <v>25</v>
      </c>
      <c r="B164" s="8">
        <v>20273</v>
      </c>
      <c r="C164" s="8">
        <v>2059941</v>
      </c>
      <c r="E164" t="s">
        <v>1008</v>
      </c>
      <c r="F164" t="s">
        <v>1741</v>
      </c>
      <c r="G164">
        <v>28</v>
      </c>
      <c r="H164" s="7" t="s">
        <v>1732</v>
      </c>
      <c r="I164" s="3">
        <v>0.36847999999999997</v>
      </c>
      <c r="J164" s="3">
        <v>1.6919999999999998E-2</v>
      </c>
      <c r="K164" s="3">
        <v>0</v>
      </c>
      <c r="L164" s="3">
        <v>8.4599999999999995E-2</v>
      </c>
      <c r="M164" s="1"/>
      <c r="N164" s="1">
        <f>SUM(I164:M164)</f>
        <v>0.47</v>
      </c>
      <c r="O164" s="1">
        <v>0.47</v>
      </c>
      <c r="P164" t="s">
        <v>954</v>
      </c>
      <c r="R164" t="s">
        <v>2299</v>
      </c>
      <c r="T164" t="s">
        <v>2024</v>
      </c>
    </row>
    <row r="165" spans="1:20">
      <c r="A165" t="s">
        <v>1882</v>
      </c>
      <c r="B165" s="8">
        <v>28370</v>
      </c>
      <c r="C165" s="8">
        <v>515870</v>
      </c>
      <c r="E165" t="s">
        <v>680</v>
      </c>
      <c r="F165" t="s">
        <v>1746</v>
      </c>
      <c r="G165">
        <v>90</v>
      </c>
      <c r="H165" s="7" t="s">
        <v>1730</v>
      </c>
      <c r="I165" s="3">
        <v>0.97399999999999998</v>
      </c>
      <c r="J165" s="3">
        <v>0</v>
      </c>
      <c r="K165" s="3">
        <v>3.0000000000000001E-3</v>
      </c>
      <c r="L165" s="3">
        <v>2.1999999999999999E-2</v>
      </c>
      <c r="P165" t="s">
        <v>524</v>
      </c>
      <c r="R165" t="s">
        <v>1882</v>
      </c>
      <c r="T165" t="s">
        <v>2024</v>
      </c>
    </row>
    <row r="166" spans="1:20">
      <c r="A166" t="s">
        <v>149</v>
      </c>
      <c r="B166" s="8">
        <v>637657</v>
      </c>
      <c r="C166" s="8">
        <v>9331000</v>
      </c>
      <c r="E166" t="s">
        <v>254</v>
      </c>
      <c r="F166" t="s">
        <v>1744</v>
      </c>
      <c r="G166">
        <v>200</v>
      </c>
      <c r="H166" s="7" t="s">
        <v>1731</v>
      </c>
      <c r="I166" s="3">
        <v>0</v>
      </c>
      <c r="J166" s="3">
        <v>0.98302999999999996</v>
      </c>
      <c r="K166" s="3">
        <v>0</v>
      </c>
      <c r="L166" s="3">
        <v>0</v>
      </c>
      <c r="O166" s="1">
        <v>0.98499999999999999</v>
      </c>
      <c r="P166" t="s">
        <v>164</v>
      </c>
      <c r="R166" t="s">
        <v>2301</v>
      </c>
      <c r="T166" t="s">
        <v>2024</v>
      </c>
    </row>
    <row r="167" spans="1:20">
      <c r="A167" t="s">
        <v>88</v>
      </c>
      <c r="B167" s="8">
        <v>1220813</v>
      </c>
      <c r="C167" s="8">
        <v>52981991</v>
      </c>
      <c r="E167" t="s">
        <v>386</v>
      </c>
      <c r="F167" t="s">
        <v>1748</v>
      </c>
      <c r="G167">
        <v>91</v>
      </c>
      <c r="H167" s="7" t="s">
        <v>1730</v>
      </c>
      <c r="I167" s="3">
        <v>0.68698500000000007</v>
      </c>
      <c r="J167" s="3">
        <v>1.4365000000000001E-2</v>
      </c>
      <c r="K167" s="3">
        <v>1.0985E-2</v>
      </c>
      <c r="L167" s="3">
        <v>0.13181999999999999</v>
      </c>
      <c r="O167" s="1">
        <v>0.84499999999999997</v>
      </c>
      <c r="P167" t="s">
        <v>164</v>
      </c>
      <c r="R167" t="s">
        <v>2304</v>
      </c>
      <c r="T167" t="s">
        <v>2024</v>
      </c>
    </row>
    <row r="168" spans="1:20">
      <c r="A168" t="s">
        <v>27</v>
      </c>
      <c r="B168" s="8">
        <v>503783</v>
      </c>
      <c r="C168" s="8">
        <v>47059533</v>
      </c>
      <c r="E168" t="s">
        <v>1181</v>
      </c>
      <c r="F168" t="s">
        <v>1741</v>
      </c>
      <c r="G168">
        <v>29</v>
      </c>
      <c r="H168" s="7" t="s">
        <v>1732</v>
      </c>
      <c r="I168" s="3">
        <v>0.38956499999999999</v>
      </c>
      <c r="J168" s="3">
        <v>1.0395E-2</v>
      </c>
      <c r="K168" s="3">
        <v>1.9800000000000002E-4</v>
      </c>
      <c r="L168" s="3">
        <v>9.4347000000000014E-2</v>
      </c>
      <c r="M168" s="1"/>
      <c r="N168" s="1">
        <f>SUM(I168:M168)</f>
        <v>0.49450499999999997</v>
      </c>
      <c r="O168" s="1">
        <v>0.495</v>
      </c>
      <c r="P168" t="s">
        <v>954</v>
      </c>
      <c r="R168" t="s">
        <v>2309</v>
      </c>
      <c r="T168" t="s">
        <v>2024</v>
      </c>
    </row>
    <row r="169" spans="1:20">
      <c r="A169" t="s">
        <v>146</v>
      </c>
      <c r="B169" s="8">
        <v>65610</v>
      </c>
      <c r="C169" s="8">
        <v>20277597</v>
      </c>
      <c r="E169" t="s">
        <v>893</v>
      </c>
      <c r="F169" t="s">
        <v>1743</v>
      </c>
      <c r="G169">
        <v>82</v>
      </c>
      <c r="H169" s="7" t="s">
        <v>1731</v>
      </c>
      <c r="I169" s="3">
        <v>7.1904999999999997E-2</v>
      </c>
      <c r="J169" s="3">
        <v>9.6530000000000005E-2</v>
      </c>
      <c r="K169" s="3">
        <v>0.81656499999999999</v>
      </c>
      <c r="L169" s="3">
        <v>0</v>
      </c>
      <c r="O169" s="1">
        <v>0.98499999999999999</v>
      </c>
      <c r="P169" t="s">
        <v>524</v>
      </c>
      <c r="R169" t="s">
        <v>2311</v>
      </c>
      <c r="T169" t="s">
        <v>2024</v>
      </c>
    </row>
    <row r="170" spans="1:20">
      <c r="A170" t="s">
        <v>121</v>
      </c>
      <c r="B170" s="8">
        <v>1839542</v>
      </c>
      <c r="C170" s="8">
        <v>30894000</v>
      </c>
      <c r="E170" t="s">
        <v>1687</v>
      </c>
      <c r="F170" t="s">
        <v>1745</v>
      </c>
      <c r="G170">
        <v>62</v>
      </c>
      <c r="H170" s="7" t="s">
        <v>1731</v>
      </c>
      <c r="I170" s="3">
        <v>5.076E-2</v>
      </c>
      <c r="J170" s="3">
        <v>0.85258</v>
      </c>
      <c r="K170" s="3">
        <v>0</v>
      </c>
      <c r="L170" s="3">
        <v>3.5719999999999995E-2</v>
      </c>
      <c r="O170" s="1">
        <v>0.94</v>
      </c>
      <c r="P170" t="s">
        <v>1575</v>
      </c>
      <c r="R170" t="s">
        <v>2313</v>
      </c>
      <c r="T170" t="s">
        <v>2024</v>
      </c>
    </row>
    <row r="171" spans="1:20">
      <c r="A171" t="s">
        <v>1880</v>
      </c>
      <c r="B171" s="8">
        <v>163820</v>
      </c>
      <c r="C171" s="8">
        <v>534189</v>
      </c>
      <c r="E171" t="s">
        <v>1497</v>
      </c>
      <c r="F171" t="s">
        <v>1742</v>
      </c>
      <c r="G171">
        <v>12</v>
      </c>
      <c r="H171" s="7" t="s">
        <v>1730</v>
      </c>
      <c r="I171" s="3">
        <v>0.51800000000000002</v>
      </c>
      <c r="J171" s="3">
        <v>0.152</v>
      </c>
      <c r="K171" s="3">
        <v>0.20400000000000001</v>
      </c>
      <c r="L171" s="3">
        <v>0.125</v>
      </c>
      <c r="M171" s="1"/>
      <c r="N171" s="1">
        <f>SUM(I171:M171)</f>
        <v>0.99900000000000011</v>
      </c>
      <c r="P171" t="s">
        <v>1269</v>
      </c>
      <c r="R171" t="s">
        <v>2316</v>
      </c>
      <c r="T171" t="s">
        <v>2024</v>
      </c>
    </row>
    <row r="172" spans="1:20">
      <c r="A172" t="s">
        <v>1870</v>
      </c>
      <c r="B172" s="8">
        <v>17364</v>
      </c>
      <c r="C172" s="8">
        <v>1237000</v>
      </c>
      <c r="E172" t="s">
        <v>395</v>
      </c>
      <c r="F172" t="s">
        <v>1747</v>
      </c>
      <c r="G172">
        <v>91</v>
      </c>
      <c r="H172" s="7" t="s">
        <v>1730</v>
      </c>
      <c r="I172" s="3">
        <v>0.88100000000000001</v>
      </c>
      <c r="J172" s="3">
        <v>2E-3</v>
      </c>
      <c r="K172" s="3">
        <v>1E-3</v>
      </c>
      <c r="L172" s="3">
        <v>0.115</v>
      </c>
      <c r="P172" t="s">
        <v>164</v>
      </c>
      <c r="R172" t="s">
        <v>2317</v>
      </c>
      <c r="T172" t="s">
        <v>2024</v>
      </c>
    </row>
    <row r="173" spans="1:20">
      <c r="A173" t="s">
        <v>4</v>
      </c>
      <c r="B173" s="8">
        <v>410314</v>
      </c>
      <c r="C173" s="8">
        <v>9573466</v>
      </c>
      <c r="E173" t="s">
        <v>1084</v>
      </c>
      <c r="F173" t="s">
        <v>1740</v>
      </c>
      <c r="G173">
        <v>25</v>
      </c>
      <c r="H173" s="7" t="s">
        <v>1732</v>
      </c>
      <c r="I173" s="3">
        <v>0.11104500000000002</v>
      </c>
      <c r="J173" s="3">
        <v>7.5900000000000004E-3</v>
      </c>
      <c r="K173" s="3">
        <v>9.8999999999999999E-4</v>
      </c>
      <c r="L173" s="3">
        <v>4.5210000000000007E-2</v>
      </c>
      <c r="M173" s="1"/>
      <c r="N173" s="1">
        <f>SUM(I173:M173)</f>
        <v>0.16483500000000004</v>
      </c>
      <c r="O173" s="1">
        <v>0.16500000000000001</v>
      </c>
      <c r="P173" t="s">
        <v>954</v>
      </c>
      <c r="R173" t="s">
        <v>2318</v>
      </c>
      <c r="T173" t="s">
        <v>2024</v>
      </c>
    </row>
    <row r="174" spans="1:20">
      <c r="A174" t="s">
        <v>31</v>
      </c>
      <c r="B174" s="8">
        <v>41285</v>
      </c>
      <c r="C174" s="8">
        <v>8036900</v>
      </c>
      <c r="E174" t="s">
        <v>1013</v>
      </c>
      <c r="F174" t="s">
        <v>1741</v>
      </c>
      <c r="G174">
        <v>28</v>
      </c>
      <c r="H174" s="7" t="s">
        <v>1732</v>
      </c>
      <c r="I174" s="3">
        <v>0.33863999999999994</v>
      </c>
      <c r="J174" s="3">
        <v>2.2824999999999998E-2</v>
      </c>
      <c r="K174" s="3">
        <v>3.32E-3</v>
      </c>
      <c r="L174" s="3">
        <v>4.9799999999999997E-2</v>
      </c>
      <c r="M174" s="1"/>
      <c r="N174" s="1">
        <f>SUM(I174:M174)</f>
        <v>0.41458499999999993</v>
      </c>
      <c r="O174" s="1">
        <v>0.41499999999999998</v>
      </c>
      <c r="P174" t="s">
        <v>954</v>
      </c>
      <c r="R174" t="s">
        <v>2319</v>
      </c>
      <c r="T174" t="s">
        <v>2024</v>
      </c>
    </row>
    <row r="175" spans="1:20">
      <c r="A175" t="s">
        <v>1816</v>
      </c>
      <c r="B175" s="8">
        <v>185180</v>
      </c>
      <c r="C175" s="8">
        <v>21377000</v>
      </c>
      <c r="E175" t="s">
        <v>1640</v>
      </c>
      <c r="F175" t="s">
        <v>1744</v>
      </c>
      <c r="G175">
        <v>56</v>
      </c>
      <c r="H175" s="7" t="s">
        <v>1767</v>
      </c>
      <c r="I175" s="3">
        <v>5.1999999999999998E-2</v>
      </c>
      <c r="J175" s="3">
        <v>0.92800000000000005</v>
      </c>
      <c r="K175" s="3">
        <v>0</v>
      </c>
      <c r="L175" s="3">
        <v>0.02</v>
      </c>
      <c r="P175" t="s">
        <v>1575</v>
      </c>
      <c r="R175" t="s">
        <v>2321</v>
      </c>
      <c r="T175" t="s">
        <v>2024</v>
      </c>
    </row>
    <row r="176" spans="1:20">
      <c r="A176" t="s">
        <v>28</v>
      </c>
      <c r="B176" s="8">
        <v>36191</v>
      </c>
      <c r="C176" s="8">
        <v>23335580</v>
      </c>
      <c r="E176" t="s">
        <v>645</v>
      </c>
      <c r="F176" t="s">
        <v>1741</v>
      </c>
      <c r="G176">
        <v>70</v>
      </c>
      <c r="H176" s="7" t="s">
        <v>1732</v>
      </c>
      <c r="I176" s="3">
        <v>2.4750000000000001E-2</v>
      </c>
      <c r="J176" s="3">
        <v>1.8000000000000001E-4</v>
      </c>
      <c r="K176" s="3">
        <v>9.5850000000000005E-2</v>
      </c>
      <c r="L176" s="3">
        <v>0.32895000000000002</v>
      </c>
      <c r="M176" s="1"/>
      <c r="N176" s="1">
        <f>SUM(I176:M176)</f>
        <v>0.44973000000000002</v>
      </c>
      <c r="O176" s="1">
        <v>0.45</v>
      </c>
      <c r="P176" t="s">
        <v>524</v>
      </c>
      <c r="R176" t="s">
        <v>2424</v>
      </c>
      <c r="T176" t="s">
        <v>2395</v>
      </c>
    </row>
    <row r="177" spans="1:20">
      <c r="A177" t="s">
        <v>66</v>
      </c>
      <c r="B177" s="8">
        <v>143100</v>
      </c>
      <c r="C177" s="8">
        <v>8000000</v>
      </c>
      <c r="E177" t="s">
        <v>569</v>
      </c>
      <c r="F177" t="s">
        <v>1745</v>
      </c>
      <c r="G177">
        <v>61</v>
      </c>
      <c r="H177" s="7" t="s">
        <v>1731</v>
      </c>
      <c r="I177" s="3">
        <v>1.3519999999999999E-2</v>
      </c>
      <c r="J177" s="3">
        <v>0.81711499999999992</v>
      </c>
      <c r="K177" s="3">
        <v>0</v>
      </c>
      <c r="L177" s="3">
        <v>1.2674999999999999E-2</v>
      </c>
      <c r="O177" s="1">
        <v>0.84499999999999997</v>
      </c>
      <c r="P177" t="s">
        <v>524</v>
      </c>
      <c r="R177" t="s">
        <v>2324</v>
      </c>
      <c r="T177" t="s">
        <v>2024</v>
      </c>
    </row>
    <row r="178" spans="1:20">
      <c r="A178" t="s">
        <v>140</v>
      </c>
      <c r="B178" s="8">
        <v>883749</v>
      </c>
      <c r="C178" s="8">
        <v>44928923</v>
      </c>
      <c r="E178" t="s">
        <v>263</v>
      </c>
      <c r="F178" t="s">
        <v>1742</v>
      </c>
      <c r="G178">
        <v>79</v>
      </c>
      <c r="H178" s="7" t="s">
        <v>1767</v>
      </c>
      <c r="I178" s="3">
        <v>0.59250999999999998</v>
      </c>
      <c r="J178" s="3">
        <v>0.33967999999999998</v>
      </c>
      <c r="K178" s="3">
        <v>9.6500000000000004E-4</v>
      </c>
      <c r="L178" s="3">
        <v>3.15555E-2</v>
      </c>
      <c r="M178" s="1"/>
      <c r="N178" s="1">
        <f>SUM(I178:M178)</f>
        <v>0.96471049999999992</v>
      </c>
      <c r="O178" s="1">
        <v>0.96499999999999997</v>
      </c>
      <c r="P178" t="s">
        <v>164</v>
      </c>
      <c r="R178" t="s">
        <v>2326</v>
      </c>
      <c r="T178" t="s">
        <v>2024</v>
      </c>
    </row>
    <row r="179" spans="1:20">
      <c r="A179" t="s">
        <v>122</v>
      </c>
      <c r="B179" s="8">
        <v>513120</v>
      </c>
      <c r="C179" s="8">
        <v>65926261</v>
      </c>
      <c r="E179" t="s">
        <v>826</v>
      </c>
      <c r="F179" t="s">
        <v>1743</v>
      </c>
      <c r="G179">
        <v>77</v>
      </c>
      <c r="H179" s="7" t="s">
        <v>1753</v>
      </c>
      <c r="I179" s="3">
        <v>8.4599999999999988E-3</v>
      </c>
      <c r="J179" s="3">
        <v>5.1699999999999996E-2</v>
      </c>
      <c r="K179" s="3">
        <v>0.87702000000000002</v>
      </c>
      <c r="L179" s="3">
        <v>3.6659999999999996E-3</v>
      </c>
      <c r="O179" s="1">
        <v>0.94</v>
      </c>
      <c r="P179" t="s">
        <v>524</v>
      </c>
      <c r="R179" t="s">
        <v>2328</v>
      </c>
      <c r="T179" t="s">
        <v>2024</v>
      </c>
    </row>
    <row r="180" spans="1:20">
      <c r="A180" t="s">
        <v>95</v>
      </c>
      <c r="B180" s="8">
        <v>56600</v>
      </c>
      <c r="C180" s="8">
        <v>6191155</v>
      </c>
      <c r="E180" t="s">
        <v>501</v>
      </c>
      <c r="F180" t="s">
        <v>1742</v>
      </c>
      <c r="G180">
        <v>53</v>
      </c>
      <c r="H180" s="7" t="s">
        <v>1767</v>
      </c>
      <c r="I180" s="3">
        <v>0.34960000000000002</v>
      </c>
      <c r="J180" s="3">
        <v>0.11200000000000002</v>
      </c>
      <c r="K180" s="3">
        <v>0</v>
      </c>
      <c r="L180" s="3">
        <v>0.3392</v>
      </c>
      <c r="M180" s="1"/>
      <c r="N180" s="1">
        <f>SUM(I180:M180)</f>
        <v>0.80079999999999996</v>
      </c>
      <c r="O180" s="1">
        <v>0.8</v>
      </c>
      <c r="P180" t="s">
        <v>164</v>
      </c>
      <c r="R180" t="s">
        <v>2330</v>
      </c>
      <c r="T180" t="s">
        <v>2024</v>
      </c>
    </row>
    <row r="181" spans="1:20">
      <c r="A181" t="s">
        <v>1917</v>
      </c>
      <c r="B181">
        <v>720</v>
      </c>
      <c r="C181" s="8">
        <v>103981</v>
      </c>
      <c r="E181" t="s">
        <v>748</v>
      </c>
      <c r="F181" t="s">
        <v>1746</v>
      </c>
      <c r="G181">
        <v>201</v>
      </c>
      <c r="H181" s="7" t="s">
        <v>1730</v>
      </c>
      <c r="I181" s="3">
        <v>0.98899999999999999</v>
      </c>
      <c r="J181" s="3">
        <v>0</v>
      </c>
      <c r="K181" s="3">
        <v>1E-3</v>
      </c>
      <c r="L181" s="3">
        <v>8.9999999999999993E-3</v>
      </c>
      <c r="P181" t="s">
        <v>524</v>
      </c>
      <c r="R181" t="s">
        <v>2331</v>
      </c>
      <c r="T181" t="s">
        <v>2024</v>
      </c>
    </row>
    <row r="182" spans="1:20">
      <c r="A182" t="s">
        <v>68</v>
      </c>
      <c r="B182" s="8">
        <v>5155</v>
      </c>
      <c r="C182" s="8">
        <v>1328019</v>
      </c>
      <c r="E182" t="s">
        <v>1352</v>
      </c>
      <c r="F182" t="s">
        <v>1749</v>
      </c>
      <c r="G182">
        <v>14</v>
      </c>
      <c r="H182" s="7" t="s">
        <v>1730</v>
      </c>
      <c r="I182" s="3">
        <v>0.60628000000000004</v>
      </c>
      <c r="J182" s="3">
        <v>5.4280000000000002E-2</v>
      </c>
      <c r="K182" s="3">
        <v>0.21160000000000001</v>
      </c>
      <c r="L182" s="3">
        <v>4.7840000000000001E-2</v>
      </c>
      <c r="O182" s="1">
        <v>0.92</v>
      </c>
      <c r="P182" t="s">
        <v>1269</v>
      </c>
      <c r="R182" t="s">
        <v>2333</v>
      </c>
      <c r="T182" t="s">
        <v>2024</v>
      </c>
    </row>
    <row r="183" spans="1:20">
      <c r="A183" t="s">
        <v>104</v>
      </c>
      <c r="B183" s="8">
        <v>163610</v>
      </c>
      <c r="C183" s="8">
        <v>10777500</v>
      </c>
      <c r="E183" t="s">
        <v>1693</v>
      </c>
      <c r="F183" t="s">
        <v>1744</v>
      </c>
      <c r="G183">
        <v>35</v>
      </c>
      <c r="H183" s="7" t="s">
        <v>1731</v>
      </c>
      <c r="I183" s="3">
        <v>1.8600000000000001E-3</v>
      </c>
      <c r="J183" s="3">
        <v>0.92535000000000001</v>
      </c>
      <c r="K183" s="3">
        <v>0</v>
      </c>
      <c r="L183" s="3">
        <v>1.8600000000000001E-3</v>
      </c>
      <c r="O183" s="1">
        <v>0.93</v>
      </c>
      <c r="P183" t="s">
        <v>1575</v>
      </c>
      <c r="R183" t="s">
        <v>2335</v>
      </c>
      <c r="T183" t="s">
        <v>2024</v>
      </c>
    </row>
    <row r="184" spans="1:20">
      <c r="A184" t="s">
        <v>101</v>
      </c>
      <c r="B184" s="8">
        <v>769604</v>
      </c>
      <c r="C184" s="8">
        <v>75627384</v>
      </c>
      <c r="E184" t="s">
        <v>931</v>
      </c>
      <c r="F184" t="s">
        <v>1745</v>
      </c>
      <c r="G184">
        <v>47</v>
      </c>
      <c r="H184" s="7" t="s">
        <v>1731</v>
      </c>
      <c r="I184" s="3">
        <v>3.8484999999999999E-3</v>
      </c>
      <c r="J184" s="3">
        <v>0.87709999999999999</v>
      </c>
      <c r="K184" s="3">
        <v>4.4750000000000004E-4</v>
      </c>
      <c r="L184" s="3">
        <v>1.2798500000000001E-2</v>
      </c>
      <c r="O184" s="1">
        <v>0.89500000000000002</v>
      </c>
      <c r="P184" t="s">
        <v>524</v>
      </c>
      <c r="R184" t="s">
        <v>2336</v>
      </c>
      <c r="T184" t="s">
        <v>2024</v>
      </c>
    </row>
    <row r="185" spans="1:20">
      <c r="A185" t="s">
        <v>1847</v>
      </c>
      <c r="B185" s="8">
        <v>491210</v>
      </c>
      <c r="C185" s="8">
        <v>5235000</v>
      </c>
      <c r="E185" t="s">
        <v>574</v>
      </c>
      <c r="F185" t="s">
        <v>1744</v>
      </c>
      <c r="G185">
        <v>58</v>
      </c>
      <c r="H185" s="7" t="s">
        <v>1731</v>
      </c>
      <c r="I185" s="3">
        <v>6.4000000000000001E-2</v>
      </c>
      <c r="J185" s="3">
        <v>0.93</v>
      </c>
      <c r="K185" s="3">
        <v>0</v>
      </c>
      <c r="L185" s="3">
        <v>5.0000000000000001E-3</v>
      </c>
      <c r="P185" t="s">
        <v>524</v>
      </c>
      <c r="R185" t="s">
        <v>1847</v>
      </c>
      <c r="T185" t="s">
        <v>2024</v>
      </c>
    </row>
    <row r="186" spans="1:20">
      <c r="A186" t="s">
        <v>1961</v>
      </c>
      <c r="B186">
        <v>26</v>
      </c>
      <c r="C186" s="8">
        <v>11264</v>
      </c>
      <c r="E186" t="s">
        <v>750</v>
      </c>
      <c r="F186" t="s">
        <v>1746</v>
      </c>
      <c r="G186">
        <v>201</v>
      </c>
      <c r="H186" s="7" t="s">
        <v>1730</v>
      </c>
      <c r="I186" s="3">
        <v>0.96699999999999997</v>
      </c>
      <c r="J186" s="3">
        <v>1E-3</v>
      </c>
      <c r="K186" s="3">
        <v>0</v>
      </c>
      <c r="L186" s="3">
        <v>3.2000000000000001E-2</v>
      </c>
      <c r="P186" t="s">
        <v>524</v>
      </c>
      <c r="R186" t="s">
        <v>1961</v>
      </c>
      <c r="T186" t="s">
        <v>2024</v>
      </c>
    </row>
    <row r="187" spans="1:20">
      <c r="A187" t="s">
        <v>105</v>
      </c>
      <c r="B187" s="8">
        <v>241551</v>
      </c>
      <c r="C187" s="8">
        <v>34131400</v>
      </c>
      <c r="E187" t="s">
        <v>271</v>
      </c>
      <c r="F187" t="s">
        <v>1747</v>
      </c>
      <c r="G187">
        <v>99</v>
      </c>
      <c r="H187" s="7" t="s">
        <v>1730</v>
      </c>
      <c r="I187" s="3">
        <v>0.80631000000000008</v>
      </c>
      <c r="J187" s="3">
        <v>0.10695</v>
      </c>
      <c r="K187" s="3">
        <v>2.7900000000000004E-3</v>
      </c>
      <c r="L187" s="3">
        <v>1.3950000000000001E-2</v>
      </c>
      <c r="O187" s="1">
        <v>0.93</v>
      </c>
      <c r="P187" t="s">
        <v>164</v>
      </c>
      <c r="R187" t="s">
        <v>2338</v>
      </c>
      <c r="T187" t="s">
        <v>2024</v>
      </c>
    </row>
    <row r="188" spans="1:20">
      <c r="A188" t="s">
        <v>34</v>
      </c>
      <c r="B188" s="8">
        <v>603628</v>
      </c>
      <c r="C188" s="8">
        <v>45512989</v>
      </c>
      <c r="E188" t="s">
        <v>1046</v>
      </c>
      <c r="F188" t="s">
        <v>1741</v>
      </c>
      <c r="G188">
        <v>34</v>
      </c>
      <c r="H188" s="7" t="s">
        <v>1732</v>
      </c>
      <c r="I188" s="3">
        <v>0.381745</v>
      </c>
      <c r="J188" s="3">
        <v>5.4600000000000004E-3</v>
      </c>
      <c r="K188" s="3">
        <v>2.7300000000000002E-4</v>
      </c>
      <c r="L188" s="3">
        <v>6.6885E-2</v>
      </c>
      <c r="M188" s="1"/>
      <c r="N188" s="1">
        <f>SUM(I188:M188)</f>
        <v>0.45436300000000007</v>
      </c>
      <c r="O188" s="1">
        <v>0.45500000000000002</v>
      </c>
      <c r="P188" t="s">
        <v>954</v>
      </c>
      <c r="R188" t="s">
        <v>34</v>
      </c>
      <c r="T188" t="s">
        <v>2024</v>
      </c>
    </row>
    <row r="189" spans="1:20">
      <c r="A189" t="s">
        <v>141</v>
      </c>
      <c r="B189" s="8">
        <v>83600</v>
      </c>
      <c r="C189" s="8">
        <v>8264070</v>
      </c>
      <c r="E189" t="s">
        <v>1645</v>
      </c>
      <c r="F189" t="s">
        <v>1745</v>
      </c>
      <c r="G189">
        <v>73</v>
      </c>
      <c r="H189" s="7" t="s">
        <v>1731</v>
      </c>
      <c r="I189" s="3">
        <v>0.11466</v>
      </c>
      <c r="J189" s="3">
        <v>0.69979000000000002</v>
      </c>
      <c r="K189" s="3">
        <v>7.826000000000001E-2</v>
      </c>
      <c r="L189" s="3">
        <v>1.729E-2</v>
      </c>
      <c r="M189" t="s">
        <v>1731</v>
      </c>
      <c r="O189" s="1">
        <v>0.91</v>
      </c>
      <c r="P189" t="s">
        <v>1575</v>
      </c>
      <c r="R189" t="s">
        <v>141</v>
      </c>
      <c r="T189" t="s">
        <v>2024</v>
      </c>
    </row>
    <row r="190" spans="1:20">
      <c r="A190" t="s">
        <v>10</v>
      </c>
      <c r="B190" s="8">
        <v>242910</v>
      </c>
      <c r="C190" s="8">
        <v>63181775</v>
      </c>
      <c r="E190" t="s">
        <v>1240</v>
      </c>
      <c r="F190" t="s">
        <v>1740</v>
      </c>
      <c r="G190">
        <v>24</v>
      </c>
      <c r="H190" s="7" t="s">
        <v>1732</v>
      </c>
      <c r="I190" s="3">
        <v>0.18973999999999999</v>
      </c>
      <c r="J190" s="3">
        <v>1.166E-2</v>
      </c>
      <c r="K190" s="3">
        <v>4.5050000000000003E-3</v>
      </c>
      <c r="L190" s="3">
        <v>5.9360000000000003E-2</v>
      </c>
      <c r="M190" s="1"/>
      <c r="N190" s="1">
        <f>SUM(I190:M190)</f>
        <v>0.26526500000000003</v>
      </c>
      <c r="O190" s="1">
        <v>0.26500000000000001</v>
      </c>
      <c r="P190" t="s">
        <v>954</v>
      </c>
      <c r="R190" t="s">
        <v>2341</v>
      </c>
      <c r="T190" t="s">
        <v>2024</v>
      </c>
    </row>
    <row r="191" spans="1:20">
      <c r="A191" t="s">
        <v>48</v>
      </c>
      <c r="B191" s="8">
        <v>9161074</v>
      </c>
      <c r="C191" s="8">
        <v>316014000</v>
      </c>
      <c r="E191" t="s">
        <v>1556</v>
      </c>
      <c r="F191" t="s">
        <v>1749</v>
      </c>
      <c r="G191">
        <v>20</v>
      </c>
      <c r="H191" s="7" t="s">
        <v>1730</v>
      </c>
      <c r="I191" s="3">
        <v>0.52065000000000006</v>
      </c>
      <c r="J191" s="3">
        <v>5.8500000000000002E-3</v>
      </c>
      <c r="K191" s="3">
        <v>1.1700000000000002E-2</v>
      </c>
      <c r="L191" s="3">
        <v>0.11180000000000001</v>
      </c>
      <c r="M191" s="1">
        <f>+I191+J191</f>
        <v>0.52650000000000008</v>
      </c>
      <c r="O191" s="1">
        <v>0.65</v>
      </c>
      <c r="P191" t="s">
        <v>1537</v>
      </c>
      <c r="R191" t="s">
        <v>2364</v>
      </c>
      <c r="T191" t="s">
        <v>2024</v>
      </c>
    </row>
    <row r="192" spans="1:20">
      <c r="A192" t="s">
        <v>30</v>
      </c>
      <c r="B192" s="8">
        <v>175016</v>
      </c>
      <c r="C192" s="8">
        <v>3286314</v>
      </c>
      <c r="E192" t="s">
        <v>1506</v>
      </c>
      <c r="F192" t="s">
        <v>1741</v>
      </c>
      <c r="G192">
        <v>4</v>
      </c>
      <c r="H192" s="7" t="s">
        <v>1732</v>
      </c>
      <c r="I192" s="3">
        <v>0.23571</v>
      </c>
      <c r="J192" s="3">
        <v>0</v>
      </c>
      <c r="K192" s="3">
        <v>0</v>
      </c>
      <c r="L192" s="3">
        <v>0.16929</v>
      </c>
      <c r="M192" s="1"/>
      <c r="N192" s="1">
        <f>SUM(I192:M192)</f>
        <v>0.40500000000000003</v>
      </c>
      <c r="O192" s="1">
        <v>0.40500000000000003</v>
      </c>
      <c r="P192" t="s">
        <v>1269</v>
      </c>
      <c r="R192" t="s">
        <v>2380</v>
      </c>
      <c r="T192" t="s">
        <v>2024</v>
      </c>
    </row>
    <row r="193" spans="1:20">
      <c r="A193" t="s">
        <v>44</v>
      </c>
      <c r="B193" s="8">
        <v>444103</v>
      </c>
      <c r="C193" s="8">
        <v>29559100</v>
      </c>
      <c r="E193" t="s">
        <v>579</v>
      </c>
      <c r="F193" t="s">
        <v>1745</v>
      </c>
      <c r="G193">
        <v>55</v>
      </c>
      <c r="H193" s="7" t="s">
        <v>1731</v>
      </c>
      <c r="I193" s="3">
        <v>1.1934E-2</v>
      </c>
      <c r="J193" s="3">
        <v>0.49317</v>
      </c>
      <c r="K193" s="3">
        <v>2.0400000000000003E-4</v>
      </c>
      <c r="L193" s="3">
        <v>4.2839999999999996E-3</v>
      </c>
      <c r="M193" s="1">
        <f>+I193+J193</f>
        <v>0.505104</v>
      </c>
      <c r="O193" s="1">
        <v>0.51</v>
      </c>
      <c r="P193" t="s">
        <v>524</v>
      </c>
      <c r="R193" t="s">
        <v>2381</v>
      </c>
      <c r="T193" t="s">
        <v>2024</v>
      </c>
    </row>
    <row r="194" spans="1:20">
      <c r="A194" t="s">
        <v>1901</v>
      </c>
      <c r="B194" s="8">
        <v>12190</v>
      </c>
      <c r="C194" s="8">
        <v>258213</v>
      </c>
      <c r="E194" t="s">
        <v>685</v>
      </c>
      <c r="F194" t="s">
        <v>1746</v>
      </c>
      <c r="G194">
        <v>90</v>
      </c>
      <c r="H194" s="7" t="s">
        <v>1730</v>
      </c>
      <c r="I194" s="3">
        <v>0.93300000000000005</v>
      </c>
      <c r="J194" s="3">
        <v>0</v>
      </c>
      <c r="K194" s="3">
        <v>0</v>
      </c>
      <c r="L194" s="3">
        <v>6.7000000000000004E-2</v>
      </c>
      <c r="P194" t="s">
        <v>524</v>
      </c>
      <c r="R194" t="s">
        <v>2383</v>
      </c>
      <c r="T194" t="s">
        <v>2024</v>
      </c>
    </row>
    <row r="195" spans="1:20">
      <c r="A195" t="s">
        <v>1979</v>
      </c>
      <c r="B195">
        <v>0.44</v>
      </c>
      <c r="C195">
        <v>800</v>
      </c>
      <c r="E195" t="s">
        <v>1187</v>
      </c>
      <c r="F195" t="s">
        <v>1746</v>
      </c>
      <c r="G195">
        <v>36</v>
      </c>
      <c r="H195" s="7" t="s">
        <v>1730</v>
      </c>
      <c r="I195" s="3">
        <v>1</v>
      </c>
      <c r="J195" s="3">
        <v>0</v>
      </c>
      <c r="K195" s="3">
        <v>0</v>
      </c>
      <c r="L195" s="3">
        <v>0</v>
      </c>
      <c r="P195" t="s">
        <v>954</v>
      </c>
      <c r="R195" t="s">
        <v>2384</v>
      </c>
      <c r="S195" t="s">
        <v>2442</v>
      </c>
      <c r="T195" t="s">
        <v>2385</v>
      </c>
    </row>
    <row r="196" spans="1:20">
      <c r="A196" t="s">
        <v>51</v>
      </c>
      <c r="B196" s="8">
        <v>916445</v>
      </c>
      <c r="C196" s="8">
        <v>28946101</v>
      </c>
      <c r="E196" t="s">
        <v>1512</v>
      </c>
      <c r="F196" t="s">
        <v>1748</v>
      </c>
      <c r="G196">
        <v>11</v>
      </c>
      <c r="H196" s="7" t="s">
        <v>1730</v>
      </c>
      <c r="I196" s="3">
        <v>0.70547000000000004</v>
      </c>
      <c r="J196" s="3">
        <v>2.3700000000000001E-3</v>
      </c>
      <c r="K196" s="3">
        <v>0</v>
      </c>
      <c r="L196" s="3">
        <v>8.1133000000000011E-2</v>
      </c>
      <c r="O196" s="1">
        <v>0.79</v>
      </c>
      <c r="P196" t="s">
        <v>1269</v>
      </c>
      <c r="R196" t="s">
        <v>2387</v>
      </c>
      <c r="T196" t="s">
        <v>2024</v>
      </c>
    </row>
    <row r="197" spans="1:20">
      <c r="A197" t="s">
        <v>13</v>
      </c>
      <c r="B197" s="8">
        <v>331212</v>
      </c>
      <c r="C197" s="8">
        <v>88780000</v>
      </c>
      <c r="E197" t="s">
        <v>837</v>
      </c>
      <c r="F197" t="s">
        <v>1740</v>
      </c>
      <c r="G197">
        <v>77</v>
      </c>
      <c r="H197" s="7" t="s">
        <v>1753</v>
      </c>
      <c r="I197" s="3">
        <v>2.419E-2</v>
      </c>
      <c r="J197" s="3">
        <v>5.9000000000000003E-4</v>
      </c>
      <c r="K197" s="3">
        <v>4.8379999999999999E-2</v>
      </c>
      <c r="L197" s="3">
        <v>0.222135</v>
      </c>
      <c r="M197" s="1"/>
      <c r="N197" s="1">
        <f>SUM(I197:M197)</f>
        <v>0.29529499999999997</v>
      </c>
      <c r="O197" s="1">
        <v>0.29499999999999998</v>
      </c>
      <c r="P197" t="s">
        <v>524</v>
      </c>
      <c r="R197" t="s">
        <v>2389</v>
      </c>
      <c r="T197" t="s">
        <v>2024</v>
      </c>
    </row>
    <row r="198" spans="1:20">
      <c r="A198" t="s">
        <v>2436</v>
      </c>
      <c r="B198" s="8">
        <v>252120</v>
      </c>
      <c r="C198" s="8">
        <v>585000</v>
      </c>
      <c r="E198" t="s">
        <v>1697</v>
      </c>
      <c r="F198" t="s">
        <v>1746</v>
      </c>
      <c r="G198">
        <v>97</v>
      </c>
      <c r="H198" s="7" t="s">
        <v>1730</v>
      </c>
      <c r="I198" s="3">
        <v>0.94599999999999995</v>
      </c>
      <c r="J198" s="3">
        <v>3.0000000000000001E-3</v>
      </c>
      <c r="K198" s="3">
        <v>1.4999999999999999E-2</v>
      </c>
      <c r="L198" s="3">
        <v>3.6999999999999998E-2</v>
      </c>
      <c r="P198" t="s">
        <v>164</v>
      </c>
      <c r="R198" t="s">
        <v>1697</v>
      </c>
    </row>
    <row r="199" spans="1:20">
      <c r="A199" t="s">
        <v>123</v>
      </c>
      <c r="B199" s="8">
        <v>455000</v>
      </c>
      <c r="C199" s="8">
        <v>24527000</v>
      </c>
      <c r="E199" t="s">
        <v>1653</v>
      </c>
      <c r="F199" t="s">
        <v>1744</v>
      </c>
      <c r="G199">
        <v>76</v>
      </c>
      <c r="H199" t="s">
        <v>1731</v>
      </c>
      <c r="I199" s="3">
        <v>1.92E-3</v>
      </c>
      <c r="J199" s="3">
        <v>0.95135999999999998</v>
      </c>
      <c r="K199" s="3">
        <v>5.7599999999999995E-3</v>
      </c>
      <c r="L199" s="3">
        <v>9.6000000000000002E-4</v>
      </c>
      <c r="O199" s="1">
        <v>0.96</v>
      </c>
      <c r="P199" t="s">
        <v>1575</v>
      </c>
      <c r="R199" t="s">
        <v>2391</v>
      </c>
      <c r="T199" t="s">
        <v>2024</v>
      </c>
    </row>
    <row r="200" spans="1:20">
      <c r="A200" t="s">
        <v>132</v>
      </c>
      <c r="B200" s="8">
        <v>752612</v>
      </c>
      <c r="C200" s="8">
        <v>13092666</v>
      </c>
      <c r="E200" t="s">
        <v>279</v>
      </c>
      <c r="F200" t="s">
        <v>1746</v>
      </c>
      <c r="G200">
        <v>81</v>
      </c>
      <c r="H200" s="7" t="s">
        <v>1730</v>
      </c>
      <c r="I200" s="3">
        <v>0.94672000000000001</v>
      </c>
      <c r="J200" s="3">
        <v>4.8500000000000001E-3</v>
      </c>
      <c r="K200" s="3">
        <v>9.6999999999999994E-4</v>
      </c>
      <c r="L200" s="3">
        <v>1.6490000000000001E-2</v>
      </c>
      <c r="O200" s="1">
        <v>0.97</v>
      </c>
      <c r="P200" t="s">
        <v>164</v>
      </c>
      <c r="R200" t="s">
        <v>2392</v>
      </c>
      <c r="T200" t="s">
        <v>2024</v>
      </c>
    </row>
    <row r="201" spans="1:20">
      <c r="A201" t="s">
        <v>70</v>
      </c>
      <c r="B201" s="8">
        <v>390757</v>
      </c>
      <c r="C201" s="8">
        <v>12973808</v>
      </c>
      <c r="E201" t="s">
        <v>286</v>
      </c>
      <c r="F201" t="s">
        <v>1748</v>
      </c>
      <c r="G201">
        <v>89</v>
      </c>
      <c r="H201" s="7" t="s">
        <v>1730</v>
      </c>
      <c r="I201" s="3">
        <v>0.76195000000000002</v>
      </c>
      <c r="J201" s="3">
        <v>7.8750000000000001E-3</v>
      </c>
      <c r="K201" s="3">
        <v>0</v>
      </c>
      <c r="L201" s="3">
        <v>0.105</v>
      </c>
      <c r="O201" s="1">
        <v>0.875</v>
      </c>
      <c r="P201" t="s">
        <v>164</v>
      </c>
      <c r="R201" t="s">
        <v>2393</v>
      </c>
      <c r="T201" t="s">
        <v>2024</v>
      </c>
    </row>
    <row r="203" spans="1:20">
      <c r="B203" s="8"/>
      <c r="C203" s="8"/>
      <c r="E203" t="s">
        <v>1750</v>
      </c>
      <c r="F203" t="s">
        <v>1751</v>
      </c>
      <c r="G203">
        <v>1</v>
      </c>
      <c r="H203" s="7" t="s">
        <v>1732</v>
      </c>
      <c r="M203" s="1"/>
      <c r="N203" s="1"/>
      <c r="P203" t="s">
        <v>1750</v>
      </c>
      <c r="R203" t="s">
        <v>1750</v>
      </c>
    </row>
    <row r="204" spans="1:20">
      <c r="B204" s="8"/>
      <c r="C204" s="8"/>
      <c r="E204" t="s">
        <v>1724</v>
      </c>
      <c r="F204" t="s">
        <v>1744</v>
      </c>
      <c r="G204">
        <v>47</v>
      </c>
      <c r="H204" s="7" t="s">
        <v>1731</v>
      </c>
      <c r="I204" s="3">
        <v>1.6E-2</v>
      </c>
      <c r="J204" s="3">
        <v>0.96399999999999997</v>
      </c>
      <c r="K204" s="3">
        <v>1.9099999999999999E-2</v>
      </c>
      <c r="L204" s="3">
        <v>4.0000000000000002E-4</v>
      </c>
      <c r="P204" t="s">
        <v>524</v>
      </c>
      <c r="R204" t="s">
        <v>2408</v>
      </c>
      <c r="T204" t="s">
        <v>2395</v>
      </c>
    </row>
    <row r="205" spans="1:20">
      <c r="E205" t="s">
        <v>257</v>
      </c>
      <c r="F205" t="s">
        <v>1749</v>
      </c>
      <c r="G205">
        <v>68</v>
      </c>
      <c r="H205" s="7" t="s">
        <v>1730</v>
      </c>
      <c r="I205" s="3">
        <v>0.60499999999999998</v>
      </c>
      <c r="J205" s="3">
        <v>6.2E-2</v>
      </c>
      <c r="K205" s="3">
        <v>0</v>
      </c>
      <c r="L205" s="3">
        <v>0.33400000000000002</v>
      </c>
      <c r="P205" t="s">
        <v>164</v>
      </c>
      <c r="R205" t="s">
        <v>2307</v>
      </c>
      <c r="T205" t="s">
        <v>2024</v>
      </c>
    </row>
    <row r="207" spans="1:20">
      <c r="A207" t="s">
        <v>1903</v>
      </c>
      <c r="B207">
        <v>374</v>
      </c>
      <c r="C207" s="8">
        <v>212600</v>
      </c>
    </row>
    <row r="208" spans="1:20">
      <c r="A208" t="s">
        <v>2435</v>
      </c>
      <c r="B208" s="8">
        <v>86504</v>
      </c>
      <c r="C208" s="8">
        <v>229040</v>
      </c>
    </row>
    <row r="209" spans="1:14">
      <c r="A209" t="s">
        <v>1970</v>
      </c>
      <c r="B209" s="8">
        <v>12173</v>
      </c>
      <c r="C209" s="8">
        <v>2563</v>
      </c>
    </row>
    <row r="210" spans="1:14">
      <c r="A210" t="s">
        <v>1950</v>
      </c>
      <c r="B210">
        <v>7</v>
      </c>
      <c r="C210" s="8">
        <v>29752</v>
      </c>
      <c r="M210" s="1"/>
      <c r="N210" s="1"/>
    </row>
    <row r="211" spans="1:14">
      <c r="A211" t="s">
        <v>2437</v>
      </c>
      <c r="B211" s="8">
        <v>1101</v>
      </c>
      <c r="C211" s="8">
        <v>7173900</v>
      </c>
    </row>
    <row r="212" spans="1:14">
      <c r="A212" t="s">
        <v>2438</v>
      </c>
      <c r="B212">
        <v>29</v>
      </c>
      <c r="C212" s="8">
        <v>582000</v>
      </c>
    </row>
    <row r="213" spans="1:14">
      <c r="A213" t="s">
        <v>2439</v>
      </c>
      <c r="B213" s="8">
        <v>8868</v>
      </c>
      <c r="C213" s="8">
        <v>3667084</v>
      </c>
    </row>
    <row r="214" spans="1:14">
      <c r="A214" t="s">
        <v>1952</v>
      </c>
      <c r="B214" s="8">
        <v>1552</v>
      </c>
      <c r="C214" s="8">
        <v>28502</v>
      </c>
    </row>
    <row r="215" spans="1:14">
      <c r="A215" t="s">
        <v>2433</v>
      </c>
      <c r="B215">
        <v>197</v>
      </c>
      <c r="C215" s="8">
        <v>55519</v>
      </c>
    </row>
    <row r="216" spans="1:14">
      <c r="A216" t="s">
        <v>1958</v>
      </c>
      <c r="B216">
        <v>96</v>
      </c>
      <c r="C216" s="8">
        <v>13452</v>
      </c>
    </row>
    <row r="217" spans="1:14">
      <c r="A217" t="s">
        <v>1920</v>
      </c>
      <c r="B217">
        <v>193</v>
      </c>
      <c r="C217" s="8">
        <v>101484</v>
      </c>
    </row>
    <row r="218" spans="1:14">
      <c r="A218" t="s">
        <v>1932</v>
      </c>
      <c r="B218">
        <v>53</v>
      </c>
      <c r="C218" s="8">
        <v>64237</v>
      </c>
    </row>
    <row r="219" spans="1:14">
      <c r="A219" t="s">
        <v>1951</v>
      </c>
      <c r="B219">
        <v>151</v>
      </c>
      <c r="C219" s="8">
        <v>29537</v>
      </c>
    </row>
    <row r="220" spans="1:14">
      <c r="A220" t="s">
        <v>1953</v>
      </c>
      <c r="B220">
        <v>322</v>
      </c>
      <c r="C220" s="8">
        <v>21133</v>
      </c>
    </row>
    <row r="221" spans="1:14">
      <c r="A221" t="s">
        <v>1938</v>
      </c>
      <c r="B221">
        <v>259</v>
      </c>
      <c r="C221" s="8">
        <v>55456</v>
      </c>
    </row>
    <row r="222" spans="1:14">
      <c r="A222" t="s">
        <v>1974</v>
      </c>
      <c r="B222">
        <v>137</v>
      </c>
      <c r="C222" s="8">
        <v>2072</v>
      </c>
    </row>
    <row r="223" spans="1:14">
      <c r="A223" t="s">
        <v>1980</v>
      </c>
      <c r="B223">
        <v>14</v>
      </c>
      <c r="C223">
        <v>550</v>
      </c>
    </row>
    <row r="224" spans="1:14">
      <c r="A224" t="s">
        <v>1912</v>
      </c>
      <c r="B224">
        <v>444</v>
      </c>
      <c r="C224" s="8">
        <v>150563</v>
      </c>
    </row>
    <row r="225" spans="1:3">
      <c r="A225" t="s">
        <v>1941</v>
      </c>
      <c r="B225" s="8">
        <v>1399</v>
      </c>
      <c r="C225" s="8">
        <v>48224</v>
      </c>
    </row>
    <row r="226" spans="1:3">
      <c r="A226" t="s">
        <v>1899</v>
      </c>
      <c r="B226" s="8">
        <v>3521</v>
      </c>
      <c r="C226" s="8">
        <v>268270</v>
      </c>
    </row>
    <row r="227" spans="1:3">
      <c r="A227" t="s">
        <v>1936</v>
      </c>
      <c r="B227" s="8">
        <v>2166000</v>
      </c>
      <c r="C227" s="8">
        <v>56370</v>
      </c>
    </row>
    <row r="228" spans="1:3">
      <c r="A228" t="s">
        <v>1888</v>
      </c>
      <c r="B228" s="8">
        <v>1630</v>
      </c>
      <c r="C228" s="8">
        <v>403355</v>
      </c>
    </row>
    <row r="229" spans="1:3">
      <c r="A229" t="s">
        <v>2432</v>
      </c>
      <c r="B229">
        <v>541</v>
      </c>
      <c r="C229" s="8">
        <v>159358</v>
      </c>
    </row>
    <row r="230" spans="1:3">
      <c r="A230" t="s">
        <v>1934</v>
      </c>
      <c r="B230">
        <v>78</v>
      </c>
      <c r="C230" s="8">
        <v>62431</v>
      </c>
    </row>
    <row r="231" spans="1:3">
      <c r="A231" t="s">
        <v>1928</v>
      </c>
      <c r="B231">
        <v>572</v>
      </c>
      <c r="C231" s="8">
        <v>84497</v>
      </c>
    </row>
    <row r="232" spans="1:3">
      <c r="A232" t="s">
        <v>1923</v>
      </c>
      <c r="B232">
        <v>116</v>
      </c>
      <c r="C232" s="8">
        <v>97857</v>
      </c>
    </row>
    <row r="233" spans="1:3">
      <c r="A233" t="s">
        <v>1889</v>
      </c>
      <c r="B233" s="8">
        <v>1128</v>
      </c>
      <c r="C233" s="8">
        <v>394173</v>
      </c>
    </row>
    <row r="234" spans="1:3">
      <c r="A234" t="s">
        <v>1965</v>
      </c>
      <c r="B234">
        <v>102</v>
      </c>
      <c r="C234" s="8">
        <v>4922</v>
      </c>
    </row>
    <row r="235" spans="1:3">
      <c r="A235" t="s">
        <v>1902</v>
      </c>
      <c r="B235" s="8">
        <v>18575</v>
      </c>
      <c r="C235" s="8">
        <v>255651</v>
      </c>
    </row>
    <row r="236" spans="1:3">
      <c r="A236" t="s">
        <v>1972</v>
      </c>
      <c r="B236">
        <v>35</v>
      </c>
      <c r="C236" s="8">
        <v>2302</v>
      </c>
    </row>
    <row r="237" spans="1:3">
      <c r="A237" t="s">
        <v>2434</v>
      </c>
      <c r="B237">
        <v>457</v>
      </c>
      <c r="C237" s="8">
        <v>53883</v>
      </c>
    </row>
    <row r="238" spans="1:3">
      <c r="A238" t="s">
        <v>1981</v>
      </c>
      <c r="B238">
        <v>47</v>
      </c>
      <c r="C238">
        <v>66</v>
      </c>
    </row>
    <row r="239" spans="1:3">
      <c r="A239" t="s">
        <v>1963</v>
      </c>
      <c r="B239">
        <v>21</v>
      </c>
      <c r="C239" s="8">
        <v>8938</v>
      </c>
    </row>
    <row r="240" spans="1:3">
      <c r="A240" t="s">
        <v>1966</v>
      </c>
      <c r="B240">
        <v>122</v>
      </c>
      <c r="C240" s="8">
        <v>4255</v>
      </c>
    </row>
    <row r="241" spans="1:3">
      <c r="A241" t="s">
        <v>1944</v>
      </c>
      <c r="B241">
        <v>54</v>
      </c>
      <c r="C241" s="8">
        <v>36979</v>
      </c>
    </row>
    <row r="242" spans="1:3">
      <c r="A242" t="s">
        <v>1964</v>
      </c>
      <c r="B242">
        <v>242</v>
      </c>
      <c r="C242" s="8">
        <v>6081</v>
      </c>
    </row>
    <row r="243" spans="1:3">
      <c r="A243" t="s">
        <v>1943</v>
      </c>
      <c r="B243">
        <v>34</v>
      </c>
      <c r="C243" s="8">
        <v>37429</v>
      </c>
    </row>
    <row r="244" spans="1:3">
      <c r="A244" t="s">
        <v>1968</v>
      </c>
      <c r="B244" s="8">
        <v>61399</v>
      </c>
      <c r="C244" s="8">
        <v>2655</v>
      </c>
    </row>
    <row r="245" spans="1:3">
      <c r="A245" t="s">
        <v>1977</v>
      </c>
      <c r="B245">
        <v>10</v>
      </c>
      <c r="C245" s="8">
        <v>1411</v>
      </c>
    </row>
    <row r="246" spans="1:3">
      <c r="A246" t="s">
        <v>1948</v>
      </c>
      <c r="B246">
        <v>497</v>
      </c>
      <c r="C246" s="8">
        <v>31458</v>
      </c>
    </row>
    <row r="247" spans="1:3">
      <c r="A247" t="s">
        <v>2431</v>
      </c>
      <c r="B247">
        <v>352</v>
      </c>
      <c r="C247" s="8">
        <v>106405</v>
      </c>
    </row>
    <row r="248" spans="1:3">
      <c r="A248" t="s">
        <v>1960</v>
      </c>
      <c r="B248">
        <v>274</v>
      </c>
      <c r="C248" s="8">
        <v>13152</v>
      </c>
    </row>
  </sheetData>
  <sortState ref="E3:T202">
    <sortCondition ref="E2"/>
  </sortState>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Z267"/>
  <sheetViews>
    <sheetView zoomScale="85" zoomScaleNormal="85" workbookViewId="0">
      <pane ySplit="1" topLeftCell="A206" activePane="bottomLeft" state="frozen"/>
      <selection pane="bottomLeft" activeCell="A206" sqref="A206"/>
    </sheetView>
  </sheetViews>
  <sheetFormatPr defaultRowHeight="15"/>
  <cols>
    <col min="1" max="1" width="32.140625" bestFit="1" customWidth="1"/>
    <col min="2" max="2" width="8.140625" customWidth="1"/>
    <col min="3" max="6" width="7.140625" customWidth="1"/>
    <col min="9" max="9" width="32.140625" bestFit="1" customWidth="1"/>
    <col min="10" max="10" width="3.7109375" bestFit="1" customWidth="1"/>
    <col min="11" max="11" width="5.85546875" bestFit="1" customWidth="1"/>
    <col min="12" max="12" width="2.7109375" style="7" bestFit="1" customWidth="1"/>
    <col min="13" max="13" width="5.5703125" style="3" bestFit="1" customWidth="1"/>
    <col min="14" max="15" width="4.5703125" style="3" bestFit="1" customWidth="1"/>
    <col min="16" max="16" width="4.5703125" style="3" customWidth="1"/>
    <col min="17" max="17" width="4.5703125" bestFit="1" customWidth="1"/>
    <col min="18" max="18" width="5.5703125" bestFit="1" customWidth="1"/>
    <col min="19" max="19" width="14" style="1" bestFit="1" customWidth="1"/>
    <col min="20" max="20" width="10.42578125" bestFit="1" customWidth="1"/>
    <col min="21" max="21" width="12.7109375" bestFit="1" customWidth="1"/>
    <col min="22" max="22" width="30.5703125" bestFit="1" customWidth="1"/>
    <col min="24" max="24" width="66.5703125" bestFit="1" customWidth="1"/>
    <col min="25" max="25" width="2.28515625" bestFit="1" customWidth="1"/>
    <col min="26" max="26" width="71.140625" bestFit="1" customWidth="1"/>
  </cols>
  <sheetData>
    <row r="1" spans="1:26" s="4" customFormat="1">
      <c r="A1" s="4" t="s">
        <v>0</v>
      </c>
      <c r="B1" s="4" t="s">
        <v>2455</v>
      </c>
      <c r="C1" s="4" t="s">
        <v>2454</v>
      </c>
      <c r="D1" s="4" t="s">
        <v>2453</v>
      </c>
      <c r="E1" s="4" t="s">
        <v>2451</v>
      </c>
      <c r="F1" s="4" t="s">
        <v>2452</v>
      </c>
      <c r="I1" s="4" t="s">
        <v>0</v>
      </c>
      <c r="K1" s="4" t="s">
        <v>1739</v>
      </c>
      <c r="L1" s="6"/>
      <c r="M1" s="5" t="s">
        <v>1730</v>
      </c>
      <c r="N1" s="5" t="s">
        <v>1731</v>
      </c>
      <c r="O1" s="5" t="s">
        <v>1732</v>
      </c>
      <c r="P1" s="5" t="s">
        <v>1733</v>
      </c>
      <c r="S1" s="11" t="s">
        <v>1</v>
      </c>
      <c r="T1" s="4" t="s">
        <v>2427</v>
      </c>
      <c r="U1" s="4" t="s">
        <v>153</v>
      </c>
      <c r="V1" s="4" t="s">
        <v>151</v>
      </c>
    </row>
    <row r="2" spans="1:26">
      <c r="A2" t="s">
        <v>907</v>
      </c>
      <c r="B2" s="2">
        <v>1E-3</v>
      </c>
      <c r="C2" s="2">
        <v>0.997</v>
      </c>
      <c r="D2" s="2">
        <v>0</v>
      </c>
      <c r="E2" s="2">
        <v>2.9999999999999997E-4</v>
      </c>
      <c r="F2" s="2">
        <v>5.9999999999999995E-4</v>
      </c>
      <c r="G2" s="1"/>
      <c r="H2" s="1" t="str">
        <f t="shared" ref="H2:H33" si="0">VLOOKUP(I2,$A:$A,1,0)</f>
        <v>Afghanistan</v>
      </c>
      <c r="I2" t="s">
        <v>907</v>
      </c>
      <c r="J2" t="s">
        <v>1744</v>
      </c>
      <c r="K2">
        <v>65</v>
      </c>
      <c r="L2" t="s">
        <v>1731</v>
      </c>
      <c r="M2" s="3">
        <v>9.6999999999999994E-4</v>
      </c>
      <c r="N2" s="3">
        <v>0.96709000000000001</v>
      </c>
      <c r="O2" s="3">
        <v>2.9099999999999997E-4</v>
      </c>
      <c r="P2" s="3">
        <v>5.8199999999999994E-4</v>
      </c>
      <c r="S2" s="1">
        <v>0.97</v>
      </c>
      <c r="T2" s="8">
        <v>645807</v>
      </c>
      <c r="U2" s="8">
        <v>25500100</v>
      </c>
      <c r="V2" t="s">
        <v>524</v>
      </c>
      <c r="X2" t="s">
        <v>2023</v>
      </c>
      <c r="Z2" t="s">
        <v>2024</v>
      </c>
    </row>
    <row r="3" spans="1:26">
      <c r="A3" t="s">
        <v>1100</v>
      </c>
      <c r="B3" s="2">
        <v>0.18</v>
      </c>
      <c r="C3" s="2">
        <v>0.80300000000000005</v>
      </c>
      <c r="D3" s="2">
        <v>1.4E-2</v>
      </c>
      <c r="E3" s="2">
        <v>0</v>
      </c>
      <c r="F3" s="2">
        <v>2E-3</v>
      </c>
      <c r="G3" s="2"/>
      <c r="H3" s="1" t="str">
        <f t="shared" si="0"/>
        <v>Albania</v>
      </c>
      <c r="I3" t="s">
        <v>1100</v>
      </c>
      <c r="J3" t="s">
        <v>1740</v>
      </c>
      <c r="K3">
        <v>42</v>
      </c>
      <c r="L3" s="7" t="s">
        <v>1730</v>
      </c>
      <c r="M3" s="3">
        <v>5.8499999999999996E-2</v>
      </c>
      <c r="N3" s="3">
        <v>0.26097500000000001</v>
      </c>
      <c r="O3" s="3">
        <v>0</v>
      </c>
      <c r="P3" s="3">
        <v>5.2000000000000006E-3</v>
      </c>
      <c r="Q3" s="1"/>
      <c r="R3" s="1">
        <f>SUM(M3:Q3)</f>
        <v>0.32467499999999999</v>
      </c>
      <c r="S3" s="1">
        <v>0.32500000000000001</v>
      </c>
      <c r="T3" s="8">
        <v>28703</v>
      </c>
      <c r="U3" s="8">
        <v>2821977</v>
      </c>
      <c r="V3" t="s">
        <v>954</v>
      </c>
      <c r="X3" t="s">
        <v>2026</v>
      </c>
      <c r="Z3" t="s">
        <v>2024</v>
      </c>
    </row>
    <row r="4" spans="1:26">
      <c r="A4" t="s">
        <v>1668</v>
      </c>
      <c r="B4" s="2">
        <v>2E-3</v>
      </c>
      <c r="C4" s="2">
        <v>0.97899999999999998</v>
      </c>
      <c r="D4" s="2">
        <v>1.7999999999999999E-2</v>
      </c>
      <c r="E4" s="2">
        <v>0</v>
      </c>
      <c r="F4" s="2">
        <v>2.9999999999999997E-4</v>
      </c>
      <c r="G4" s="1"/>
      <c r="H4" s="1" t="str">
        <f t="shared" si="0"/>
        <v>Algeria</v>
      </c>
      <c r="I4" t="s">
        <v>1668</v>
      </c>
      <c r="J4" t="s">
        <v>1744</v>
      </c>
      <c r="K4">
        <v>35</v>
      </c>
      <c r="L4" s="7" t="s">
        <v>1731</v>
      </c>
      <c r="M4" s="3">
        <v>1.8600000000000001E-3</v>
      </c>
      <c r="N4" s="3">
        <v>0.91047</v>
      </c>
      <c r="O4" s="3">
        <v>0</v>
      </c>
      <c r="P4" s="3">
        <v>1.7019000000000003E-2</v>
      </c>
      <c r="S4" s="1">
        <v>0.93</v>
      </c>
      <c r="T4" s="8">
        <v>2381741</v>
      </c>
      <c r="U4" s="8">
        <v>37900000</v>
      </c>
      <c r="V4" t="s">
        <v>1575</v>
      </c>
      <c r="X4" t="s">
        <v>2027</v>
      </c>
      <c r="Z4" t="s">
        <v>2024</v>
      </c>
    </row>
    <row r="5" spans="1:26">
      <c r="A5" t="s">
        <v>1154</v>
      </c>
      <c r="B5" s="2">
        <v>0.89800000000000002</v>
      </c>
      <c r="C5" s="2">
        <v>8.0000000000000002E-3</v>
      </c>
      <c r="D5" s="2">
        <v>8.7999999999999995E-2</v>
      </c>
      <c r="E5" s="2">
        <v>5.0000000000000001E-3</v>
      </c>
      <c r="F5" s="2">
        <v>1E-3</v>
      </c>
      <c r="G5" s="1"/>
      <c r="H5" s="1" t="str">
        <f t="shared" si="0"/>
        <v>Andorra</v>
      </c>
      <c r="I5" t="s">
        <v>1154</v>
      </c>
      <c r="J5" t="s">
        <v>1746</v>
      </c>
      <c r="K5">
        <v>29</v>
      </c>
      <c r="L5" s="7" t="s">
        <v>1732</v>
      </c>
      <c r="M5" s="3">
        <v>0.89800000000000002</v>
      </c>
      <c r="N5" s="3">
        <v>8.0000000000000002E-3</v>
      </c>
      <c r="O5" s="3">
        <v>5.0000000000000001E-3</v>
      </c>
      <c r="P5" s="3">
        <v>8.8999999999999996E-2</v>
      </c>
      <c r="T5">
        <v>464</v>
      </c>
      <c r="U5" s="8">
        <v>76246</v>
      </c>
      <c r="V5" t="s">
        <v>954</v>
      </c>
      <c r="X5" t="s">
        <v>2028</v>
      </c>
      <c r="Z5" t="s">
        <v>2024</v>
      </c>
    </row>
    <row r="6" spans="1:26">
      <c r="A6" t="s">
        <v>300</v>
      </c>
      <c r="B6" s="2">
        <v>0.90500000000000003</v>
      </c>
      <c r="C6" s="2">
        <v>2E-3</v>
      </c>
      <c r="D6" s="2">
        <v>5.0999999999999997E-2</v>
      </c>
      <c r="E6" s="2">
        <v>0</v>
      </c>
      <c r="F6" s="2">
        <v>4.2000000000000003E-2</v>
      </c>
      <c r="G6" s="1"/>
      <c r="H6" s="1" t="str">
        <f t="shared" si="0"/>
        <v>Angola</v>
      </c>
      <c r="I6" t="s">
        <v>300</v>
      </c>
      <c r="J6" t="s">
        <v>1747</v>
      </c>
      <c r="K6">
        <v>75</v>
      </c>
      <c r="L6" s="7" t="s">
        <v>1730</v>
      </c>
      <c r="M6" s="3">
        <v>0.7964</v>
      </c>
      <c r="N6" s="3">
        <v>1.7600000000000001E-3</v>
      </c>
      <c r="O6" s="3">
        <v>0</v>
      </c>
      <c r="P6" s="3">
        <v>8.1839999999999996E-2</v>
      </c>
      <c r="S6" s="1">
        <v>0.88</v>
      </c>
      <c r="T6" s="8">
        <v>1246700</v>
      </c>
      <c r="U6" s="8">
        <v>20609294</v>
      </c>
      <c r="V6" t="s">
        <v>164</v>
      </c>
      <c r="X6" t="s">
        <v>2030</v>
      </c>
      <c r="Z6" t="s">
        <v>2024</v>
      </c>
    </row>
    <row r="7" spans="1:26">
      <c r="A7" t="s">
        <v>1272</v>
      </c>
      <c r="B7" s="2">
        <v>0.93</v>
      </c>
      <c r="C7" s="2">
        <v>6.0000000000000001E-3</v>
      </c>
      <c r="D7" s="2">
        <v>1.7000000000000001E-2</v>
      </c>
      <c r="E7" s="2">
        <v>2E-3</v>
      </c>
      <c r="F7" s="2">
        <v>4.5999999999999999E-2</v>
      </c>
      <c r="G7" s="2"/>
      <c r="H7" s="1" t="str">
        <f t="shared" si="0"/>
        <v>Antigua and Barbuda</v>
      </c>
      <c r="I7" t="s">
        <v>1272</v>
      </c>
      <c r="J7" t="s">
        <v>1746</v>
      </c>
      <c r="K7">
        <v>14</v>
      </c>
      <c r="L7" s="7" t="s">
        <v>1730</v>
      </c>
      <c r="M7" s="3">
        <v>0.93</v>
      </c>
      <c r="N7" s="3">
        <v>6.0000000000000001E-3</v>
      </c>
      <c r="O7" s="3">
        <v>2E-3</v>
      </c>
      <c r="P7" s="3">
        <v>6.3E-2</v>
      </c>
      <c r="T7">
        <v>442</v>
      </c>
      <c r="U7" s="8">
        <v>86295</v>
      </c>
      <c r="V7" t="s">
        <v>1269</v>
      </c>
      <c r="X7" t="s">
        <v>1926</v>
      </c>
      <c r="Z7" t="s">
        <v>2024</v>
      </c>
    </row>
    <row r="8" spans="1:26">
      <c r="A8" t="s">
        <v>1430</v>
      </c>
      <c r="B8" s="2">
        <v>0.85699999999999998</v>
      </c>
      <c r="C8" s="2">
        <v>0.01</v>
      </c>
      <c r="D8" s="2">
        <v>0.122</v>
      </c>
      <c r="E8" s="2">
        <v>5.0000000000000001E-4</v>
      </c>
      <c r="F8" s="2">
        <v>1.0999999999999999E-2</v>
      </c>
      <c r="G8" s="1"/>
      <c r="H8" s="1" t="str">
        <f t="shared" si="0"/>
        <v>Argentina</v>
      </c>
      <c r="I8" t="s">
        <v>1430</v>
      </c>
      <c r="J8" t="s">
        <v>1749</v>
      </c>
      <c r="K8">
        <v>3</v>
      </c>
      <c r="L8" s="7" t="s">
        <v>1732</v>
      </c>
      <c r="M8" s="3">
        <v>0.56562000000000001</v>
      </c>
      <c r="N8" s="3">
        <v>6.6000000000000008E-3</v>
      </c>
      <c r="O8" s="3">
        <v>3.3E-4</v>
      </c>
      <c r="P8" s="3">
        <v>8.7780000000000011E-2</v>
      </c>
      <c r="Q8" s="1">
        <f>+M8+N8</f>
        <v>0.57222000000000006</v>
      </c>
      <c r="S8" s="1">
        <v>0.66</v>
      </c>
      <c r="T8" s="8">
        <v>2780400</v>
      </c>
      <c r="U8" s="8">
        <v>40117096</v>
      </c>
      <c r="V8" t="s">
        <v>1269</v>
      </c>
      <c r="X8" t="s">
        <v>2032</v>
      </c>
      <c r="Z8" t="s">
        <v>2024</v>
      </c>
    </row>
    <row r="9" spans="1:26">
      <c r="A9" t="s">
        <v>912</v>
      </c>
      <c r="B9" s="2">
        <v>0.98499999999999999</v>
      </c>
      <c r="C9" s="2">
        <v>0</v>
      </c>
      <c r="D9" s="2">
        <v>1.2999999999999999E-2</v>
      </c>
      <c r="E9" s="2">
        <v>0</v>
      </c>
      <c r="F9" s="2">
        <v>1E-3</v>
      </c>
      <c r="G9" s="1"/>
      <c r="H9" s="1" t="str">
        <f t="shared" si="0"/>
        <v>Armenia</v>
      </c>
      <c r="I9" t="s">
        <v>912</v>
      </c>
      <c r="J9" t="s">
        <v>1748</v>
      </c>
      <c r="K9">
        <v>51</v>
      </c>
      <c r="L9" s="7" t="s">
        <v>1767</v>
      </c>
      <c r="M9" s="3">
        <v>0.71412500000000001</v>
      </c>
      <c r="N9" s="3">
        <v>0</v>
      </c>
      <c r="O9" s="3">
        <v>0</v>
      </c>
      <c r="P9" s="3">
        <v>1.0149999999999999E-2</v>
      </c>
      <c r="S9" s="1">
        <v>0.72499999999999998</v>
      </c>
      <c r="T9" s="8">
        <v>29743</v>
      </c>
      <c r="U9" s="8">
        <v>3031200</v>
      </c>
      <c r="V9" t="s">
        <v>524</v>
      </c>
      <c r="X9" t="s">
        <v>2034</v>
      </c>
      <c r="Z9" t="s">
        <v>2024</v>
      </c>
    </row>
    <row r="10" spans="1:26">
      <c r="A10" t="s">
        <v>523</v>
      </c>
      <c r="B10" s="2">
        <v>0.67800000000000005</v>
      </c>
      <c r="C10" s="2">
        <v>2.4E-2</v>
      </c>
      <c r="D10" s="2">
        <v>0.24199999999999999</v>
      </c>
      <c r="E10" s="2">
        <v>4.1000000000000002E-2</v>
      </c>
      <c r="F10" s="2">
        <v>1.4999999999999999E-2</v>
      </c>
      <c r="G10" s="2"/>
      <c r="H10" s="1" t="str">
        <f t="shared" si="0"/>
        <v>Australia</v>
      </c>
      <c r="I10" t="s">
        <v>523</v>
      </c>
      <c r="J10" t="s">
        <v>1740</v>
      </c>
      <c r="K10">
        <v>93</v>
      </c>
      <c r="L10" s="7" t="s">
        <v>1732</v>
      </c>
      <c r="M10" s="3">
        <v>0.21696000000000001</v>
      </c>
      <c r="N10" s="3">
        <v>7.6800000000000002E-3</v>
      </c>
      <c r="O10" s="3">
        <v>1.3120000000000001E-2</v>
      </c>
      <c r="P10" s="3">
        <v>8.2240000000000008E-2</v>
      </c>
      <c r="Q10" s="1"/>
      <c r="R10" s="1">
        <f>SUM(M10:Q10)</f>
        <v>0.32</v>
      </c>
      <c r="S10" s="1">
        <v>0.32</v>
      </c>
      <c r="T10" s="8">
        <v>7702466</v>
      </c>
      <c r="U10" s="8">
        <v>22785500</v>
      </c>
      <c r="V10" t="s">
        <v>524</v>
      </c>
      <c r="X10" t="s">
        <v>2036</v>
      </c>
      <c r="Z10" t="s">
        <v>2024</v>
      </c>
    </row>
    <row r="11" spans="1:26">
      <c r="A11" t="s">
        <v>953</v>
      </c>
      <c r="B11" s="2">
        <v>0.80600000000000005</v>
      </c>
      <c r="C11" s="2">
        <v>5.3999999999999999E-2</v>
      </c>
      <c r="D11" s="2">
        <v>0.13500000000000001</v>
      </c>
      <c r="E11" s="2">
        <v>2E-3</v>
      </c>
      <c r="F11" s="2">
        <v>1E-3</v>
      </c>
      <c r="G11" s="2"/>
      <c r="H11" s="1" t="str">
        <f t="shared" si="0"/>
        <v>Austria</v>
      </c>
      <c r="I11" t="s">
        <v>953</v>
      </c>
      <c r="J11" t="s">
        <v>1742</v>
      </c>
      <c r="K11">
        <v>28</v>
      </c>
      <c r="L11" s="7" t="s">
        <v>1732</v>
      </c>
      <c r="M11" s="3">
        <v>0.44330000000000008</v>
      </c>
      <c r="N11" s="3">
        <v>2.9700000000000001E-2</v>
      </c>
      <c r="O11" s="3">
        <v>1.1000000000000001E-3</v>
      </c>
      <c r="P11" s="3">
        <v>7.4800000000000005E-2</v>
      </c>
      <c r="Q11" s="1"/>
      <c r="R11" s="1">
        <f>SUM(M11:Q11)</f>
        <v>0.54890000000000005</v>
      </c>
      <c r="S11" s="1">
        <v>0.55000000000000004</v>
      </c>
      <c r="T11" s="8">
        <v>83879</v>
      </c>
      <c r="U11" s="8">
        <v>8489482</v>
      </c>
      <c r="V11" t="s">
        <v>954</v>
      </c>
      <c r="X11" t="s">
        <v>2045</v>
      </c>
      <c r="Z11" t="s">
        <v>2024</v>
      </c>
    </row>
    <row r="12" spans="1:26">
      <c r="A12" t="s">
        <v>917</v>
      </c>
      <c r="B12" s="2">
        <v>0.03</v>
      </c>
      <c r="C12" s="2">
        <v>0.96899999999999997</v>
      </c>
      <c r="D12" s="2">
        <v>0</v>
      </c>
      <c r="E12" s="2">
        <v>0</v>
      </c>
      <c r="F12" s="2">
        <v>0</v>
      </c>
      <c r="G12" s="1"/>
      <c r="H12" s="1" t="str">
        <f t="shared" si="0"/>
        <v>Azerbaijan</v>
      </c>
      <c r="I12" t="s">
        <v>917</v>
      </c>
      <c r="J12" t="s">
        <v>1745</v>
      </c>
      <c r="K12">
        <v>51</v>
      </c>
      <c r="L12" s="7" t="s">
        <v>1767</v>
      </c>
      <c r="M12" s="3">
        <v>1.4849999999999999E-2</v>
      </c>
      <c r="N12" s="3">
        <v>0.479655</v>
      </c>
      <c r="O12" s="3">
        <v>0</v>
      </c>
      <c r="P12" s="3">
        <v>0</v>
      </c>
      <c r="Q12" s="1">
        <f>+M12+N12</f>
        <v>0.49450499999999997</v>
      </c>
      <c r="S12" s="1">
        <v>0.495</v>
      </c>
      <c r="T12" s="8">
        <v>86600</v>
      </c>
      <c r="U12" s="8">
        <v>9235100</v>
      </c>
      <c r="V12" t="s">
        <v>524</v>
      </c>
      <c r="X12" t="s">
        <v>2047</v>
      </c>
      <c r="Z12" t="s">
        <v>2024</v>
      </c>
    </row>
    <row r="13" spans="1:26">
      <c r="A13" t="s">
        <v>1574</v>
      </c>
      <c r="B13" s="2">
        <v>0.151</v>
      </c>
      <c r="C13" s="2">
        <v>0.70299999999999996</v>
      </c>
      <c r="D13" s="2">
        <v>1.9E-2</v>
      </c>
      <c r="E13" s="2">
        <v>0.123</v>
      </c>
      <c r="F13" s="2">
        <v>2E-3</v>
      </c>
      <c r="G13" s="1"/>
      <c r="H13" s="1" t="str">
        <f t="shared" si="0"/>
        <v>Bahrain</v>
      </c>
      <c r="I13" t="s">
        <v>1574</v>
      </c>
      <c r="J13" t="s">
        <v>1745</v>
      </c>
      <c r="K13">
        <v>63</v>
      </c>
      <c r="L13" t="s">
        <v>1731</v>
      </c>
      <c r="M13" s="3">
        <v>0.144205</v>
      </c>
      <c r="N13" s="3">
        <v>0.67136499999999988</v>
      </c>
      <c r="O13" s="3">
        <v>0.117465</v>
      </c>
      <c r="P13" s="3">
        <v>2.0054999999999996E-2</v>
      </c>
      <c r="S13" s="1">
        <v>0.95499999999999996</v>
      </c>
      <c r="T13">
        <v>757</v>
      </c>
      <c r="U13" s="8">
        <v>1234571</v>
      </c>
      <c r="V13" t="s">
        <v>1575</v>
      </c>
      <c r="X13" t="s">
        <v>2051</v>
      </c>
      <c r="Z13" t="s">
        <v>2024</v>
      </c>
    </row>
    <row r="14" spans="1:26">
      <c r="A14" t="s">
        <v>853</v>
      </c>
      <c r="B14" s="2">
        <v>2E-3</v>
      </c>
      <c r="C14" s="2">
        <v>0.89800000000000002</v>
      </c>
      <c r="D14" s="2">
        <v>5.0000000000000001E-4</v>
      </c>
      <c r="E14" s="2">
        <v>9.6000000000000002E-2</v>
      </c>
      <c r="F14" s="2">
        <v>4.1999999999999997E-3</v>
      </c>
      <c r="G14" s="1"/>
      <c r="H14" s="1" t="str">
        <f t="shared" si="0"/>
        <v>Bangladesh</v>
      </c>
      <c r="I14" t="s">
        <v>853</v>
      </c>
      <c r="J14" t="s">
        <v>1744</v>
      </c>
      <c r="K14">
        <v>95</v>
      </c>
      <c r="L14" s="7" t="s">
        <v>1731</v>
      </c>
      <c r="M14" s="3">
        <v>2E-3</v>
      </c>
      <c r="N14" s="3">
        <v>0.89800000000000002</v>
      </c>
      <c r="O14" s="3">
        <v>9.6000000000000002E-2</v>
      </c>
      <c r="P14" s="3">
        <v>4.7000000000000002E-3</v>
      </c>
      <c r="S14" s="1">
        <v>1</v>
      </c>
      <c r="T14" s="8">
        <v>147570</v>
      </c>
      <c r="U14" s="8">
        <v>152518015</v>
      </c>
      <c r="V14" t="s">
        <v>524</v>
      </c>
      <c r="X14" t="s">
        <v>2052</v>
      </c>
      <c r="Z14" t="s">
        <v>2024</v>
      </c>
    </row>
    <row r="15" spans="1:26">
      <c r="A15" t="s">
        <v>1284</v>
      </c>
      <c r="B15" s="2">
        <v>0.95199999999999996</v>
      </c>
      <c r="C15" s="2">
        <v>0.01</v>
      </c>
      <c r="D15" s="2">
        <v>1.9E-2</v>
      </c>
      <c r="E15" s="2">
        <v>4.0000000000000001E-3</v>
      </c>
      <c r="F15" s="2">
        <v>1.4E-2</v>
      </c>
      <c r="G15" s="2"/>
      <c r="H15" s="1" t="str">
        <f t="shared" si="0"/>
        <v>Barbados</v>
      </c>
      <c r="I15" t="s">
        <v>1284</v>
      </c>
      <c r="J15" t="s">
        <v>1746</v>
      </c>
      <c r="K15">
        <v>14</v>
      </c>
      <c r="L15" s="7" t="s">
        <v>1730</v>
      </c>
      <c r="M15" s="3">
        <v>0.95199999999999996</v>
      </c>
      <c r="N15" s="3">
        <v>0.01</v>
      </c>
      <c r="O15" s="3">
        <v>4.0000000000000001E-3</v>
      </c>
      <c r="P15" s="3">
        <v>3.3000000000000002E-2</v>
      </c>
      <c r="T15">
        <v>430</v>
      </c>
      <c r="U15" s="8">
        <v>274200</v>
      </c>
      <c r="V15" t="s">
        <v>1269</v>
      </c>
      <c r="X15" t="s">
        <v>1898</v>
      </c>
      <c r="Z15" t="s">
        <v>2024</v>
      </c>
    </row>
    <row r="16" spans="1:26">
      <c r="A16" t="s">
        <v>1029</v>
      </c>
      <c r="B16" s="2">
        <v>0.71199999999999997</v>
      </c>
      <c r="C16" s="2">
        <v>2E-3</v>
      </c>
      <c r="D16" s="2">
        <v>0.28599999999999998</v>
      </c>
      <c r="E16" s="2">
        <v>0</v>
      </c>
      <c r="F16" s="2">
        <v>0</v>
      </c>
      <c r="G16" s="2"/>
      <c r="H16" s="1" t="str">
        <f t="shared" si="0"/>
        <v>Belarus</v>
      </c>
      <c r="I16" t="s">
        <v>1029</v>
      </c>
      <c r="J16" t="s">
        <v>1740</v>
      </c>
      <c r="K16">
        <v>34</v>
      </c>
      <c r="L16" s="7" t="s">
        <v>1732</v>
      </c>
      <c r="M16" s="3">
        <v>0.23496</v>
      </c>
      <c r="N16" s="3">
        <v>6.6E-4</v>
      </c>
      <c r="O16" s="3">
        <v>0</v>
      </c>
      <c r="P16" s="3">
        <v>9.4379999999999992E-2</v>
      </c>
      <c r="Q16" s="1"/>
      <c r="R16" s="1">
        <f>SUM(M16:Q16)</f>
        <v>0.32999999999999996</v>
      </c>
      <c r="S16" s="1">
        <v>0.33</v>
      </c>
      <c r="T16" s="8">
        <v>207600</v>
      </c>
      <c r="U16" s="8">
        <v>9460700</v>
      </c>
      <c r="V16" t="s">
        <v>954</v>
      </c>
      <c r="X16" t="s">
        <v>2054</v>
      </c>
      <c r="Z16" t="s">
        <v>2024</v>
      </c>
    </row>
    <row r="17" spans="1:26">
      <c r="A17" t="s">
        <v>1197</v>
      </c>
      <c r="B17" s="2">
        <v>0.64500000000000002</v>
      </c>
      <c r="C17" s="2">
        <v>5.8999999999999997E-2</v>
      </c>
      <c r="D17" s="2">
        <v>0.28999999999999998</v>
      </c>
      <c r="E17" s="2">
        <v>2E-3</v>
      </c>
      <c r="F17" s="2">
        <v>2.8999999999999998E-3</v>
      </c>
      <c r="G17" s="2"/>
      <c r="H17" s="1" t="str">
        <f t="shared" si="0"/>
        <v>Belgium</v>
      </c>
      <c r="I17" t="s">
        <v>1197</v>
      </c>
      <c r="J17" t="s">
        <v>1740</v>
      </c>
      <c r="K17">
        <v>27</v>
      </c>
      <c r="L17" s="7" t="s">
        <v>1732</v>
      </c>
      <c r="M17" s="3">
        <v>0.21285000000000001</v>
      </c>
      <c r="N17" s="3">
        <v>1.9470000000000001E-2</v>
      </c>
      <c r="O17" s="3">
        <v>6.6E-4</v>
      </c>
      <c r="P17" s="3">
        <v>9.6657000000000007E-2</v>
      </c>
      <c r="Q17" s="1"/>
      <c r="R17" s="1">
        <f>SUM(M17:Q17)</f>
        <v>0.32963700000000001</v>
      </c>
      <c r="S17" s="1">
        <v>0.33</v>
      </c>
      <c r="T17" s="8">
        <v>30528</v>
      </c>
      <c r="U17" s="8">
        <v>11150598</v>
      </c>
      <c r="V17" t="s">
        <v>954</v>
      </c>
      <c r="X17" t="s">
        <v>2055</v>
      </c>
      <c r="Z17" t="s">
        <v>2024</v>
      </c>
    </row>
    <row r="18" spans="1:26">
      <c r="A18" t="s">
        <v>1374</v>
      </c>
      <c r="B18" s="2">
        <v>0.88600000000000001</v>
      </c>
      <c r="C18" s="2">
        <v>1E-3</v>
      </c>
      <c r="D18" s="2">
        <v>8.8999999999999996E-2</v>
      </c>
      <c r="E18" s="2">
        <v>7.0000000000000001E-3</v>
      </c>
      <c r="F18" s="2">
        <v>1.6E-2</v>
      </c>
      <c r="G18" s="1"/>
      <c r="H18" s="1" t="str">
        <f t="shared" si="0"/>
        <v>Belize</v>
      </c>
      <c r="I18" t="s">
        <v>1374</v>
      </c>
      <c r="J18" t="s">
        <v>1749</v>
      </c>
      <c r="K18">
        <v>16</v>
      </c>
      <c r="L18" s="7" t="s">
        <v>1730</v>
      </c>
      <c r="M18" s="3">
        <v>0.54488999999999999</v>
      </c>
      <c r="N18" s="3">
        <v>6.1499999999999999E-4</v>
      </c>
      <c r="O18" s="3">
        <v>4.3049999999999998E-3</v>
      </c>
      <c r="P18" s="3">
        <v>6.4574999999999994E-2</v>
      </c>
      <c r="Q18" s="1">
        <f>+M18+N18</f>
        <v>0.54550500000000002</v>
      </c>
      <c r="S18" s="1">
        <v>0.61499999999999999</v>
      </c>
      <c r="T18" s="8">
        <v>22965</v>
      </c>
      <c r="U18" s="8">
        <v>312971</v>
      </c>
      <c r="V18" t="s">
        <v>1269</v>
      </c>
      <c r="X18" t="s">
        <v>47</v>
      </c>
      <c r="Z18" t="s">
        <v>2024</v>
      </c>
    </row>
    <row r="19" spans="1:26">
      <c r="A19" t="s">
        <v>409</v>
      </c>
      <c r="B19" s="2">
        <v>0.53</v>
      </c>
      <c r="C19" s="2">
        <v>0.23799999999999999</v>
      </c>
      <c r="D19" s="2">
        <v>0.05</v>
      </c>
      <c r="E19" s="2">
        <v>0</v>
      </c>
      <c r="F19" s="2">
        <v>0.18099999999999999</v>
      </c>
      <c r="G19" s="1"/>
      <c r="H19" s="1" t="str">
        <f t="shared" si="0"/>
        <v>Benin</v>
      </c>
      <c r="I19" t="s">
        <v>409</v>
      </c>
      <c r="J19" t="s">
        <v>1742</v>
      </c>
      <c r="K19">
        <v>53</v>
      </c>
      <c r="L19" s="7" t="s">
        <v>1767</v>
      </c>
      <c r="M19" s="3">
        <v>0.49025000000000007</v>
      </c>
      <c r="N19" s="3">
        <v>0.22015000000000001</v>
      </c>
      <c r="O19" s="3">
        <v>0</v>
      </c>
      <c r="P19" s="3">
        <v>0.213675</v>
      </c>
      <c r="Q19" s="1"/>
      <c r="R19" s="1">
        <f>SUM(M19:Q19)</f>
        <v>0.9240750000000002</v>
      </c>
      <c r="S19" s="1">
        <v>0.92500000000000004</v>
      </c>
      <c r="T19" s="8">
        <v>112622</v>
      </c>
      <c r="U19" s="8">
        <v>9607000</v>
      </c>
      <c r="V19" t="s">
        <v>164</v>
      </c>
      <c r="X19" t="s">
        <v>2058</v>
      </c>
      <c r="Z19" t="s">
        <v>2024</v>
      </c>
    </row>
    <row r="20" spans="1:26">
      <c r="A20" t="s">
        <v>861</v>
      </c>
      <c r="B20" s="2">
        <v>5.0000000000000001E-3</v>
      </c>
      <c r="C20" s="2">
        <v>2E-3</v>
      </c>
      <c r="D20" s="2">
        <v>0</v>
      </c>
      <c r="E20" s="2">
        <v>0.97299999999999998</v>
      </c>
      <c r="F20" s="2">
        <v>1.9E-2</v>
      </c>
      <c r="G20" s="2"/>
      <c r="H20" s="1" t="str">
        <f t="shared" si="0"/>
        <v>Bhutan</v>
      </c>
      <c r="I20" t="s">
        <v>861</v>
      </c>
      <c r="J20" t="s">
        <v>1743</v>
      </c>
      <c r="K20">
        <v>95</v>
      </c>
      <c r="L20" s="7" t="s">
        <v>1731</v>
      </c>
      <c r="M20" s="3">
        <v>5.0000000000000001E-3</v>
      </c>
      <c r="N20" s="3">
        <v>2E-3</v>
      </c>
      <c r="O20" s="3">
        <v>0.97299999999999998</v>
      </c>
      <c r="P20" s="3">
        <v>1.9E-2</v>
      </c>
      <c r="T20" s="8">
        <v>38394</v>
      </c>
      <c r="U20" s="8">
        <v>735120</v>
      </c>
      <c r="V20" t="s">
        <v>524</v>
      </c>
      <c r="X20" t="s">
        <v>2059</v>
      </c>
      <c r="Z20" t="s">
        <v>2024</v>
      </c>
    </row>
    <row r="21" spans="1:26">
      <c r="A21" t="s">
        <v>1439</v>
      </c>
      <c r="B21" s="2">
        <v>0.93899999999999995</v>
      </c>
      <c r="C21" s="2">
        <v>0</v>
      </c>
      <c r="D21" s="2">
        <v>4.1000000000000002E-2</v>
      </c>
      <c r="E21" s="2">
        <v>0</v>
      </c>
      <c r="F21" s="2">
        <v>1.9E-2</v>
      </c>
      <c r="G21" s="2"/>
      <c r="H21" s="1" t="str">
        <f t="shared" si="0"/>
        <v>Bolivia</v>
      </c>
      <c r="I21" t="s">
        <v>1439</v>
      </c>
      <c r="J21" t="s">
        <v>1747</v>
      </c>
      <c r="K21">
        <v>7</v>
      </c>
      <c r="L21" s="7" t="s">
        <v>1730</v>
      </c>
      <c r="M21" s="3">
        <v>0.83101499999999995</v>
      </c>
      <c r="N21" s="3">
        <v>0</v>
      </c>
      <c r="O21" s="3">
        <v>0</v>
      </c>
      <c r="P21" s="3">
        <v>5.3100000000000001E-2</v>
      </c>
      <c r="S21" s="1">
        <v>0.88500000000000001</v>
      </c>
      <c r="T21" s="8">
        <v>1098581</v>
      </c>
      <c r="U21" s="8">
        <v>10389913</v>
      </c>
      <c r="V21" t="s">
        <v>1269</v>
      </c>
      <c r="X21" t="s">
        <v>2060</v>
      </c>
      <c r="Z21" t="s">
        <v>2024</v>
      </c>
    </row>
    <row r="22" spans="1:26">
      <c r="A22" t="s">
        <v>1106</v>
      </c>
      <c r="B22" s="2">
        <v>0.52300000000000002</v>
      </c>
      <c r="C22" s="2">
        <v>0.45200000000000001</v>
      </c>
      <c r="D22" s="2">
        <v>2.5000000000000001E-2</v>
      </c>
      <c r="E22" s="2">
        <v>0</v>
      </c>
      <c r="F22" s="2">
        <v>0</v>
      </c>
      <c r="G22" s="2"/>
      <c r="H22" s="1" t="str">
        <f t="shared" si="0"/>
        <v>Bosnia and Herzegovina</v>
      </c>
      <c r="I22" t="s">
        <v>1106</v>
      </c>
      <c r="J22" t="s">
        <v>1742</v>
      </c>
      <c r="K22">
        <v>39</v>
      </c>
      <c r="L22" s="7" t="s">
        <v>1730</v>
      </c>
      <c r="M22" s="3">
        <v>0.34518000000000004</v>
      </c>
      <c r="N22" s="3">
        <v>0.29832000000000003</v>
      </c>
      <c r="O22" s="3">
        <v>0</v>
      </c>
      <c r="P22" s="3">
        <v>1.6500000000000001E-2</v>
      </c>
      <c r="Q22" s="1"/>
      <c r="R22" s="1">
        <f>SUM(M22:Q22)</f>
        <v>0.66</v>
      </c>
      <c r="S22" s="1">
        <v>0.66</v>
      </c>
      <c r="T22" s="8">
        <v>51209</v>
      </c>
      <c r="U22" s="8">
        <v>3839737</v>
      </c>
      <c r="V22" t="s">
        <v>954</v>
      </c>
      <c r="X22" t="s">
        <v>55</v>
      </c>
      <c r="Z22" t="s">
        <v>2024</v>
      </c>
    </row>
    <row r="23" spans="1:26">
      <c r="A23" t="s">
        <v>366</v>
      </c>
      <c r="B23" s="2">
        <v>0.72099999999999997</v>
      </c>
      <c r="C23" s="2">
        <v>4.0000000000000001E-3</v>
      </c>
      <c r="D23" s="2">
        <v>0.20599999999999999</v>
      </c>
      <c r="E23" s="2">
        <v>3.0000000000000001E-3</v>
      </c>
      <c r="F23" s="2">
        <v>6.6000000000000003E-2</v>
      </c>
      <c r="G23" s="2"/>
      <c r="H23" s="1" t="str">
        <f t="shared" si="0"/>
        <v>Botswana</v>
      </c>
      <c r="I23" t="s">
        <v>366</v>
      </c>
      <c r="J23" t="s">
        <v>1749</v>
      </c>
      <c r="K23">
        <v>84</v>
      </c>
      <c r="L23" s="7" t="s">
        <v>1730</v>
      </c>
      <c r="M23" s="3">
        <v>0.55516999999999994</v>
      </c>
      <c r="N23" s="3">
        <v>3.0800000000000003E-3</v>
      </c>
      <c r="O23" s="3">
        <v>2.31E-3</v>
      </c>
      <c r="P23" s="3">
        <v>0.20944000000000002</v>
      </c>
      <c r="Q23" s="1">
        <f>+M23+N23</f>
        <v>0.55824999999999991</v>
      </c>
      <c r="S23" s="1">
        <v>0.77</v>
      </c>
      <c r="T23" s="8">
        <v>581730</v>
      </c>
      <c r="U23" s="8">
        <v>2024904</v>
      </c>
      <c r="V23" t="s">
        <v>164</v>
      </c>
      <c r="X23" t="s">
        <v>2065</v>
      </c>
      <c r="Z23" t="s">
        <v>2024</v>
      </c>
    </row>
    <row r="24" spans="1:26">
      <c r="A24" t="s">
        <v>1443</v>
      </c>
      <c r="B24" s="2">
        <v>0.88960000000000006</v>
      </c>
      <c r="C24" s="2">
        <v>2.0000000000000001E-4</v>
      </c>
      <c r="D24" s="2">
        <v>7.9000000000000001E-2</v>
      </c>
      <c r="E24" s="2">
        <v>1E-3</v>
      </c>
      <c r="F24" s="2">
        <v>0.03</v>
      </c>
      <c r="G24" s="1"/>
      <c r="H24" s="1" t="str">
        <f t="shared" si="0"/>
        <v>Brazil</v>
      </c>
      <c r="I24" t="s">
        <v>1443</v>
      </c>
      <c r="J24" t="s">
        <v>1748</v>
      </c>
      <c r="K24">
        <v>5</v>
      </c>
      <c r="L24" s="7" t="s">
        <v>1730</v>
      </c>
      <c r="M24" s="3">
        <v>0.76950400000000008</v>
      </c>
      <c r="N24" s="3">
        <v>1.73E-4</v>
      </c>
      <c r="O24" s="3">
        <v>8.6499999999999999E-4</v>
      </c>
      <c r="P24" s="3">
        <v>9.4284999999999994E-2</v>
      </c>
      <c r="S24" s="1">
        <v>0.86499999999999999</v>
      </c>
      <c r="T24" s="8">
        <v>8514877</v>
      </c>
      <c r="U24" s="8">
        <v>193946886</v>
      </c>
      <c r="V24" t="s">
        <v>1269</v>
      </c>
      <c r="X24" t="s">
        <v>2066</v>
      </c>
      <c r="Z24" t="s">
        <v>2024</v>
      </c>
    </row>
    <row r="25" spans="1:26">
      <c r="A25" t="s">
        <v>761</v>
      </c>
      <c r="B25" s="2">
        <v>9.4E-2</v>
      </c>
      <c r="C25" s="2">
        <v>0.751</v>
      </c>
      <c r="D25" s="2">
        <v>4.0000000000000001E-3</v>
      </c>
      <c r="E25" s="2">
        <v>8.8999999999999996E-2</v>
      </c>
      <c r="F25" s="2">
        <v>6.3E-2</v>
      </c>
      <c r="G25" s="2"/>
      <c r="H25" s="1" t="str">
        <f t="shared" si="0"/>
        <v>Brunei</v>
      </c>
      <c r="I25" t="s">
        <v>761</v>
      </c>
      <c r="J25" t="s">
        <v>1745</v>
      </c>
      <c r="K25">
        <v>83</v>
      </c>
      <c r="L25" s="7" t="s">
        <v>1731</v>
      </c>
      <c r="M25" s="3">
        <v>9.4E-2</v>
      </c>
      <c r="N25" s="3">
        <v>0.751</v>
      </c>
      <c r="O25" s="3">
        <v>8.8999999999999996E-2</v>
      </c>
      <c r="P25" s="3">
        <v>6.7000000000000004E-2</v>
      </c>
      <c r="T25" s="8">
        <v>5765</v>
      </c>
      <c r="U25" s="8">
        <v>393162</v>
      </c>
      <c r="V25" t="s">
        <v>524</v>
      </c>
      <c r="X25" t="s">
        <v>2068</v>
      </c>
      <c r="Z25" t="s">
        <v>2024</v>
      </c>
    </row>
    <row r="26" spans="1:26">
      <c r="A26" t="s">
        <v>1111</v>
      </c>
      <c r="B26" s="2">
        <v>0.82099999999999995</v>
      </c>
      <c r="C26" s="2">
        <v>0.13700000000000001</v>
      </c>
      <c r="D26" s="2">
        <v>4.2000000000000003E-2</v>
      </c>
      <c r="E26" s="2">
        <v>0</v>
      </c>
      <c r="F26" s="2">
        <v>0</v>
      </c>
      <c r="G26" s="1"/>
      <c r="H26" s="1" t="str">
        <f t="shared" si="0"/>
        <v>Bulgaria</v>
      </c>
      <c r="I26" t="s">
        <v>1111</v>
      </c>
      <c r="J26" t="s">
        <v>1740</v>
      </c>
      <c r="K26">
        <v>39</v>
      </c>
      <c r="L26" s="7" t="s">
        <v>1730</v>
      </c>
      <c r="M26" s="3">
        <v>0.27503499999999997</v>
      </c>
      <c r="N26" s="3">
        <v>4.5895000000000005E-2</v>
      </c>
      <c r="O26" s="3">
        <v>0</v>
      </c>
      <c r="P26" s="3">
        <v>1.4070000000000001E-2</v>
      </c>
      <c r="Q26" s="1"/>
      <c r="R26" s="1">
        <f>SUM(M26:Q26)</f>
        <v>0.33500000000000002</v>
      </c>
      <c r="S26" s="1">
        <v>0.33500000000000002</v>
      </c>
      <c r="T26" s="8">
        <v>111002</v>
      </c>
      <c r="U26" s="8">
        <v>7282041</v>
      </c>
      <c r="V26" t="s">
        <v>954</v>
      </c>
      <c r="X26" t="s">
        <v>2070</v>
      </c>
      <c r="Z26" t="s">
        <v>2024</v>
      </c>
    </row>
    <row r="27" spans="1:26">
      <c r="A27" t="s">
        <v>416</v>
      </c>
      <c r="B27" s="2">
        <v>0.22500000000000001</v>
      </c>
      <c r="C27" s="2">
        <v>0.61599999999999999</v>
      </c>
      <c r="D27" s="2">
        <v>4.0000000000000001E-3</v>
      </c>
      <c r="E27" s="2">
        <v>0</v>
      </c>
      <c r="F27" s="2">
        <v>0.154</v>
      </c>
      <c r="G27" s="1"/>
      <c r="H27" s="1" t="str">
        <f t="shared" si="0"/>
        <v>Burkina Faso</v>
      </c>
      <c r="I27" t="s">
        <v>416</v>
      </c>
      <c r="J27" t="s">
        <v>1742</v>
      </c>
      <c r="K27">
        <v>49</v>
      </c>
      <c r="L27" s="7" t="s">
        <v>1767</v>
      </c>
      <c r="M27" s="3">
        <v>0.19687499999999999</v>
      </c>
      <c r="N27" s="3">
        <v>0.53900000000000003</v>
      </c>
      <c r="O27" s="3">
        <v>0</v>
      </c>
      <c r="P27" s="3">
        <v>0.13825000000000001</v>
      </c>
      <c r="Q27" s="1"/>
      <c r="R27" s="1">
        <f>SUM(M27:Q27)</f>
        <v>0.87412500000000004</v>
      </c>
      <c r="S27" s="1">
        <v>0.875</v>
      </c>
      <c r="T27" s="8">
        <v>270764</v>
      </c>
      <c r="U27" s="8">
        <v>15730977</v>
      </c>
      <c r="V27" t="s">
        <v>164</v>
      </c>
      <c r="X27" t="s">
        <v>2072</v>
      </c>
      <c r="Z27" t="s">
        <v>2024</v>
      </c>
    </row>
    <row r="28" spans="1:26">
      <c r="A28" t="s">
        <v>770</v>
      </c>
      <c r="B28" s="2">
        <v>7.8E-2</v>
      </c>
      <c r="C28" s="2">
        <v>0.04</v>
      </c>
      <c r="D28" s="2">
        <v>5.0000000000000001E-3</v>
      </c>
      <c r="E28" s="2">
        <v>0.81800000000000006</v>
      </c>
      <c r="F28" s="2">
        <v>6.0000000000000005E-2</v>
      </c>
      <c r="G28" s="1"/>
      <c r="H28" s="1" t="str">
        <f t="shared" si="0"/>
        <v>Burma (Myanmar)</v>
      </c>
      <c r="I28" t="s">
        <v>770</v>
      </c>
      <c r="J28" t="s">
        <v>1743</v>
      </c>
      <c r="K28">
        <v>74</v>
      </c>
      <c r="L28" s="7" t="s">
        <v>1753</v>
      </c>
      <c r="M28" s="3">
        <v>7.5270000000000004E-2</v>
      </c>
      <c r="N28" s="3">
        <v>3.8600000000000002E-2</v>
      </c>
      <c r="O28" s="3">
        <v>0.78937000000000002</v>
      </c>
      <c r="P28" s="3">
        <v>6.2725000000000003E-2</v>
      </c>
      <c r="S28" s="1">
        <v>0.96499999999999997</v>
      </c>
      <c r="T28" s="8">
        <v>676577</v>
      </c>
      <c r="U28" s="8">
        <v>49120000</v>
      </c>
      <c r="V28" t="s">
        <v>524</v>
      </c>
      <c r="X28" t="s">
        <v>2073</v>
      </c>
      <c r="Z28" t="s">
        <v>2024</v>
      </c>
    </row>
    <row r="29" spans="1:26">
      <c r="A29" t="s">
        <v>163</v>
      </c>
      <c r="B29" s="2">
        <v>0.91500000000000004</v>
      </c>
      <c r="C29" s="2">
        <v>2.8000000000000001E-2</v>
      </c>
      <c r="D29" s="2">
        <v>0</v>
      </c>
      <c r="E29" s="2">
        <v>0</v>
      </c>
      <c r="F29" s="2">
        <v>5.7000000000000002E-2</v>
      </c>
      <c r="G29" s="2"/>
      <c r="H29" s="1" t="str">
        <f t="shared" si="0"/>
        <v>Burundi</v>
      </c>
      <c r="I29" t="s">
        <v>163</v>
      </c>
      <c r="J29" t="s">
        <v>1747</v>
      </c>
      <c r="K29">
        <v>79</v>
      </c>
      <c r="L29" s="7" t="s">
        <v>1767</v>
      </c>
      <c r="M29" s="3">
        <v>0.89212500000000006</v>
      </c>
      <c r="N29" s="3">
        <v>2.7300000000000001E-2</v>
      </c>
      <c r="O29" s="3">
        <v>0</v>
      </c>
      <c r="P29" s="3">
        <v>5.5574999999999999E-2</v>
      </c>
      <c r="S29" s="1">
        <v>0.97499999999999998</v>
      </c>
      <c r="T29" s="8">
        <v>27816</v>
      </c>
      <c r="U29" s="8">
        <v>8053574</v>
      </c>
      <c r="V29" t="s">
        <v>164</v>
      </c>
      <c r="X29" t="s">
        <v>2074</v>
      </c>
      <c r="Z29" t="s">
        <v>2024</v>
      </c>
    </row>
    <row r="30" spans="1:26">
      <c r="A30" t="s">
        <v>779</v>
      </c>
      <c r="B30" s="2">
        <v>4.0000000000000001E-3</v>
      </c>
      <c r="C30" s="2">
        <v>0.02</v>
      </c>
      <c r="D30" s="2">
        <v>2E-3</v>
      </c>
      <c r="E30" s="2">
        <v>0.96899999999999997</v>
      </c>
      <c r="F30" s="2">
        <v>6.0000000000000001E-3</v>
      </c>
      <c r="G30" s="2"/>
      <c r="H30" s="1" t="str">
        <f t="shared" si="0"/>
        <v>Cambodia</v>
      </c>
      <c r="I30" t="s">
        <v>779</v>
      </c>
      <c r="J30" t="s">
        <v>1743</v>
      </c>
      <c r="K30">
        <v>77</v>
      </c>
      <c r="L30" s="7" t="s">
        <v>1753</v>
      </c>
      <c r="M30" s="3">
        <v>3.8400000000000001E-3</v>
      </c>
      <c r="N30" s="3">
        <v>1.9199999999999998E-2</v>
      </c>
      <c r="O30" s="3">
        <v>0.93023999999999996</v>
      </c>
      <c r="P30" s="3">
        <v>7.6800000000000002E-3</v>
      </c>
      <c r="S30" s="1">
        <v>0.96</v>
      </c>
      <c r="T30" s="8">
        <v>181035</v>
      </c>
      <c r="U30" s="8">
        <v>13395682</v>
      </c>
      <c r="V30" t="s">
        <v>524</v>
      </c>
      <c r="X30" t="s">
        <v>2075</v>
      </c>
      <c r="Z30" t="s">
        <v>2024</v>
      </c>
    </row>
    <row r="31" spans="1:26">
      <c r="A31" t="s">
        <v>307</v>
      </c>
      <c r="B31" s="2">
        <v>0.70299999999999996</v>
      </c>
      <c r="C31" s="2">
        <v>0.183</v>
      </c>
      <c r="D31" s="2">
        <v>5.2999999999999999E-2</v>
      </c>
      <c r="E31" s="2">
        <v>0</v>
      </c>
      <c r="F31" s="2">
        <v>0.06</v>
      </c>
      <c r="G31" s="1"/>
      <c r="H31" s="1" t="str">
        <f t="shared" si="0"/>
        <v>Cameroon</v>
      </c>
      <c r="I31" t="s">
        <v>307</v>
      </c>
      <c r="J31" t="s">
        <v>1749</v>
      </c>
      <c r="K31">
        <v>64</v>
      </c>
      <c r="L31" s="7" t="s">
        <v>1730</v>
      </c>
      <c r="M31" s="3">
        <v>0.67136499999999988</v>
      </c>
      <c r="N31" s="3">
        <v>0.17476499999999998</v>
      </c>
      <c r="O31" s="3">
        <v>0</v>
      </c>
      <c r="P31" s="3">
        <v>0.10791499999999998</v>
      </c>
      <c r="S31" s="1">
        <v>0.95499999999999996</v>
      </c>
      <c r="T31" s="8">
        <v>466050</v>
      </c>
      <c r="U31" s="8">
        <v>19406100</v>
      </c>
      <c r="V31" t="s">
        <v>164</v>
      </c>
      <c r="X31" t="s">
        <v>2076</v>
      </c>
      <c r="Z31" t="s">
        <v>2024</v>
      </c>
    </row>
    <row r="32" spans="1:26">
      <c r="A32" t="s">
        <v>1541</v>
      </c>
      <c r="B32" s="2">
        <v>0.7</v>
      </c>
      <c r="C32" s="2">
        <v>2.1000000000000001E-2</v>
      </c>
      <c r="D32" s="2">
        <v>0.23699999999999999</v>
      </c>
      <c r="E32" s="2">
        <v>2.1999999999999999E-2</v>
      </c>
      <c r="F32" s="2">
        <v>2.0999999999999998E-2</v>
      </c>
      <c r="G32" s="1"/>
      <c r="H32" s="1" t="str">
        <f t="shared" si="0"/>
        <v>Canada</v>
      </c>
      <c r="I32" t="s">
        <v>1541</v>
      </c>
      <c r="J32" t="s">
        <v>1741</v>
      </c>
      <c r="K32">
        <v>19</v>
      </c>
      <c r="L32" s="7" t="s">
        <v>1732</v>
      </c>
      <c r="M32" s="3">
        <v>0.29399999999999998</v>
      </c>
      <c r="N32" s="3">
        <v>8.8199999999999997E-3</v>
      </c>
      <c r="O32" s="3">
        <v>9.2399999999999999E-3</v>
      </c>
      <c r="P32" s="3">
        <v>0.10836</v>
      </c>
      <c r="Q32" s="1"/>
      <c r="R32" s="1">
        <f>SUM(M32:Q32)</f>
        <v>0.42042000000000002</v>
      </c>
      <c r="S32" s="1">
        <v>0.42</v>
      </c>
      <c r="T32" s="8">
        <v>9970610</v>
      </c>
      <c r="U32" s="8">
        <v>35056064</v>
      </c>
      <c r="V32" t="s">
        <v>1537</v>
      </c>
      <c r="X32" t="s">
        <v>2077</v>
      </c>
      <c r="Z32" t="s">
        <v>2024</v>
      </c>
    </row>
    <row r="33" spans="1:26">
      <c r="A33" t="s">
        <v>422</v>
      </c>
      <c r="B33" s="2">
        <v>0.89100000000000001</v>
      </c>
      <c r="C33" s="2">
        <v>1E-3</v>
      </c>
      <c r="D33" s="2">
        <v>9.0999999999999998E-2</v>
      </c>
      <c r="E33" s="2">
        <v>0</v>
      </c>
      <c r="F33" s="2">
        <v>1.7000000000000001E-2</v>
      </c>
      <c r="G33" s="2"/>
      <c r="H33" s="1" t="str">
        <f t="shared" si="0"/>
        <v>Cape Verde</v>
      </c>
      <c r="I33" t="s">
        <v>422</v>
      </c>
      <c r="J33" t="s">
        <v>1747</v>
      </c>
      <c r="K33">
        <v>110</v>
      </c>
      <c r="L33" s="7" t="s">
        <v>1989</v>
      </c>
      <c r="M33" s="3">
        <v>0.89100000000000001</v>
      </c>
      <c r="N33" s="3">
        <v>1E-3</v>
      </c>
      <c r="O33" s="3">
        <v>0</v>
      </c>
      <c r="P33" s="3">
        <v>0.108</v>
      </c>
      <c r="T33" s="8">
        <v>4033</v>
      </c>
      <c r="U33" s="8">
        <v>491875</v>
      </c>
      <c r="V33" t="s">
        <v>164</v>
      </c>
      <c r="X33" t="s">
        <v>2079</v>
      </c>
      <c r="Z33" t="s">
        <v>2024</v>
      </c>
    </row>
    <row r="34" spans="1:26">
      <c r="A34" t="s">
        <v>314</v>
      </c>
      <c r="B34" s="2">
        <v>0.89500000000000002</v>
      </c>
      <c r="C34" s="2">
        <v>8.5000000000000006E-2</v>
      </c>
      <c r="D34" s="2">
        <v>0.01</v>
      </c>
      <c r="E34" s="2">
        <v>0</v>
      </c>
      <c r="F34" s="2">
        <v>0.01</v>
      </c>
      <c r="G34" s="2"/>
      <c r="H34" s="1" t="str">
        <f t="shared" ref="H34:H65" si="1">VLOOKUP(I34,$A:$A,1,0)</f>
        <v>Central African Republic</v>
      </c>
      <c r="I34" t="s">
        <v>314</v>
      </c>
      <c r="J34" t="s">
        <v>1747</v>
      </c>
      <c r="K34">
        <v>66</v>
      </c>
      <c r="L34" s="7" t="s">
        <v>1730</v>
      </c>
      <c r="M34" s="3">
        <v>0.84129999999999994</v>
      </c>
      <c r="N34" s="3">
        <v>7.9899999999999999E-2</v>
      </c>
      <c r="O34" s="3">
        <v>0</v>
      </c>
      <c r="P34" s="3">
        <v>1.8800000000000001E-2</v>
      </c>
      <c r="S34" s="1">
        <v>0.94</v>
      </c>
      <c r="T34" s="8">
        <v>622436</v>
      </c>
      <c r="U34" s="8">
        <v>4667000</v>
      </c>
      <c r="V34" t="s">
        <v>164</v>
      </c>
      <c r="X34" t="s">
        <v>113</v>
      </c>
      <c r="Z34" t="s">
        <v>2024</v>
      </c>
    </row>
    <row r="35" spans="1:26">
      <c r="A35" t="s">
        <v>319</v>
      </c>
      <c r="B35" s="2">
        <v>0.40600000000000003</v>
      </c>
      <c r="C35" s="2">
        <v>0.55300000000000005</v>
      </c>
      <c r="D35" s="2">
        <v>2.5000000000000001E-2</v>
      </c>
      <c r="E35" s="2">
        <v>0</v>
      </c>
      <c r="F35" s="2">
        <v>1.4999999999999999E-2</v>
      </c>
      <c r="G35" s="1"/>
      <c r="H35" s="1" t="str">
        <f t="shared" si="1"/>
        <v>Chad</v>
      </c>
      <c r="I35" t="s">
        <v>319</v>
      </c>
      <c r="J35" t="s">
        <v>1742</v>
      </c>
      <c r="K35">
        <v>54</v>
      </c>
      <c r="L35" s="7" t="s">
        <v>1767</v>
      </c>
      <c r="M35" s="3">
        <v>0.38163999999999998</v>
      </c>
      <c r="N35" s="3">
        <v>0.51982000000000006</v>
      </c>
      <c r="O35" s="3">
        <v>0</v>
      </c>
      <c r="P35" s="3">
        <v>3.7600000000000001E-2</v>
      </c>
      <c r="Q35" s="1"/>
      <c r="R35" s="1">
        <f>SUM(M35:Q35)</f>
        <v>0.93906000000000001</v>
      </c>
      <c r="S35" s="1">
        <v>0.94</v>
      </c>
      <c r="T35" s="8">
        <v>1284000</v>
      </c>
      <c r="U35" s="8">
        <v>11274106</v>
      </c>
      <c r="V35" t="s">
        <v>164</v>
      </c>
      <c r="X35" t="s">
        <v>2080</v>
      </c>
      <c r="Z35" t="s">
        <v>2024</v>
      </c>
    </row>
    <row r="36" spans="1:26">
      <c r="A36" t="s">
        <v>1450</v>
      </c>
      <c r="B36" s="2">
        <v>0.89500000000000002</v>
      </c>
      <c r="C36" s="2">
        <v>0</v>
      </c>
      <c r="D36" s="2">
        <v>8.5999999999999993E-2</v>
      </c>
      <c r="E36" s="2">
        <v>5.9999999999999995E-4</v>
      </c>
      <c r="F36" s="2">
        <v>1.7000000000000001E-2</v>
      </c>
      <c r="G36" s="2"/>
      <c r="H36" s="1" t="str">
        <f t="shared" si="1"/>
        <v>Chile</v>
      </c>
      <c r="I36" t="s">
        <v>1450</v>
      </c>
      <c r="J36" t="s">
        <v>1749</v>
      </c>
      <c r="K36">
        <v>2</v>
      </c>
      <c r="L36" s="7" t="s">
        <v>1730</v>
      </c>
      <c r="M36" s="3">
        <v>0.62202499999999994</v>
      </c>
      <c r="N36" s="3">
        <v>0</v>
      </c>
      <c r="O36" s="3">
        <v>4.1699999999999994E-4</v>
      </c>
      <c r="P36" s="3">
        <v>7.1584999999999996E-2</v>
      </c>
      <c r="S36" s="1">
        <v>0.69499999999999995</v>
      </c>
      <c r="T36" s="8">
        <v>756096</v>
      </c>
      <c r="U36" s="8">
        <v>16634603</v>
      </c>
      <c r="V36" t="s">
        <v>1269</v>
      </c>
      <c r="X36" t="s">
        <v>2081</v>
      </c>
      <c r="Z36" t="s">
        <v>2024</v>
      </c>
    </row>
    <row r="37" spans="1:26">
      <c r="A37" t="s">
        <v>590</v>
      </c>
      <c r="B37" s="2">
        <v>5.0999999999999997E-2</v>
      </c>
      <c r="C37" s="2">
        <v>1.7999999999999999E-2</v>
      </c>
      <c r="D37" s="2">
        <v>0.52200000000000002</v>
      </c>
      <c r="E37" s="2">
        <v>0.182</v>
      </c>
      <c r="F37" s="2">
        <v>0.22600000000000001</v>
      </c>
      <c r="G37" s="2"/>
      <c r="H37" s="1" t="str">
        <f t="shared" si="1"/>
        <v>China</v>
      </c>
      <c r="I37" t="s">
        <v>590</v>
      </c>
      <c r="J37" t="s">
        <v>1743</v>
      </c>
      <c r="K37">
        <v>41</v>
      </c>
      <c r="L37" s="7" t="s">
        <v>1753</v>
      </c>
      <c r="M37" s="3">
        <v>5.0999999999999997E-2</v>
      </c>
      <c r="N37" s="3">
        <v>1.7999999999999999E-2</v>
      </c>
      <c r="O37" s="3">
        <v>0.182</v>
      </c>
      <c r="P37" s="3">
        <v>0.748</v>
      </c>
      <c r="T37" s="8">
        <v>9572900</v>
      </c>
      <c r="U37" s="8">
        <v>1354040000</v>
      </c>
      <c r="V37" t="s">
        <v>524</v>
      </c>
      <c r="X37" t="s">
        <v>2083</v>
      </c>
      <c r="Z37" t="s">
        <v>2024</v>
      </c>
    </row>
    <row r="38" spans="1:26">
      <c r="A38" t="s">
        <v>1457</v>
      </c>
      <c r="B38" s="2">
        <v>0.92500000000000004</v>
      </c>
      <c r="C38" s="2">
        <v>2.0000000000000001E-4</v>
      </c>
      <c r="D38" s="2">
        <v>6.6000000000000003E-2</v>
      </c>
      <c r="E38" s="2">
        <v>0</v>
      </c>
      <c r="F38" s="2">
        <v>8.8999999999999999E-3</v>
      </c>
      <c r="G38" s="1"/>
      <c r="H38" s="1" t="str">
        <f t="shared" si="1"/>
        <v>Colombia</v>
      </c>
      <c r="I38" t="s">
        <v>1457</v>
      </c>
      <c r="J38" t="s">
        <v>1748</v>
      </c>
      <c r="K38">
        <v>10</v>
      </c>
      <c r="L38" s="7" t="s">
        <v>1730</v>
      </c>
      <c r="M38" s="3">
        <v>0.76312499999999994</v>
      </c>
      <c r="N38" s="3">
        <v>1.65E-4</v>
      </c>
      <c r="O38" s="3">
        <v>0</v>
      </c>
      <c r="P38" s="3">
        <v>6.17925E-2</v>
      </c>
      <c r="S38" s="1">
        <v>0.82499999999999996</v>
      </c>
      <c r="T38" s="8">
        <v>1141748</v>
      </c>
      <c r="U38" s="8">
        <v>47091000</v>
      </c>
      <c r="V38" t="s">
        <v>1269</v>
      </c>
      <c r="X38" t="s">
        <v>2090</v>
      </c>
      <c r="Z38" t="s">
        <v>2024</v>
      </c>
    </row>
    <row r="39" spans="1:26">
      <c r="A39" t="s">
        <v>170</v>
      </c>
      <c r="B39" s="2">
        <v>5.0000000000000001E-3</v>
      </c>
      <c r="C39" s="2">
        <v>0.98299999999999998</v>
      </c>
      <c r="D39" s="2">
        <v>1E-3</v>
      </c>
      <c r="E39" s="2">
        <v>0</v>
      </c>
      <c r="F39" s="2">
        <v>0.01</v>
      </c>
      <c r="G39" s="1"/>
      <c r="H39" s="1" t="str">
        <f t="shared" si="1"/>
        <v>Comoros</v>
      </c>
      <c r="I39" t="s">
        <v>170</v>
      </c>
      <c r="J39" t="s">
        <v>1744</v>
      </c>
      <c r="K39">
        <v>88</v>
      </c>
      <c r="L39" s="7" t="s">
        <v>1731</v>
      </c>
      <c r="M39" s="3">
        <v>4.7999999999999996E-3</v>
      </c>
      <c r="N39" s="3">
        <v>0.94367999999999996</v>
      </c>
      <c r="O39" s="3">
        <v>0</v>
      </c>
      <c r="P39" s="3">
        <v>1.0559999999999998E-2</v>
      </c>
      <c r="S39" s="1">
        <v>0.96</v>
      </c>
      <c r="T39" s="8">
        <v>1861</v>
      </c>
      <c r="U39" s="8">
        <v>724300</v>
      </c>
      <c r="V39" t="s">
        <v>164</v>
      </c>
      <c r="X39" t="s">
        <v>2092</v>
      </c>
      <c r="Z39" t="s">
        <v>2024</v>
      </c>
    </row>
    <row r="40" spans="1:26">
      <c r="A40" t="s">
        <v>326</v>
      </c>
      <c r="B40" s="2">
        <v>0.95799999999999996</v>
      </c>
      <c r="C40" s="2">
        <v>1.4999999999999999E-2</v>
      </c>
      <c r="D40" s="2">
        <v>1.7999999999999999E-2</v>
      </c>
      <c r="E40" s="2">
        <v>5.0000000000000001E-4</v>
      </c>
      <c r="F40" s="2">
        <v>8.0000000000000002E-3</v>
      </c>
      <c r="G40" s="1"/>
      <c r="H40" s="1" t="str">
        <f t="shared" si="1"/>
        <v>Congo, Democratic Republic of the</v>
      </c>
      <c r="I40" t="s">
        <v>326</v>
      </c>
      <c r="J40" t="s">
        <v>1746</v>
      </c>
      <c r="K40">
        <v>71</v>
      </c>
      <c r="L40" s="7" t="s">
        <v>1730</v>
      </c>
      <c r="M40" s="3">
        <v>0.94362999999999997</v>
      </c>
      <c r="N40" s="3">
        <v>1.4775E-2</v>
      </c>
      <c r="O40" s="3">
        <v>4.9249999999999999E-4</v>
      </c>
      <c r="P40" s="3">
        <v>2.5609999999999997E-2</v>
      </c>
      <c r="S40" s="1">
        <v>0.98499999999999999</v>
      </c>
      <c r="T40" s="8">
        <v>2345095</v>
      </c>
      <c r="U40" s="8">
        <v>71420000</v>
      </c>
      <c r="V40" t="s">
        <v>164</v>
      </c>
      <c r="X40" t="s">
        <v>2094</v>
      </c>
      <c r="Z40" t="s">
        <v>2024</v>
      </c>
    </row>
    <row r="41" spans="1:26">
      <c r="A41" t="s">
        <v>333</v>
      </c>
      <c r="B41" s="2">
        <v>0.85899999999999999</v>
      </c>
      <c r="C41" s="2">
        <v>1.2E-2</v>
      </c>
      <c r="D41" s="2">
        <v>0.09</v>
      </c>
      <c r="E41" s="2">
        <v>0</v>
      </c>
      <c r="F41" s="2">
        <v>3.9E-2</v>
      </c>
      <c r="G41" s="1"/>
      <c r="H41" s="1" t="str">
        <f t="shared" si="1"/>
        <v>Congo, Republic of the</v>
      </c>
      <c r="I41" t="s">
        <v>333</v>
      </c>
      <c r="J41" t="s">
        <v>1747</v>
      </c>
      <c r="K41">
        <v>64</v>
      </c>
      <c r="L41" s="7" t="s">
        <v>1730</v>
      </c>
      <c r="M41" s="3">
        <v>0.81175499999999989</v>
      </c>
      <c r="N41" s="3">
        <v>1.1339999999999999E-2</v>
      </c>
      <c r="O41" s="3">
        <v>0</v>
      </c>
      <c r="P41" s="3">
        <v>0.121905</v>
      </c>
      <c r="S41" s="1">
        <v>0.94499999999999995</v>
      </c>
      <c r="T41" s="8">
        <v>342000</v>
      </c>
      <c r="U41" s="8">
        <v>4324000</v>
      </c>
      <c r="V41" t="s">
        <v>164</v>
      </c>
      <c r="X41" t="s">
        <v>2095</v>
      </c>
      <c r="Z41" t="s">
        <v>2024</v>
      </c>
    </row>
    <row r="42" spans="1:26">
      <c r="A42" t="s">
        <v>734</v>
      </c>
      <c r="B42" s="2">
        <v>0.96</v>
      </c>
      <c r="C42" s="2">
        <v>0</v>
      </c>
      <c r="D42" s="2">
        <v>3.2000000000000001E-2</v>
      </c>
      <c r="E42" s="2">
        <v>0</v>
      </c>
      <c r="F42" s="2">
        <v>8.0000000000000002E-3</v>
      </c>
      <c r="G42" s="1"/>
      <c r="H42" s="1" t="str">
        <f t="shared" si="1"/>
        <v>Cook Islands</v>
      </c>
      <c r="I42" t="s">
        <v>734</v>
      </c>
      <c r="J42" t="s">
        <v>1746</v>
      </c>
      <c r="K42">
        <v>119</v>
      </c>
      <c r="L42" s="7" t="s">
        <v>1989</v>
      </c>
      <c r="M42" s="3">
        <v>0.96</v>
      </c>
      <c r="N42" s="3">
        <v>0</v>
      </c>
      <c r="O42" s="3">
        <v>0</v>
      </c>
      <c r="P42" s="3">
        <v>0.04</v>
      </c>
      <c r="T42">
        <v>237</v>
      </c>
      <c r="U42" s="8">
        <v>14974</v>
      </c>
      <c r="V42" t="s">
        <v>524</v>
      </c>
      <c r="X42" t="s">
        <v>2232</v>
      </c>
      <c r="Z42" t="s">
        <v>2398</v>
      </c>
    </row>
    <row r="43" spans="1:26">
      <c r="A43" t="s">
        <v>1382</v>
      </c>
      <c r="B43" s="2">
        <v>0.90900000000000003</v>
      </c>
      <c r="C43" s="2">
        <v>0</v>
      </c>
      <c r="D43" s="2">
        <v>7.9000000000000001E-2</v>
      </c>
      <c r="E43" s="2">
        <v>0</v>
      </c>
      <c r="F43" s="2">
        <v>1.0999999999999999E-2</v>
      </c>
      <c r="G43" s="1"/>
      <c r="H43" s="1" t="str">
        <f t="shared" si="1"/>
        <v>Costa Rica</v>
      </c>
      <c r="I43" t="s">
        <v>1382</v>
      </c>
      <c r="J43" t="s">
        <v>1748</v>
      </c>
      <c r="K43">
        <v>13</v>
      </c>
      <c r="L43" s="7" t="s">
        <v>1730</v>
      </c>
      <c r="M43" s="3">
        <v>0.71811000000000003</v>
      </c>
      <c r="N43" s="3">
        <v>0</v>
      </c>
      <c r="O43" s="3">
        <v>0</v>
      </c>
      <c r="P43" s="3">
        <v>7.1099999999999997E-2</v>
      </c>
      <c r="S43" s="1">
        <v>0.79</v>
      </c>
      <c r="T43" s="8">
        <v>51100</v>
      </c>
      <c r="U43" s="8">
        <v>4667096</v>
      </c>
      <c r="V43" t="s">
        <v>1269</v>
      </c>
      <c r="X43" t="s">
        <v>2097</v>
      </c>
      <c r="Z43" t="s">
        <v>2024</v>
      </c>
    </row>
    <row r="44" spans="1:26">
      <c r="A44" t="s">
        <v>962</v>
      </c>
      <c r="B44" s="2">
        <v>0.93400000000000005</v>
      </c>
      <c r="C44" s="2">
        <v>1.4E-2</v>
      </c>
      <c r="D44" s="2">
        <v>5.0999999999999997E-2</v>
      </c>
      <c r="E44" s="2">
        <v>0</v>
      </c>
      <c r="F44" s="2">
        <v>0</v>
      </c>
      <c r="G44" s="1"/>
      <c r="H44" s="1" t="str">
        <f t="shared" si="1"/>
        <v>Croatia</v>
      </c>
      <c r="I44" t="s">
        <v>962</v>
      </c>
      <c r="J44" t="s">
        <v>1749</v>
      </c>
      <c r="K44">
        <v>39</v>
      </c>
      <c r="L44" s="7" t="s">
        <v>1730</v>
      </c>
      <c r="M44" s="3">
        <v>0.62111000000000005</v>
      </c>
      <c r="N44" s="3">
        <v>9.3100000000000006E-3</v>
      </c>
      <c r="O44" s="3">
        <v>0</v>
      </c>
      <c r="P44" s="3">
        <v>3.3915000000000001E-2</v>
      </c>
      <c r="S44" s="1">
        <v>0.66500000000000004</v>
      </c>
      <c r="T44" s="8">
        <v>56542</v>
      </c>
      <c r="U44" s="8">
        <v>4290612</v>
      </c>
      <c r="V44" t="s">
        <v>954</v>
      </c>
      <c r="X44" t="s">
        <v>2099</v>
      </c>
      <c r="Z44" t="s">
        <v>2024</v>
      </c>
    </row>
    <row r="45" spans="1:26">
      <c r="A45" t="s">
        <v>1290</v>
      </c>
      <c r="B45" s="2">
        <v>0.59199999999999997</v>
      </c>
      <c r="C45" s="2">
        <v>0</v>
      </c>
      <c r="D45" s="2">
        <v>0.23</v>
      </c>
      <c r="E45" s="2">
        <v>2E-3</v>
      </c>
      <c r="F45" s="2">
        <v>0.17399999999999999</v>
      </c>
      <c r="G45" s="1"/>
      <c r="H45" s="1" t="str">
        <f t="shared" si="1"/>
        <v>Cuba</v>
      </c>
      <c r="I45" t="s">
        <v>1290</v>
      </c>
      <c r="J45" t="s">
        <v>1740</v>
      </c>
      <c r="K45">
        <v>96</v>
      </c>
      <c r="L45" s="7" t="s">
        <v>1730</v>
      </c>
      <c r="M45" s="3">
        <v>0.19832</v>
      </c>
      <c r="N45" s="3">
        <v>0</v>
      </c>
      <c r="O45" s="3">
        <v>6.7000000000000002E-4</v>
      </c>
      <c r="P45" s="3">
        <v>0.13534000000000002</v>
      </c>
      <c r="Q45" s="1"/>
      <c r="R45" s="1">
        <f>SUM(M45:Q45)</f>
        <v>0.33433000000000002</v>
      </c>
      <c r="S45" s="1">
        <v>0.33500000000000002</v>
      </c>
      <c r="T45" s="8">
        <v>109886</v>
      </c>
      <c r="U45" s="8">
        <v>11163934</v>
      </c>
      <c r="V45" t="s">
        <v>1269</v>
      </c>
      <c r="X45" t="s">
        <v>2100</v>
      </c>
      <c r="Z45" t="s">
        <v>2024</v>
      </c>
    </row>
    <row r="46" spans="1:26">
      <c r="A46" t="s">
        <v>921</v>
      </c>
      <c r="B46" s="2">
        <v>0.73199999999999998</v>
      </c>
      <c r="C46" s="2">
        <v>0.253</v>
      </c>
      <c r="D46" s="2">
        <v>1.2E-2</v>
      </c>
      <c r="E46" s="2">
        <v>2E-3</v>
      </c>
      <c r="F46" s="2">
        <v>0</v>
      </c>
      <c r="G46" s="1"/>
      <c r="H46" s="1" t="str">
        <f t="shared" si="1"/>
        <v>Cyprus</v>
      </c>
      <c r="I46" t="s">
        <v>921</v>
      </c>
      <c r="J46" t="s">
        <v>1742</v>
      </c>
      <c r="K46">
        <v>56</v>
      </c>
      <c r="L46" s="7" t="s">
        <v>1767</v>
      </c>
      <c r="M46" s="3">
        <v>0.54899999999999993</v>
      </c>
      <c r="N46" s="3">
        <v>0.18975</v>
      </c>
      <c r="O46" s="3">
        <v>1.5E-3</v>
      </c>
      <c r="P46" s="3">
        <v>9.0000000000000011E-3</v>
      </c>
      <c r="Q46" s="1"/>
      <c r="R46" s="1">
        <f>SUM(M46:Q46)</f>
        <v>0.74924999999999986</v>
      </c>
      <c r="S46" s="1">
        <v>0.75</v>
      </c>
      <c r="T46" s="8">
        <v>5896</v>
      </c>
      <c r="U46" s="8">
        <v>862000</v>
      </c>
      <c r="V46" t="s">
        <v>524</v>
      </c>
      <c r="X46" t="s">
        <v>2101</v>
      </c>
      <c r="Z46" t="s">
        <v>2024</v>
      </c>
    </row>
    <row r="47" spans="1:26">
      <c r="A47" t="s">
        <v>966</v>
      </c>
      <c r="B47" s="2">
        <v>0.23300000000000001</v>
      </c>
      <c r="C47" s="2">
        <v>0</v>
      </c>
      <c r="D47" s="2">
        <v>0.76400000000000001</v>
      </c>
      <c r="E47" s="2">
        <v>0</v>
      </c>
      <c r="F47" s="2">
        <v>0</v>
      </c>
      <c r="G47" s="2"/>
      <c r="H47" s="1" t="str">
        <f t="shared" si="1"/>
        <v>Czech Republic</v>
      </c>
      <c r="I47" t="s">
        <v>966</v>
      </c>
      <c r="J47" t="s">
        <v>1740</v>
      </c>
      <c r="K47">
        <v>28</v>
      </c>
      <c r="L47" s="7" t="s">
        <v>1732</v>
      </c>
      <c r="M47" s="3">
        <v>4.7765000000000002E-2</v>
      </c>
      <c r="N47" s="3">
        <v>0</v>
      </c>
      <c r="O47" s="3">
        <v>0</v>
      </c>
      <c r="P47" s="3">
        <v>0.15661999999999998</v>
      </c>
      <c r="Q47" s="1"/>
      <c r="R47" s="1">
        <f>SUM(M47:Q47)</f>
        <v>0.20438499999999998</v>
      </c>
      <c r="S47" s="1">
        <v>0.20499999999999999</v>
      </c>
      <c r="T47" s="8">
        <v>78867</v>
      </c>
      <c r="U47" s="8">
        <v>10516125</v>
      </c>
      <c r="V47" t="s">
        <v>954</v>
      </c>
      <c r="X47" t="s">
        <v>2104</v>
      </c>
      <c r="Z47" t="s">
        <v>2024</v>
      </c>
    </row>
    <row r="48" spans="1:26">
      <c r="A48" t="s">
        <v>1058</v>
      </c>
      <c r="B48" s="2">
        <v>0.83499999999999996</v>
      </c>
      <c r="C48" s="2">
        <v>4.1000000000000002E-2</v>
      </c>
      <c r="D48" s="2">
        <v>0.11799999999999999</v>
      </c>
      <c r="E48" s="2">
        <v>6.0000000000000001E-3</v>
      </c>
      <c r="F48" s="2">
        <v>0</v>
      </c>
      <c r="G48" s="1"/>
      <c r="H48" s="1" t="str">
        <f t="shared" si="1"/>
        <v>Denmark</v>
      </c>
      <c r="I48" t="s">
        <v>1058</v>
      </c>
      <c r="J48" t="s">
        <v>1740</v>
      </c>
      <c r="K48">
        <v>25</v>
      </c>
      <c r="L48" s="7" t="s">
        <v>1732</v>
      </c>
      <c r="M48" s="3">
        <v>0.15029999999999999</v>
      </c>
      <c r="N48" s="3">
        <v>7.3800000000000003E-3</v>
      </c>
      <c r="O48" s="3">
        <v>1.08E-3</v>
      </c>
      <c r="P48" s="3">
        <v>2.1239999999999998E-2</v>
      </c>
      <c r="Q48" s="1"/>
      <c r="R48" s="1">
        <f>SUM(M48:Q48)</f>
        <v>0.18</v>
      </c>
      <c r="S48" s="1">
        <v>0.18</v>
      </c>
      <c r="T48" s="8">
        <v>43098</v>
      </c>
      <c r="U48" s="8">
        <v>5605836</v>
      </c>
      <c r="V48" t="s">
        <v>954</v>
      </c>
      <c r="X48" t="s">
        <v>2107</v>
      </c>
      <c r="Z48" t="s">
        <v>2024</v>
      </c>
    </row>
    <row r="49" spans="1:26">
      <c r="A49" t="s">
        <v>175</v>
      </c>
      <c r="B49" s="2">
        <v>2.5000000000000001E-2</v>
      </c>
      <c r="C49" s="2">
        <v>0.96899999999999997</v>
      </c>
      <c r="D49" s="2">
        <v>2E-3</v>
      </c>
      <c r="E49" s="2">
        <v>0</v>
      </c>
      <c r="F49" s="2">
        <v>3.0000000000000001E-3</v>
      </c>
      <c r="G49" s="2"/>
      <c r="H49" s="1" t="str">
        <f t="shared" si="1"/>
        <v>Djibouti</v>
      </c>
      <c r="I49" t="s">
        <v>175</v>
      </c>
      <c r="J49" t="s">
        <v>1744</v>
      </c>
      <c r="K49">
        <v>200</v>
      </c>
      <c r="L49" s="7" t="s">
        <v>1731</v>
      </c>
      <c r="M49" s="3">
        <v>2.4500000000000001E-2</v>
      </c>
      <c r="N49" s="3">
        <v>0.94961999999999991</v>
      </c>
      <c r="O49" s="3">
        <v>0</v>
      </c>
      <c r="P49" s="3">
        <v>4.8999999999999998E-3</v>
      </c>
      <c r="S49" s="1">
        <v>0.98</v>
      </c>
      <c r="T49" s="8">
        <v>23000</v>
      </c>
      <c r="U49" s="8">
        <v>864618</v>
      </c>
      <c r="V49" t="s">
        <v>164</v>
      </c>
      <c r="X49" t="s">
        <v>2111</v>
      </c>
      <c r="Z49" t="s">
        <v>2024</v>
      </c>
    </row>
    <row r="50" spans="1:26">
      <c r="A50" t="s">
        <v>1296</v>
      </c>
      <c r="B50" s="2">
        <v>0.94399999999999995</v>
      </c>
      <c r="C50" s="2">
        <v>1E-3</v>
      </c>
      <c r="D50" s="2">
        <v>5.0000000000000001E-3</v>
      </c>
      <c r="E50" s="2">
        <v>1E-3</v>
      </c>
      <c r="F50" s="2">
        <v>4.7E-2</v>
      </c>
      <c r="G50" s="2"/>
      <c r="H50" s="1" t="str">
        <f t="shared" si="1"/>
        <v>Dominica</v>
      </c>
      <c r="I50" t="s">
        <v>1296</v>
      </c>
      <c r="J50" t="s">
        <v>1746</v>
      </c>
      <c r="K50">
        <v>14</v>
      </c>
      <c r="L50" s="7" t="s">
        <v>1730</v>
      </c>
      <c r="M50" s="3">
        <v>0.94399999999999995</v>
      </c>
      <c r="N50" s="3">
        <v>1E-3</v>
      </c>
      <c r="O50" s="3">
        <v>1E-3</v>
      </c>
      <c r="P50" s="3">
        <v>5.1999999999999998E-2</v>
      </c>
      <c r="T50">
        <v>739</v>
      </c>
      <c r="U50" s="8">
        <v>71293</v>
      </c>
      <c r="V50" t="s">
        <v>1269</v>
      </c>
      <c r="X50" t="s">
        <v>2112</v>
      </c>
      <c r="Z50" t="s">
        <v>2024</v>
      </c>
    </row>
    <row r="51" spans="1:26">
      <c r="A51" t="s">
        <v>1299</v>
      </c>
      <c r="B51" s="2">
        <v>0.88</v>
      </c>
      <c r="C51" s="2">
        <v>0</v>
      </c>
      <c r="D51" s="2">
        <v>0.109</v>
      </c>
      <c r="E51" s="2">
        <v>0</v>
      </c>
      <c r="F51" s="2">
        <v>9.9999999999999985E-3</v>
      </c>
      <c r="G51" s="2"/>
      <c r="H51" s="1" t="str">
        <f t="shared" si="1"/>
        <v>Dominican Republic</v>
      </c>
      <c r="I51" t="s">
        <v>1299</v>
      </c>
      <c r="J51" t="s">
        <v>1748</v>
      </c>
      <c r="K51">
        <v>17</v>
      </c>
      <c r="L51" s="7" t="s">
        <v>1730</v>
      </c>
      <c r="M51" s="3">
        <v>0.75680000000000003</v>
      </c>
      <c r="N51" s="3">
        <v>0</v>
      </c>
      <c r="O51" s="3">
        <v>0</v>
      </c>
      <c r="P51" s="3">
        <v>0.10234</v>
      </c>
      <c r="S51" s="1">
        <v>0.86</v>
      </c>
      <c r="T51" s="8">
        <v>47875</v>
      </c>
      <c r="U51" s="8">
        <v>9445281</v>
      </c>
      <c r="V51" t="s">
        <v>1269</v>
      </c>
      <c r="X51" t="s">
        <v>71</v>
      </c>
      <c r="Z51" t="s">
        <v>2024</v>
      </c>
    </row>
    <row r="52" spans="1:26">
      <c r="A52" t="s">
        <v>1462</v>
      </c>
      <c r="B52" s="2">
        <v>0.94099999999999995</v>
      </c>
      <c r="C52" s="2">
        <v>0</v>
      </c>
      <c r="D52" s="2">
        <v>5.5E-2</v>
      </c>
      <c r="E52" s="2">
        <v>0</v>
      </c>
      <c r="F52" s="2">
        <v>3.0000000000000001E-3</v>
      </c>
      <c r="G52" s="1"/>
      <c r="H52" s="1" t="str">
        <f t="shared" si="1"/>
        <v>Ecuador</v>
      </c>
      <c r="I52" t="s">
        <v>1462</v>
      </c>
      <c r="J52" t="s">
        <v>1748</v>
      </c>
      <c r="K52">
        <v>9</v>
      </c>
      <c r="L52" s="7" t="s">
        <v>1730</v>
      </c>
      <c r="M52" s="3">
        <v>0.77161999999999986</v>
      </c>
      <c r="N52" s="3">
        <v>0</v>
      </c>
      <c r="O52" s="3">
        <v>0</v>
      </c>
      <c r="P52" s="3">
        <v>4.7559999999999998E-2</v>
      </c>
      <c r="S52" s="1">
        <v>0.82</v>
      </c>
      <c r="T52" s="8">
        <v>255595</v>
      </c>
      <c r="U52" s="8">
        <v>15504600</v>
      </c>
      <c r="V52" t="s">
        <v>1269</v>
      </c>
      <c r="X52" t="s">
        <v>2114</v>
      </c>
      <c r="Z52" t="s">
        <v>2024</v>
      </c>
    </row>
    <row r="53" spans="1:26">
      <c r="A53" t="s">
        <v>1674</v>
      </c>
      <c r="B53" s="2">
        <v>5.0999999999999997E-2</v>
      </c>
      <c r="C53" s="2">
        <v>0.94899999999999995</v>
      </c>
      <c r="D53" s="2">
        <v>0</v>
      </c>
      <c r="E53" s="2">
        <v>0</v>
      </c>
      <c r="F53" s="2">
        <v>0</v>
      </c>
      <c r="G53" s="1"/>
      <c r="H53" s="1" t="str">
        <f t="shared" si="1"/>
        <v>Egypt</v>
      </c>
      <c r="I53" t="s">
        <v>1674</v>
      </c>
      <c r="J53" t="s">
        <v>1744</v>
      </c>
      <c r="K53">
        <v>52</v>
      </c>
      <c r="L53" s="7" t="s">
        <v>1731</v>
      </c>
      <c r="M53" s="3">
        <v>4.9979999999999997E-2</v>
      </c>
      <c r="N53" s="3">
        <v>0.93001999999999996</v>
      </c>
      <c r="O53" s="3">
        <v>0</v>
      </c>
      <c r="P53" s="3">
        <v>0</v>
      </c>
      <c r="S53" s="1">
        <v>0.98</v>
      </c>
      <c r="T53" s="8">
        <v>995868</v>
      </c>
      <c r="U53" s="8">
        <v>83661000</v>
      </c>
      <c r="V53" t="s">
        <v>1575</v>
      </c>
      <c r="X53" t="s">
        <v>2115</v>
      </c>
      <c r="Z53" t="s">
        <v>2024</v>
      </c>
    </row>
    <row r="54" spans="1:26">
      <c r="A54" t="s">
        <v>1388</v>
      </c>
      <c r="B54" s="2">
        <v>0.88200000000000001</v>
      </c>
      <c r="C54" s="2">
        <v>0</v>
      </c>
      <c r="D54" s="2">
        <v>0.11</v>
      </c>
      <c r="E54" s="2">
        <v>0</v>
      </c>
      <c r="F54" s="2">
        <v>8.0000000000000002E-3</v>
      </c>
      <c r="G54" s="1"/>
      <c r="H54" s="1" t="str">
        <f t="shared" si="1"/>
        <v>El Salvador</v>
      </c>
      <c r="I54" t="s">
        <v>1388</v>
      </c>
      <c r="J54" t="s">
        <v>1748</v>
      </c>
      <c r="K54">
        <v>16</v>
      </c>
      <c r="L54" s="7" t="s">
        <v>1730</v>
      </c>
      <c r="M54" s="3">
        <v>0.73205999999999993</v>
      </c>
      <c r="N54" s="3">
        <v>0</v>
      </c>
      <c r="O54" s="3">
        <v>0</v>
      </c>
      <c r="P54" s="3">
        <v>9.7939999999999999E-2</v>
      </c>
      <c r="S54" s="1">
        <v>0.83</v>
      </c>
      <c r="T54" s="8">
        <v>21040</v>
      </c>
      <c r="U54" s="8">
        <v>6183000</v>
      </c>
      <c r="V54" t="s">
        <v>1269</v>
      </c>
      <c r="X54" t="s">
        <v>2116</v>
      </c>
      <c r="Z54" t="s">
        <v>2024</v>
      </c>
    </row>
    <row r="55" spans="1:26">
      <c r="A55" t="s">
        <v>340</v>
      </c>
      <c r="B55" s="2">
        <v>0.88700000000000001</v>
      </c>
      <c r="C55" s="2">
        <v>0.04</v>
      </c>
      <c r="D55" s="2">
        <v>0.05</v>
      </c>
      <c r="E55" s="2">
        <v>0</v>
      </c>
      <c r="F55" s="2">
        <v>2.2000000000000002E-2</v>
      </c>
      <c r="G55" s="1"/>
      <c r="H55" s="1" t="str">
        <f t="shared" si="1"/>
        <v>Equatorial Guinea</v>
      </c>
      <c r="I55" t="s">
        <v>340</v>
      </c>
      <c r="J55" t="s">
        <v>1747</v>
      </c>
      <c r="K55">
        <v>64</v>
      </c>
      <c r="L55" s="7" t="s">
        <v>1730</v>
      </c>
      <c r="M55" s="3">
        <v>0.88700000000000001</v>
      </c>
      <c r="N55" s="3">
        <v>0.04</v>
      </c>
      <c r="O55" s="3">
        <v>0</v>
      </c>
      <c r="P55" s="3">
        <v>7.2000000000000008E-2</v>
      </c>
      <c r="T55" s="8">
        <v>28051</v>
      </c>
      <c r="U55" s="8">
        <v>1622000</v>
      </c>
      <c r="V55" t="s">
        <v>164</v>
      </c>
      <c r="X55" t="s">
        <v>2117</v>
      </c>
      <c r="Z55" t="s">
        <v>2024</v>
      </c>
    </row>
    <row r="56" spans="1:26">
      <c r="A56" t="s">
        <v>181</v>
      </c>
      <c r="B56" s="2">
        <v>0.629</v>
      </c>
      <c r="C56" s="2">
        <v>0.36599999999999999</v>
      </c>
      <c r="D56" s="2">
        <v>1E-3</v>
      </c>
      <c r="E56" s="2">
        <v>0</v>
      </c>
      <c r="F56" s="2">
        <v>4.0000000000000001E-3</v>
      </c>
      <c r="G56" s="1"/>
      <c r="H56" s="1" t="str">
        <f t="shared" si="1"/>
        <v>Eritrea</v>
      </c>
      <c r="I56" t="s">
        <v>181</v>
      </c>
      <c r="J56" t="s">
        <v>1749</v>
      </c>
      <c r="K56">
        <v>72</v>
      </c>
      <c r="L56" s="7" t="s">
        <v>1767</v>
      </c>
      <c r="M56" s="3">
        <v>0.629</v>
      </c>
      <c r="N56" s="3">
        <v>0.36599999999999999</v>
      </c>
      <c r="O56" s="3">
        <v>0</v>
      </c>
      <c r="P56" s="3">
        <v>5.0000000000000001E-3</v>
      </c>
      <c r="Q56" t="s">
        <v>1767</v>
      </c>
      <c r="T56" s="8">
        <v>121100</v>
      </c>
      <c r="U56" s="8">
        <v>5748000</v>
      </c>
      <c r="V56" t="s">
        <v>164</v>
      </c>
      <c r="X56" t="s">
        <v>2118</v>
      </c>
      <c r="Z56" t="s">
        <v>2024</v>
      </c>
    </row>
    <row r="57" spans="1:26">
      <c r="A57" t="s">
        <v>970</v>
      </c>
      <c r="B57" s="2">
        <v>0.4</v>
      </c>
      <c r="C57" s="2">
        <v>2E-3</v>
      </c>
      <c r="D57" s="2">
        <v>0.59599999999999997</v>
      </c>
      <c r="E57" s="2">
        <v>0</v>
      </c>
      <c r="F57" s="2">
        <v>0</v>
      </c>
      <c r="G57" s="1"/>
      <c r="H57" s="1" t="str">
        <f t="shared" si="1"/>
        <v>Estonia</v>
      </c>
      <c r="I57" t="s">
        <v>970</v>
      </c>
      <c r="J57" t="s">
        <v>1740</v>
      </c>
      <c r="K57">
        <v>30</v>
      </c>
      <c r="L57" s="7" t="s">
        <v>1732</v>
      </c>
      <c r="M57" s="3">
        <v>6.4000000000000001E-2</v>
      </c>
      <c r="N57" s="3">
        <v>3.2000000000000003E-4</v>
      </c>
      <c r="O57" s="3">
        <v>0</v>
      </c>
      <c r="P57" s="3">
        <v>9.536E-2</v>
      </c>
      <c r="Q57" s="1"/>
      <c r="R57" s="1">
        <f>SUM(M57:Q57)</f>
        <v>0.15967999999999999</v>
      </c>
      <c r="S57" s="1">
        <v>0.16</v>
      </c>
      <c r="T57" s="8">
        <v>43432</v>
      </c>
      <c r="U57" s="8">
        <v>1286540</v>
      </c>
      <c r="V57" t="s">
        <v>954</v>
      </c>
      <c r="X57" t="s">
        <v>2119</v>
      </c>
      <c r="Z57" t="s">
        <v>2024</v>
      </c>
    </row>
    <row r="58" spans="1:26">
      <c r="A58" t="s">
        <v>187</v>
      </c>
      <c r="B58" s="2">
        <v>0.628</v>
      </c>
      <c r="C58" s="2">
        <v>0.34599999999999997</v>
      </c>
      <c r="D58" s="2">
        <v>5.9999999999999995E-4</v>
      </c>
      <c r="E58" s="2">
        <v>0</v>
      </c>
      <c r="F58" s="2">
        <v>2.5999999999999999E-2</v>
      </c>
      <c r="G58" s="1"/>
      <c r="H58" s="1" t="str">
        <f t="shared" si="1"/>
        <v>Ethiopia</v>
      </c>
      <c r="I58" t="s">
        <v>187</v>
      </c>
      <c r="J58" t="s">
        <v>1742</v>
      </c>
      <c r="K58">
        <v>72</v>
      </c>
      <c r="L58" s="7" t="s">
        <v>1767</v>
      </c>
      <c r="M58" s="3">
        <v>0.57147999999999999</v>
      </c>
      <c r="N58" s="3">
        <v>0.31485999999999997</v>
      </c>
      <c r="O58" s="3">
        <v>0</v>
      </c>
      <c r="P58" s="3">
        <v>2.4205999999999998E-2</v>
      </c>
      <c r="Q58" s="1" t="s">
        <v>1767</v>
      </c>
      <c r="R58" s="1">
        <f>SUM(M58:Q58)</f>
        <v>0.91054599999999986</v>
      </c>
      <c r="S58" s="1">
        <v>0.91</v>
      </c>
      <c r="T58" s="8">
        <v>1063652</v>
      </c>
      <c r="U58" s="8">
        <v>86613986</v>
      </c>
      <c r="V58" t="s">
        <v>164</v>
      </c>
      <c r="X58" t="s">
        <v>2120</v>
      </c>
      <c r="Z58" t="s">
        <v>2024</v>
      </c>
    </row>
    <row r="59" spans="1:26">
      <c r="A59" t="s">
        <v>660</v>
      </c>
      <c r="B59" s="2">
        <v>0.64400000000000002</v>
      </c>
      <c r="C59" s="2">
        <v>6.3E-2</v>
      </c>
      <c r="D59" s="2">
        <v>8.0000000000000002E-3</v>
      </c>
      <c r="E59" s="2">
        <v>0.27900000000000003</v>
      </c>
      <c r="F59" s="2">
        <v>5.0000000000000001E-3</v>
      </c>
      <c r="G59" s="1"/>
      <c r="H59" s="1" t="str">
        <f t="shared" si="1"/>
        <v>Fiji</v>
      </c>
      <c r="I59" t="s">
        <v>660</v>
      </c>
      <c r="J59" t="s">
        <v>1749</v>
      </c>
      <c r="K59">
        <v>201</v>
      </c>
      <c r="L59" s="7" t="s">
        <v>1730</v>
      </c>
      <c r="M59" s="3">
        <v>0.64400000000000002</v>
      </c>
      <c r="N59" s="3">
        <v>6.3E-2</v>
      </c>
      <c r="O59" s="3">
        <v>0.27900000000000003</v>
      </c>
      <c r="P59" s="3">
        <v>1.3000000000000001E-2</v>
      </c>
      <c r="T59" s="8">
        <v>18333</v>
      </c>
      <c r="U59" s="8">
        <v>858038</v>
      </c>
      <c r="V59" t="s">
        <v>524</v>
      </c>
      <c r="X59" t="s">
        <v>2122</v>
      </c>
      <c r="Z59" t="s">
        <v>2024</v>
      </c>
    </row>
    <row r="60" spans="1:26">
      <c r="A60" t="s">
        <v>1068</v>
      </c>
      <c r="B60" s="2">
        <v>0.81599999999999995</v>
      </c>
      <c r="C60" s="2">
        <v>8.0000000000000002E-3</v>
      </c>
      <c r="D60" s="2">
        <v>0.17599999999999999</v>
      </c>
      <c r="E60" s="2">
        <v>0</v>
      </c>
      <c r="F60" s="2">
        <v>0</v>
      </c>
      <c r="G60" s="2"/>
      <c r="H60" s="1" t="str">
        <f t="shared" si="1"/>
        <v>Finland</v>
      </c>
      <c r="I60" t="s">
        <v>1068</v>
      </c>
      <c r="J60" t="s">
        <v>1740</v>
      </c>
      <c r="K60">
        <v>26</v>
      </c>
      <c r="L60" s="7" t="s">
        <v>1732</v>
      </c>
      <c r="M60" s="3">
        <v>0.22848000000000002</v>
      </c>
      <c r="N60" s="3">
        <v>2.2400000000000002E-3</v>
      </c>
      <c r="O60" s="3">
        <v>0</v>
      </c>
      <c r="P60" s="3">
        <v>4.9280000000000004E-2</v>
      </c>
      <c r="Q60" s="1"/>
      <c r="R60" s="1">
        <f>SUM(M60:Q60)</f>
        <v>0.28000000000000003</v>
      </c>
      <c r="S60" s="1">
        <v>0.28000000000000003</v>
      </c>
      <c r="T60" s="8">
        <v>303893</v>
      </c>
      <c r="U60" s="8">
        <v>5432305</v>
      </c>
      <c r="V60" t="s">
        <v>954</v>
      </c>
      <c r="X60" t="s">
        <v>2124</v>
      </c>
      <c r="Z60" t="s">
        <v>2024</v>
      </c>
    </row>
    <row r="61" spans="1:26">
      <c r="A61" t="s">
        <v>1208</v>
      </c>
      <c r="B61" s="2">
        <v>0.63500000000000001</v>
      </c>
      <c r="C61" s="2">
        <v>7.4999999999999997E-2</v>
      </c>
      <c r="D61" s="2">
        <v>0.28000000000000003</v>
      </c>
      <c r="E61" s="2">
        <v>5.4999999999999997E-3</v>
      </c>
      <c r="F61" s="2">
        <v>5.0000000000000001E-3</v>
      </c>
      <c r="G61" s="1"/>
      <c r="H61" s="1" t="str">
        <f t="shared" si="1"/>
        <v>France</v>
      </c>
      <c r="I61" t="s">
        <v>1208</v>
      </c>
      <c r="J61" t="s">
        <v>1740</v>
      </c>
      <c r="K61">
        <v>27</v>
      </c>
      <c r="L61" s="7" t="s">
        <v>1732</v>
      </c>
      <c r="M61" s="3">
        <v>0.18732499999999999</v>
      </c>
      <c r="N61" s="3">
        <v>2.2124999999999999E-2</v>
      </c>
      <c r="O61" s="3">
        <v>1.6224999999999998E-3</v>
      </c>
      <c r="P61" s="3">
        <v>8.4075000000000011E-2</v>
      </c>
      <c r="Q61" s="1"/>
      <c r="R61" s="1">
        <f>SUM(M61:Q61)</f>
        <v>0.29514750000000001</v>
      </c>
      <c r="S61" s="1">
        <v>0.29499999999999998</v>
      </c>
      <c r="T61" s="8">
        <v>543965</v>
      </c>
      <c r="U61" s="8">
        <v>63749000</v>
      </c>
      <c r="V61" t="s">
        <v>954</v>
      </c>
      <c r="X61" t="s">
        <v>2126</v>
      </c>
      <c r="Z61" t="s">
        <v>2024</v>
      </c>
    </row>
    <row r="62" spans="1:26">
      <c r="A62" t="s">
        <v>347</v>
      </c>
      <c r="B62" s="2">
        <v>0.76500000000000001</v>
      </c>
      <c r="C62" s="2">
        <v>0.112</v>
      </c>
      <c r="D62" s="2">
        <v>5.6000000000000001E-2</v>
      </c>
      <c r="E62" s="2">
        <v>0</v>
      </c>
      <c r="F62" s="2">
        <v>6.7000000000000004E-2</v>
      </c>
      <c r="G62" s="2"/>
      <c r="H62" s="1" t="str">
        <f t="shared" si="1"/>
        <v>Gabon</v>
      </c>
      <c r="I62" t="s">
        <v>347</v>
      </c>
      <c r="J62" t="s">
        <v>1748</v>
      </c>
      <c r="K62">
        <v>64</v>
      </c>
      <c r="L62" s="7" t="s">
        <v>1730</v>
      </c>
      <c r="M62" s="3">
        <v>0.76500000000000001</v>
      </c>
      <c r="N62" s="3">
        <v>0.112</v>
      </c>
      <c r="O62" s="3">
        <v>0</v>
      </c>
      <c r="P62" s="3">
        <v>0.123</v>
      </c>
      <c r="T62" s="8">
        <v>267667</v>
      </c>
      <c r="U62" s="8">
        <v>1594000</v>
      </c>
      <c r="V62" t="s">
        <v>164</v>
      </c>
      <c r="X62" t="s">
        <v>2138</v>
      </c>
      <c r="Z62" t="s">
        <v>2024</v>
      </c>
    </row>
    <row r="63" spans="1:26">
      <c r="A63" t="s">
        <v>1034</v>
      </c>
      <c r="B63" s="2">
        <v>0.88500000000000001</v>
      </c>
      <c r="C63" s="2">
        <v>0.107</v>
      </c>
      <c r="D63" s="2">
        <v>7.0000000000000001E-3</v>
      </c>
      <c r="E63" s="2">
        <v>0</v>
      </c>
      <c r="F63" s="2">
        <v>0</v>
      </c>
      <c r="G63" s="2"/>
      <c r="H63" s="1" t="str">
        <f t="shared" si="1"/>
        <v>Georgia</v>
      </c>
      <c r="I63" t="s">
        <v>1034</v>
      </c>
      <c r="J63" t="s">
        <v>1748</v>
      </c>
      <c r="K63">
        <v>51</v>
      </c>
      <c r="L63" s="7" t="s">
        <v>1767</v>
      </c>
      <c r="M63" s="3">
        <v>0.70800000000000007</v>
      </c>
      <c r="N63" s="3">
        <v>8.5600000000000009E-2</v>
      </c>
      <c r="O63" s="3">
        <v>0</v>
      </c>
      <c r="P63" s="3">
        <v>5.6000000000000008E-3</v>
      </c>
      <c r="S63" s="1">
        <v>0.8</v>
      </c>
      <c r="T63" s="8">
        <v>69700</v>
      </c>
      <c r="U63" s="8">
        <v>4497600</v>
      </c>
      <c r="V63" t="s">
        <v>954</v>
      </c>
      <c r="X63" t="s">
        <v>64</v>
      </c>
      <c r="Z63" t="s">
        <v>2024</v>
      </c>
    </row>
    <row r="64" spans="1:26">
      <c r="A64" t="s">
        <v>976</v>
      </c>
      <c r="B64" s="2">
        <v>0.69000000000000006</v>
      </c>
      <c r="C64" s="2">
        <v>5.8000000000000003E-2</v>
      </c>
      <c r="D64" s="2">
        <v>0.247</v>
      </c>
      <c r="E64" s="2">
        <v>4.0000000000000001E-3</v>
      </c>
      <c r="F64" s="2">
        <v>1.5E-3</v>
      </c>
      <c r="G64" s="2"/>
      <c r="H64" s="1" t="str">
        <f t="shared" si="1"/>
        <v>Germany</v>
      </c>
      <c r="I64" t="s">
        <v>976</v>
      </c>
      <c r="J64" t="s">
        <v>1741</v>
      </c>
      <c r="K64">
        <v>28</v>
      </c>
      <c r="L64" s="7" t="s">
        <v>1732</v>
      </c>
      <c r="M64" s="3">
        <v>0.27945000000000003</v>
      </c>
      <c r="N64" s="3">
        <v>2.3490000000000004E-2</v>
      </c>
      <c r="O64" s="3">
        <v>1.6200000000000001E-3</v>
      </c>
      <c r="P64" s="3">
        <v>0.10064250000000001</v>
      </c>
      <c r="Q64" s="1"/>
      <c r="R64" s="1">
        <f>SUM(M64:Q64)</f>
        <v>0.40520250000000008</v>
      </c>
      <c r="S64" s="1">
        <v>0.40500000000000003</v>
      </c>
      <c r="T64" s="8">
        <v>357123</v>
      </c>
      <c r="U64" s="8">
        <v>80327900</v>
      </c>
      <c r="V64" t="s">
        <v>954</v>
      </c>
      <c r="X64" t="s">
        <v>2140</v>
      </c>
      <c r="Z64" t="s">
        <v>2024</v>
      </c>
    </row>
    <row r="65" spans="1:26">
      <c r="A65" t="s">
        <v>432</v>
      </c>
      <c r="B65" s="2">
        <v>0.749</v>
      </c>
      <c r="C65" s="2">
        <v>0.158</v>
      </c>
      <c r="D65" s="2">
        <v>4.2000000000000003E-2</v>
      </c>
      <c r="E65" s="2">
        <v>0</v>
      </c>
      <c r="F65" s="2">
        <v>5.1000000000000004E-2</v>
      </c>
      <c r="G65" s="1"/>
      <c r="H65" s="1" t="str">
        <f t="shared" si="1"/>
        <v>Ghana</v>
      </c>
      <c r="I65" t="s">
        <v>432</v>
      </c>
      <c r="J65" t="s">
        <v>1748</v>
      </c>
      <c r="K65">
        <v>53</v>
      </c>
      <c r="L65" s="7" t="s">
        <v>1767</v>
      </c>
      <c r="M65" s="3">
        <v>0.70780500000000002</v>
      </c>
      <c r="N65" s="3">
        <v>0.14931</v>
      </c>
      <c r="O65" s="3">
        <v>0</v>
      </c>
      <c r="P65" s="3">
        <v>8.7884999999999991E-2</v>
      </c>
      <c r="S65" s="1">
        <v>0.94499999999999995</v>
      </c>
      <c r="T65" s="8">
        <v>238533</v>
      </c>
      <c r="U65" s="8">
        <v>24658823</v>
      </c>
      <c r="V65" t="s">
        <v>164</v>
      </c>
      <c r="X65" t="s">
        <v>2142</v>
      </c>
      <c r="Z65" t="s">
        <v>2024</v>
      </c>
    </row>
    <row r="66" spans="1:26">
      <c r="A66" t="s">
        <v>1116</v>
      </c>
      <c r="B66" s="2">
        <v>0.88100000000000001</v>
      </c>
      <c r="C66" s="2">
        <v>5.2999999999999999E-2</v>
      </c>
      <c r="D66" s="2">
        <v>6.0999999999999999E-2</v>
      </c>
      <c r="E66" s="2">
        <v>1E-3</v>
      </c>
      <c r="F66" s="2">
        <v>1E-3</v>
      </c>
      <c r="G66" s="1"/>
      <c r="H66" s="1" t="str">
        <f t="shared" ref="H66:H97" si="2">VLOOKUP(I66,$A:$A,1,0)</f>
        <v>Greece</v>
      </c>
      <c r="I66" t="s">
        <v>1116</v>
      </c>
      <c r="J66" t="s">
        <v>1749</v>
      </c>
      <c r="K66">
        <v>42</v>
      </c>
      <c r="L66" s="7" t="s">
        <v>1730</v>
      </c>
      <c r="M66" s="3">
        <v>0.629915</v>
      </c>
      <c r="N66" s="3">
        <v>3.7894999999999998E-2</v>
      </c>
      <c r="O66" s="3">
        <v>7.1500000000000003E-4</v>
      </c>
      <c r="P66" s="3">
        <v>4.4329999999999994E-2</v>
      </c>
      <c r="S66" s="1">
        <v>0.71499999999999997</v>
      </c>
      <c r="T66" s="8">
        <v>131957</v>
      </c>
      <c r="U66" s="8">
        <v>10815197</v>
      </c>
      <c r="V66" t="s">
        <v>954</v>
      </c>
      <c r="X66" t="s">
        <v>2143</v>
      </c>
      <c r="Z66" t="s">
        <v>2024</v>
      </c>
    </row>
    <row r="67" spans="1:26">
      <c r="A67" t="s">
        <v>1305</v>
      </c>
      <c r="B67" s="2">
        <v>0.96599999999999997</v>
      </c>
      <c r="C67" s="2">
        <v>3.0000000000000001E-3</v>
      </c>
      <c r="D67" s="2">
        <v>0.01</v>
      </c>
      <c r="E67" s="2">
        <v>7.0000000000000001E-3</v>
      </c>
      <c r="F67" s="2">
        <v>1.4999999999999999E-2</v>
      </c>
      <c r="G67" s="2"/>
      <c r="H67" s="1" t="str">
        <f t="shared" si="2"/>
        <v>Grenada</v>
      </c>
      <c r="I67" t="s">
        <v>1305</v>
      </c>
      <c r="J67" t="s">
        <v>1746</v>
      </c>
      <c r="K67">
        <v>14</v>
      </c>
      <c r="L67" s="7" t="s">
        <v>1730</v>
      </c>
      <c r="M67" s="3">
        <v>0.96599999999999997</v>
      </c>
      <c r="N67" s="3">
        <v>3.0000000000000001E-3</v>
      </c>
      <c r="O67" s="3">
        <v>7.0000000000000001E-3</v>
      </c>
      <c r="P67" s="3">
        <v>2.5000000000000001E-2</v>
      </c>
      <c r="T67">
        <v>344</v>
      </c>
      <c r="U67" s="8">
        <v>103328</v>
      </c>
      <c r="V67" t="s">
        <v>1269</v>
      </c>
      <c r="X67" t="s">
        <v>1915</v>
      </c>
      <c r="Z67" t="s">
        <v>2024</v>
      </c>
    </row>
    <row r="68" spans="1:26">
      <c r="A68" t="s">
        <v>1394</v>
      </c>
      <c r="B68" s="2">
        <v>0.95199999999999996</v>
      </c>
      <c r="C68" s="2">
        <v>0</v>
      </c>
      <c r="D68" s="2">
        <v>4.1000000000000002E-2</v>
      </c>
      <c r="E68" s="2">
        <v>0</v>
      </c>
      <c r="F68" s="2">
        <v>6.7000000000000002E-3</v>
      </c>
      <c r="G68" s="2"/>
      <c r="H68" s="1" t="str">
        <f t="shared" si="2"/>
        <v>Guatemala</v>
      </c>
      <c r="I68" t="s">
        <v>1394</v>
      </c>
      <c r="J68" t="s">
        <v>1747</v>
      </c>
      <c r="K68">
        <v>16</v>
      </c>
      <c r="L68" s="7" t="s">
        <v>1730</v>
      </c>
      <c r="M68" s="3">
        <v>0.83775999999999995</v>
      </c>
      <c r="N68" s="3">
        <v>0</v>
      </c>
      <c r="O68" s="3">
        <v>0</v>
      </c>
      <c r="P68" s="3">
        <v>4.1975999999999999E-2</v>
      </c>
      <c r="S68" s="1">
        <v>0.88</v>
      </c>
      <c r="T68" s="8">
        <v>108889</v>
      </c>
      <c r="U68" s="8">
        <v>15438384</v>
      </c>
      <c r="V68" t="s">
        <v>1269</v>
      </c>
      <c r="X68" t="s">
        <v>2146</v>
      </c>
      <c r="Z68" t="s">
        <v>2024</v>
      </c>
    </row>
    <row r="69" spans="1:26">
      <c r="A69" t="s">
        <v>439</v>
      </c>
      <c r="B69" s="2">
        <v>0.109</v>
      </c>
      <c r="C69" s="2">
        <v>0.84399999999999997</v>
      </c>
      <c r="D69" s="2">
        <v>1.7999999999999999E-2</v>
      </c>
      <c r="E69" s="2">
        <v>0</v>
      </c>
      <c r="F69" s="2">
        <v>2.7E-2</v>
      </c>
      <c r="G69" s="1"/>
      <c r="H69" s="1" t="str">
        <f t="shared" si="2"/>
        <v>Guinea</v>
      </c>
      <c r="I69" t="s">
        <v>439</v>
      </c>
      <c r="J69" t="s">
        <v>1745</v>
      </c>
      <c r="K69">
        <v>38</v>
      </c>
      <c r="L69" s="7" t="s">
        <v>1731</v>
      </c>
      <c r="M69" s="3">
        <v>0.10572999999999999</v>
      </c>
      <c r="N69" s="3">
        <v>0.81867999999999996</v>
      </c>
      <c r="O69" s="3">
        <v>0</v>
      </c>
      <c r="P69" s="3">
        <v>4.3649999999999994E-2</v>
      </c>
      <c r="S69" s="1">
        <v>0.97</v>
      </c>
      <c r="T69" s="8">
        <v>245857</v>
      </c>
      <c r="U69" s="8">
        <v>10824200</v>
      </c>
      <c r="V69" t="s">
        <v>164</v>
      </c>
      <c r="X69" t="s">
        <v>2147</v>
      </c>
      <c r="Z69" t="s">
        <v>2024</v>
      </c>
    </row>
    <row r="70" spans="1:26">
      <c r="A70" t="s">
        <v>445</v>
      </c>
      <c r="B70" s="2">
        <v>0.19700000000000001</v>
      </c>
      <c r="C70" s="2">
        <v>0.45100000000000001</v>
      </c>
      <c r="D70" s="2">
        <v>4.2999999999999997E-2</v>
      </c>
      <c r="E70" s="2">
        <v>0</v>
      </c>
      <c r="F70" s="2">
        <v>0.309</v>
      </c>
      <c r="G70" s="1"/>
      <c r="H70" s="1" t="str">
        <f t="shared" si="2"/>
        <v>Guinea-Bissau</v>
      </c>
      <c r="I70" t="s">
        <v>445</v>
      </c>
      <c r="J70" t="s">
        <v>1742</v>
      </c>
      <c r="K70">
        <v>38</v>
      </c>
      <c r="L70" s="7" t="s">
        <v>1731</v>
      </c>
      <c r="M70" s="3">
        <v>0.19700000000000001</v>
      </c>
      <c r="N70" s="3">
        <v>0.45100000000000001</v>
      </c>
      <c r="O70" s="3">
        <v>0</v>
      </c>
      <c r="P70" s="3">
        <v>0.35199999999999998</v>
      </c>
      <c r="Q70" s="1"/>
      <c r="R70" s="1">
        <f>SUM(M70:Q70)</f>
        <v>1</v>
      </c>
      <c r="T70" s="8">
        <v>36125</v>
      </c>
      <c r="U70" s="8">
        <v>1520830</v>
      </c>
      <c r="V70" t="s">
        <v>164</v>
      </c>
      <c r="X70" t="s">
        <v>2148</v>
      </c>
      <c r="Z70" t="s">
        <v>2024</v>
      </c>
    </row>
    <row r="71" spans="1:26">
      <c r="A71" t="s">
        <v>1478</v>
      </c>
      <c r="B71" s="2">
        <v>0.66</v>
      </c>
      <c r="C71" s="2">
        <v>6.4000000000000001E-2</v>
      </c>
      <c r="D71" s="2">
        <v>0.02</v>
      </c>
      <c r="E71" s="2">
        <v>0.249</v>
      </c>
      <c r="F71" s="2">
        <v>8.0000000000000002E-3</v>
      </c>
      <c r="G71" s="2"/>
      <c r="H71" s="1" t="str">
        <f t="shared" si="2"/>
        <v>Guyana</v>
      </c>
      <c r="I71" t="s">
        <v>1478</v>
      </c>
      <c r="J71" t="s">
        <v>1749</v>
      </c>
      <c r="K71">
        <v>12</v>
      </c>
      <c r="L71" s="7" t="s">
        <v>1730</v>
      </c>
      <c r="M71" s="3">
        <v>0.66</v>
      </c>
      <c r="N71" s="3">
        <v>6.4000000000000001E-2</v>
      </c>
      <c r="O71" s="3">
        <v>0.249</v>
      </c>
      <c r="P71" s="3">
        <v>2.7999999999999997E-2</v>
      </c>
      <c r="T71" s="8">
        <v>214999</v>
      </c>
      <c r="U71" s="8">
        <v>784894</v>
      </c>
      <c r="V71" t="s">
        <v>1269</v>
      </c>
      <c r="X71" t="s">
        <v>2149</v>
      </c>
      <c r="Z71" t="s">
        <v>2024</v>
      </c>
    </row>
    <row r="72" spans="1:26">
      <c r="A72" t="s">
        <v>1313</v>
      </c>
      <c r="B72" s="2">
        <v>0.86899999999999999</v>
      </c>
      <c r="C72" s="2">
        <v>0</v>
      </c>
      <c r="D72" s="2">
        <v>0.106</v>
      </c>
      <c r="E72" s="2">
        <v>0</v>
      </c>
      <c r="F72" s="2">
        <v>2.4999999999999998E-2</v>
      </c>
      <c r="G72" s="2"/>
      <c r="H72" s="1" t="str">
        <f t="shared" si="2"/>
        <v>Haiti</v>
      </c>
      <c r="I72" t="s">
        <v>1313</v>
      </c>
      <c r="J72" t="s">
        <v>1749</v>
      </c>
      <c r="K72">
        <v>15</v>
      </c>
      <c r="L72" s="7" t="s">
        <v>1730</v>
      </c>
      <c r="M72" s="3">
        <v>0.65175000000000005</v>
      </c>
      <c r="N72" s="3">
        <v>0</v>
      </c>
      <c r="O72" s="3">
        <v>0</v>
      </c>
      <c r="P72" s="3">
        <v>9.8250000000000004E-2</v>
      </c>
      <c r="S72" s="1">
        <v>0.75</v>
      </c>
      <c r="T72" s="8">
        <v>27065</v>
      </c>
      <c r="U72" s="8">
        <v>10413211</v>
      </c>
      <c r="V72" t="s">
        <v>1269</v>
      </c>
      <c r="X72" t="s">
        <v>2151</v>
      </c>
      <c r="Z72" t="s">
        <v>2024</v>
      </c>
    </row>
    <row r="73" spans="1:26">
      <c r="A73" t="s">
        <v>1399</v>
      </c>
      <c r="B73" s="2">
        <v>0.876</v>
      </c>
      <c r="C73" s="2">
        <v>1E-3</v>
      </c>
      <c r="D73" s="2">
        <v>0.105</v>
      </c>
      <c r="E73" s="2">
        <v>1E-3</v>
      </c>
      <c r="F73" s="2">
        <v>1.7000000000000001E-2</v>
      </c>
      <c r="G73" s="2"/>
      <c r="H73" s="1" t="str">
        <f t="shared" si="2"/>
        <v>Honduras</v>
      </c>
      <c r="I73" t="s">
        <v>1399</v>
      </c>
      <c r="J73" t="s">
        <v>1748</v>
      </c>
      <c r="K73">
        <v>16</v>
      </c>
      <c r="L73" s="7" t="s">
        <v>1730</v>
      </c>
      <c r="M73" s="3">
        <v>0.73583999999999994</v>
      </c>
      <c r="N73" s="3">
        <v>8.4000000000000003E-4</v>
      </c>
      <c r="O73" s="3">
        <v>8.4000000000000003E-4</v>
      </c>
      <c r="P73" s="3">
        <v>0.10247999999999999</v>
      </c>
      <c r="S73" s="1">
        <v>0.84</v>
      </c>
      <c r="T73" s="8">
        <v>112088</v>
      </c>
      <c r="U73" s="8">
        <v>8385072</v>
      </c>
      <c r="V73" t="s">
        <v>1269</v>
      </c>
      <c r="X73" t="s">
        <v>2153</v>
      </c>
      <c r="Z73" t="s">
        <v>2024</v>
      </c>
    </row>
    <row r="74" spans="1:26">
      <c r="A74" t="s">
        <v>983</v>
      </c>
      <c r="B74" s="2">
        <v>0.81100000000000005</v>
      </c>
      <c r="C74" s="2">
        <v>0</v>
      </c>
      <c r="D74" s="2">
        <v>0.186</v>
      </c>
      <c r="E74" s="2">
        <v>0</v>
      </c>
      <c r="F74" s="2">
        <v>0</v>
      </c>
      <c r="G74" s="2"/>
      <c r="H74" s="1" t="str">
        <f t="shared" si="2"/>
        <v>Hungary</v>
      </c>
      <c r="I74" t="s">
        <v>983</v>
      </c>
      <c r="J74" t="s">
        <v>1741</v>
      </c>
      <c r="K74">
        <v>28</v>
      </c>
      <c r="L74" s="7" t="s">
        <v>1732</v>
      </c>
      <c r="M74" s="3">
        <v>0.31629000000000002</v>
      </c>
      <c r="N74" s="3">
        <v>0</v>
      </c>
      <c r="O74" s="3">
        <v>0</v>
      </c>
      <c r="P74" s="3">
        <v>7.2540000000000007E-2</v>
      </c>
      <c r="Q74" s="1"/>
      <c r="R74" s="1">
        <f>SUM(M74:Q74)</f>
        <v>0.38883000000000001</v>
      </c>
      <c r="S74" s="1">
        <v>0.39</v>
      </c>
      <c r="T74" s="8">
        <v>93029</v>
      </c>
      <c r="U74" s="8">
        <v>9906000</v>
      </c>
      <c r="V74" t="s">
        <v>954</v>
      </c>
      <c r="X74" t="s">
        <v>24</v>
      </c>
      <c r="Z74" t="s">
        <v>2024</v>
      </c>
    </row>
    <row r="75" spans="1:26">
      <c r="A75" t="s">
        <v>1073</v>
      </c>
      <c r="B75" s="2">
        <v>0.95</v>
      </c>
      <c r="C75" s="2">
        <v>2E-3</v>
      </c>
      <c r="D75" s="2">
        <v>3.5000000000000003E-2</v>
      </c>
      <c r="E75" s="2">
        <v>7.0000000000000001E-3</v>
      </c>
      <c r="F75" s="2">
        <v>7.0000000000000001E-3</v>
      </c>
      <c r="G75" s="1"/>
      <c r="H75" s="1" t="str">
        <f t="shared" si="2"/>
        <v>Iceland</v>
      </c>
      <c r="I75" t="s">
        <v>1073</v>
      </c>
      <c r="J75" t="s">
        <v>1746</v>
      </c>
      <c r="K75">
        <v>21</v>
      </c>
      <c r="L75" s="7" t="s">
        <v>1730</v>
      </c>
      <c r="M75" s="3">
        <v>0.95</v>
      </c>
      <c r="N75" s="3">
        <v>2E-3</v>
      </c>
      <c r="O75" s="3">
        <v>7.0000000000000001E-3</v>
      </c>
      <c r="P75" s="3">
        <v>4.2000000000000003E-2</v>
      </c>
      <c r="T75" s="8">
        <v>102800</v>
      </c>
      <c r="U75" s="8">
        <v>322930</v>
      </c>
      <c r="V75" t="s">
        <v>954</v>
      </c>
      <c r="X75" t="s">
        <v>2154</v>
      </c>
      <c r="Z75" t="s">
        <v>2024</v>
      </c>
    </row>
    <row r="76" spans="1:26">
      <c r="A76" t="s">
        <v>866</v>
      </c>
      <c r="B76" s="2">
        <v>2.5000000000000001E-2</v>
      </c>
      <c r="C76" s="2">
        <v>0.14399999999999999</v>
      </c>
      <c r="D76" s="2">
        <v>6.9999999999999999E-4</v>
      </c>
      <c r="E76" s="2">
        <v>0.80300000000000005</v>
      </c>
      <c r="F76" s="2">
        <v>2.8000000000000001E-2</v>
      </c>
      <c r="G76" s="2"/>
      <c r="H76" s="1" t="str">
        <f t="shared" si="2"/>
        <v>India</v>
      </c>
      <c r="I76" t="s">
        <v>866</v>
      </c>
      <c r="J76" t="s">
        <v>1743</v>
      </c>
      <c r="K76">
        <v>69</v>
      </c>
      <c r="L76" s="7" t="s">
        <v>1753</v>
      </c>
      <c r="M76" s="3">
        <v>1.9750000000000004E-2</v>
      </c>
      <c r="N76" s="3">
        <v>0.11376</v>
      </c>
      <c r="O76" s="3">
        <v>0.6343700000000001</v>
      </c>
      <c r="P76" s="3">
        <v>2.2673000000000002E-2</v>
      </c>
      <c r="S76" s="1">
        <v>0.79</v>
      </c>
      <c r="T76" s="8">
        <v>3166285</v>
      </c>
      <c r="U76" s="8">
        <v>1210569573</v>
      </c>
      <c r="V76" t="s">
        <v>524</v>
      </c>
      <c r="X76" t="s">
        <v>2155</v>
      </c>
      <c r="Z76" t="s">
        <v>2024</v>
      </c>
    </row>
    <row r="77" spans="1:26">
      <c r="A77" t="s">
        <v>786</v>
      </c>
      <c r="B77" s="2">
        <v>9.9000000000000005E-2</v>
      </c>
      <c r="C77" s="2">
        <v>0.872</v>
      </c>
      <c r="D77" s="2">
        <v>1E-3</v>
      </c>
      <c r="E77" s="2">
        <v>2.4E-2</v>
      </c>
      <c r="F77" s="2">
        <v>4.0000000000000001E-3</v>
      </c>
      <c r="G77" s="1"/>
      <c r="H77" s="1" t="str">
        <f t="shared" si="2"/>
        <v>Indonesia</v>
      </c>
      <c r="I77" t="s">
        <v>786</v>
      </c>
      <c r="J77" t="s">
        <v>1745</v>
      </c>
      <c r="K77">
        <v>85</v>
      </c>
      <c r="L77" s="7" t="s">
        <v>1731</v>
      </c>
      <c r="M77" s="3">
        <v>9.801E-2</v>
      </c>
      <c r="N77" s="3">
        <v>0.86327999999999994</v>
      </c>
      <c r="O77" s="3">
        <v>2.376E-2</v>
      </c>
      <c r="P77" s="3">
        <v>4.9500000000000004E-3</v>
      </c>
      <c r="S77" s="1">
        <v>0.99</v>
      </c>
      <c r="T77" s="8">
        <v>1910931</v>
      </c>
      <c r="U77" s="8">
        <v>237641326</v>
      </c>
      <c r="V77" t="s">
        <v>524</v>
      </c>
      <c r="X77" t="s">
        <v>2157</v>
      </c>
      <c r="Z77" t="s">
        <v>2024</v>
      </c>
    </row>
    <row r="78" spans="1:26">
      <c r="A78" t="s">
        <v>926</v>
      </c>
      <c r="B78" s="2">
        <v>2E-3</v>
      </c>
      <c r="C78" s="2">
        <v>0.995</v>
      </c>
      <c r="D78" s="2">
        <v>1E-3</v>
      </c>
      <c r="E78" s="2">
        <v>2.9999999999999997E-4</v>
      </c>
      <c r="F78" s="2">
        <v>2E-3</v>
      </c>
      <c r="G78" s="2"/>
      <c r="H78" s="1" t="str">
        <f t="shared" si="2"/>
        <v>Iran</v>
      </c>
      <c r="I78" t="s">
        <v>926</v>
      </c>
      <c r="J78" t="s">
        <v>1745</v>
      </c>
      <c r="K78">
        <v>59</v>
      </c>
      <c r="L78" s="7" t="s">
        <v>1731</v>
      </c>
      <c r="M78" s="3">
        <v>1.65E-3</v>
      </c>
      <c r="N78" s="3">
        <v>0.82087499999999991</v>
      </c>
      <c r="O78" s="3">
        <v>2.4749999999999994E-4</v>
      </c>
      <c r="P78" s="3">
        <v>2.4749999999999998E-3</v>
      </c>
      <c r="S78" s="1">
        <v>0.82499999999999996</v>
      </c>
      <c r="T78" s="8">
        <v>1628750</v>
      </c>
      <c r="U78" s="8">
        <v>76653000</v>
      </c>
      <c r="V78" t="s">
        <v>524</v>
      </c>
      <c r="X78" t="s">
        <v>2159</v>
      </c>
      <c r="Z78" t="s">
        <v>2024</v>
      </c>
    </row>
    <row r="79" spans="1:26">
      <c r="A79" t="s">
        <v>1585</v>
      </c>
      <c r="B79" s="2">
        <v>8.0000000000000002E-3</v>
      </c>
      <c r="C79" s="2">
        <v>0.99</v>
      </c>
      <c r="D79" s="2">
        <v>1E-3</v>
      </c>
      <c r="E79" s="2">
        <v>0</v>
      </c>
      <c r="F79" s="2">
        <v>5.9999999999999995E-4</v>
      </c>
      <c r="G79" s="2"/>
      <c r="H79" s="1" t="str">
        <f t="shared" si="2"/>
        <v>Iraq</v>
      </c>
      <c r="I79" t="s">
        <v>1585</v>
      </c>
      <c r="J79" t="s">
        <v>1745</v>
      </c>
      <c r="K79">
        <v>60</v>
      </c>
      <c r="L79" s="7" t="s">
        <v>1731</v>
      </c>
      <c r="M79" s="3">
        <v>6.8799999999999998E-3</v>
      </c>
      <c r="N79" s="3">
        <v>0.85139999999999993</v>
      </c>
      <c r="O79" s="3">
        <v>0</v>
      </c>
      <c r="P79" s="3">
        <v>1.3759999999999998E-3</v>
      </c>
      <c r="S79" s="1">
        <v>0.86</v>
      </c>
      <c r="T79" s="8">
        <v>434128</v>
      </c>
      <c r="U79" s="8">
        <v>33330000</v>
      </c>
      <c r="V79" t="s">
        <v>1575</v>
      </c>
      <c r="X79" t="s">
        <v>2160</v>
      </c>
      <c r="Z79" t="s">
        <v>2024</v>
      </c>
    </row>
    <row r="80" spans="1:26">
      <c r="A80" t="s">
        <v>1216</v>
      </c>
      <c r="B80" s="2">
        <v>0.92</v>
      </c>
      <c r="C80" s="2">
        <v>1.0999999999999999E-2</v>
      </c>
      <c r="D80" s="2">
        <v>6.2E-2</v>
      </c>
      <c r="E80" s="2">
        <v>4.0000000000000001E-3</v>
      </c>
      <c r="F80" s="2">
        <v>2E-3</v>
      </c>
      <c r="G80" s="1"/>
      <c r="H80" s="1" t="str">
        <f t="shared" si="2"/>
        <v>Ireland</v>
      </c>
      <c r="I80" t="s">
        <v>1216</v>
      </c>
      <c r="J80" t="s">
        <v>1749</v>
      </c>
      <c r="K80">
        <v>24</v>
      </c>
      <c r="L80" s="7" t="s">
        <v>1732</v>
      </c>
      <c r="M80" s="3">
        <v>0.49220000000000003</v>
      </c>
      <c r="N80" s="3">
        <v>5.8849999999999996E-3</v>
      </c>
      <c r="O80" s="3">
        <v>2.14E-3</v>
      </c>
      <c r="P80" s="3">
        <v>3.424E-2</v>
      </c>
      <c r="Q80" s="1">
        <f>+M80+N80</f>
        <v>0.498085</v>
      </c>
      <c r="S80" s="1">
        <v>0.53500000000000003</v>
      </c>
      <c r="T80" s="8">
        <v>70273</v>
      </c>
      <c r="U80" s="8">
        <v>4585400</v>
      </c>
      <c r="V80" t="s">
        <v>954</v>
      </c>
      <c r="X80" t="s">
        <v>2162</v>
      </c>
      <c r="Z80" t="s">
        <v>2024</v>
      </c>
    </row>
    <row r="81" spans="1:26">
      <c r="A81" t="s">
        <v>1590</v>
      </c>
      <c r="B81" s="2">
        <v>0.77600000000000002</v>
      </c>
      <c r="C81" s="2">
        <v>0.186</v>
      </c>
      <c r="D81" s="2">
        <v>3.1E-2</v>
      </c>
      <c r="E81" s="2">
        <v>3.0000000000000001E-3</v>
      </c>
      <c r="F81" s="2">
        <v>3.0000000000000001E-3</v>
      </c>
      <c r="G81" s="2"/>
      <c r="H81" s="1" t="str">
        <f t="shared" si="2"/>
        <v>Israel</v>
      </c>
      <c r="I81" t="s">
        <v>1590</v>
      </c>
      <c r="J81" t="s">
        <v>1746</v>
      </c>
      <c r="K81">
        <v>56</v>
      </c>
      <c r="L81" s="7" t="s">
        <v>1767</v>
      </c>
      <c r="M81" s="3">
        <v>1</v>
      </c>
      <c r="N81" s="3">
        <v>0</v>
      </c>
      <c r="O81" s="3">
        <v>0</v>
      </c>
      <c r="P81" s="3">
        <v>0</v>
      </c>
      <c r="Q81" s="1"/>
      <c r="R81" s="1"/>
      <c r="S81" s="1">
        <v>0.495</v>
      </c>
      <c r="T81" s="8">
        <v>22145</v>
      </c>
      <c r="U81" s="8">
        <v>8024200</v>
      </c>
      <c r="V81" t="s">
        <v>1575</v>
      </c>
      <c r="X81" t="s">
        <v>2164</v>
      </c>
      <c r="Z81" t="s">
        <v>2024</v>
      </c>
    </row>
    <row r="82" spans="1:26">
      <c r="A82" t="s">
        <v>1160</v>
      </c>
      <c r="B82" s="2">
        <v>0.83379999999999999</v>
      </c>
      <c r="C82" s="2">
        <v>3.6999999999999998E-2</v>
      </c>
      <c r="D82" s="2">
        <v>0.124</v>
      </c>
      <c r="E82" s="2">
        <v>3.0000000000000001E-3</v>
      </c>
      <c r="F82" s="2">
        <v>2E-3</v>
      </c>
      <c r="G82" s="2"/>
      <c r="H82" s="1" t="str">
        <f t="shared" si="2"/>
        <v>Italy</v>
      </c>
      <c r="I82" t="s">
        <v>1160</v>
      </c>
      <c r="J82" t="s">
        <v>1749</v>
      </c>
      <c r="K82">
        <v>36</v>
      </c>
      <c r="L82" s="7" t="s">
        <v>1730</v>
      </c>
      <c r="M82" s="3">
        <v>0.596167</v>
      </c>
      <c r="N82" s="3">
        <v>2.6454999999999996E-2</v>
      </c>
      <c r="O82" s="3">
        <v>2.1449999999999998E-3</v>
      </c>
      <c r="P82" s="3">
        <v>9.0090000000000003E-2</v>
      </c>
      <c r="Q82" s="1">
        <f>+M82+N82</f>
        <v>0.62262200000000001</v>
      </c>
      <c r="S82" s="1">
        <v>0.71499999999999997</v>
      </c>
      <c r="T82" s="8">
        <v>301308</v>
      </c>
      <c r="U82" s="8">
        <v>59561204</v>
      </c>
      <c r="V82" t="s">
        <v>954</v>
      </c>
      <c r="X82" t="s">
        <v>2167</v>
      </c>
      <c r="Z82" t="s">
        <v>2024</v>
      </c>
    </row>
    <row r="83" spans="1:26">
      <c r="A83" t="s">
        <v>1319</v>
      </c>
      <c r="B83" s="2">
        <v>0.77200000000000002</v>
      </c>
      <c r="C83" s="2">
        <v>0</v>
      </c>
      <c r="D83" s="2">
        <v>0.17199999999999999</v>
      </c>
      <c r="E83" s="2">
        <v>0</v>
      </c>
      <c r="F83" s="2">
        <v>5.5E-2</v>
      </c>
      <c r="G83" s="2"/>
      <c r="H83" s="1" t="str">
        <f t="shared" si="2"/>
        <v>Jamaica</v>
      </c>
      <c r="I83" t="s">
        <v>1319</v>
      </c>
      <c r="J83" t="s">
        <v>1749</v>
      </c>
      <c r="K83">
        <v>15</v>
      </c>
      <c r="L83" s="7" t="s">
        <v>1730</v>
      </c>
      <c r="M83" s="3">
        <v>0.54039999999999999</v>
      </c>
      <c r="N83" s="3">
        <v>0</v>
      </c>
      <c r="O83" s="3">
        <v>0</v>
      </c>
      <c r="P83" s="3">
        <v>0.15889999999999999</v>
      </c>
      <c r="Q83" s="1">
        <f>+M83+N83</f>
        <v>0.54039999999999999</v>
      </c>
      <c r="S83" s="1">
        <v>0.7</v>
      </c>
      <c r="T83" s="8">
        <v>10991</v>
      </c>
      <c r="U83" s="8">
        <v>2709300</v>
      </c>
      <c r="V83" t="s">
        <v>1269</v>
      </c>
      <c r="X83" t="s">
        <v>56</v>
      </c>
      <c r="Z83" t="s">
        <v>2024</v>
      </c>
    </row>
    <row r="84" spans="1:26">
      <c r="A84" t="s">
        <v>608</v>
      </c>
      <c r="B84" s="2">
        <v>1.6E-2</v>
      </c>
      <c r="C84" s="2">
        <v>2E-3</v>
      </c>
      <c r="D84" s="2">
        <v>0.56999999999999995</v>
      </c>
      <c r="E84" s="2">
        <v>0.36219999999999997</v>
      </c>
      <c r="F84" s="2">
        <v>5.1000000000000004E-2</v>
      </c>
      <c r="G84" s="1"/>
      <c r="H84" s="1" t="str">
        <f t="shared" si="2"/>
        <v>Japan</v>
      </c>
      <c r="I84" t="s">
        <v>608</v>
      </c>
      <c r="J84" t="s">
        <v>1740</v>
      </c>
      <c r="K84">
        <v>33</v>
      </c>
      <c r="L84" s="7" t="s">
        <v>1753</v>
      </c>
      <c r="M84" s="3">
        <v>3.7599999999999999E-3</v>
      </c>
      <c r="N84" s="3">
        <v>4.6999999999999999E-4</v>
      </c>
      <c r="O84" s="3">
        <v>8.5116999999999984E-2</v>
      </c>
      <c r="P84" s="3">
        <v>0.14593499999999998</v>
      </c>
      <c r="Q84" s="1"/>
      <c r="R84" s="1">
        <f>SUM(M84:Q84)</f>
        <v>0.23528199999999996</v>
      </c>
      <c r="S84" s="1">
        <v>0.23499999999999999</v>
      </c>
      <c r="T84" s="8">
        <v>377915</v>
      </c>
      <c r="U84" s="8">
        <v>127300000</v>
      </c>
      <c r="V84" t="s">
        <v>524</v>
      </c>
      <c r="X84" t="s">
        <v>9</v>
      </c>
      <c r="Z84" t="s">
        <v>2024</v>
      </c>
    </row>
    <row r="85" spans="1:26">
      <c r="A85" t="s">
        <v>1599</v>
      </c>
      <c r="B85" s="2">
        <v>2.1999999999999999E-2</v>
      </c>
      <c r="C85" s="2">
        <v>0.97199999999999998</v>
      </c>
      <c r="D85" s="2">
        <v>0</v>
      </c>
      <c r="E85" s="2">
        <v>5.0000000000000001E-3</v>
      </c>
      <c r="F85" s="2">
        <v>0</v>
      </c>
      <c r="G85" s="1"/>
      <c r="H85" s="1" t="str">
        <f t="shared" si="2"/>
        <v>Jordan</v>
      </c>
      <c r="I85" t="s">
        <v>1599</v>
      </c>
      <c r="J85" t="s">
        <v>1744</v>
      </c>
      <c r="K85">
        <v>56</v>
      </c>
      <c r="L85" s="7" t="s">
        <v>1767</v>
      </c>
      <c r="M85" s="3">
        <v>2.1229999999999999E-2</v>
      </c>
      <c r="N85" s="3">
        <v>0.93797999999999992</v>
      </c>
      <c r="O85" s="3">
        <v>4.8250000000000003E-3</v>
      </c>
      <c r="P85" s="3">
        <v>0</v>
      </c>
      <c r="S85" s="1">
        <v>0.96499999999999997</v>
      </c>
      <c r="T85" s="8">
        <v>88778</v>
      </c>
      <c r="U85" s="8">
        <v>6307500</v>
      </c>
      <c r="V85" t="s">
        <v>1575</v>
      </c>
      <c r="X85" t="s">
        <v>2172</v>
      </c>
      <c r="Z85" t="s">
        <v>2024</v>
      </c>
    </row>
    <row r="86" spans="1:26">
      <c r="A86" t="s">
        <v>554</v>
      </c>
      <c r="B86" s="2">
        <v>0.248</v>
      </c>
      <c r="C86" s="2">
        <v>0.70399999999999996</v>
      </c>
      <c r="D86" s="2">
        <v>4.2000000000000003E-2</v>
      </c>
      <c r="E86" s="2">
        <v>2E-3</v>
      </c>
      <c r="F86" s="2">
        <v>4.0000000000000001E-3</v>
      </c>
      <c r="G86" s="2"/>
      <c r="H86" s="1" t="str">
        <f t="shared" si="2"/>
        <v>Kazakhstan</v>
      </c>
      <c r="I86" t="s">
        <v>554</v>
      </c>
      <c r="J86" t="s">
        <v>1741</v>
      </c>
      <c r="K86">
        <v>98</v>
      </c>
      <c r="L86" s="7" t="s">
        <v>1732</v>
      </c>
      <c r="M86" s="3">
        <v>0.10664</v>
      </c>
      <c r="N86" s="3">
        <v>0.30271999999999999</v>
      </c>
      <c r="O86" s="3">
        <v>8.5999999999999998E-4</v>
      </c>
      <c r="P86" s="3">
        <v>1.9780000000000002E-2</v>
      </c>
      <c r="Q86" s="1"/>
      <c r="R86" s="1">
        <f>SUM(M86:Q86)</f>
        <v>0.43000000000000005</v>
      </c>
      <c r="S86" s="1">
        <v>0.43</v>
      </c>
      <c r="T86" s="8">
        <v>2724900</v>
      </c>
      <c r="U86" s="8">
        <v>16967000</v>
      </c>
      <c r="V86" t="s">
        <v>524</v>
      </c>
      <c r="X86" t="s">
        <v>2173</v>
      </c>
      <c r="Z86" t="s">
        <v>2024</v>
      </c>
    </row>
    <row r="87" spans="1:26">
      <c r="A87" t="s">
        <v>193</v>
      </c>
      <c r="B87" s="2">
        <v>0.84799999999999998</v>
      </c>
      <c r="C87" s="2">
        <v>9.7000000000000003E-2</v>
      </c>
      <c r="D87" s="2">
        <v>2.5000000000000001E-2</v>
      </c>
      <c r="E87" s="2">
        <v>1E-3</v>
      </c>
      <c r="F87" s="2">
        <v>2.9000000000000001E-2</v>
      </c>
      <c r="G87" s="2"/>
      <c r="H87" s="1" t="str">
        <f t="shared" si="2"/>
        <v>Kenya</v>
      </c>
      <c r="I87" t="s">
        <v>193</v>
      </c>
      <c r="J87" t="s">
        <v>1747</v>
      </c>
      <c r="K87">
        <v>99</v>
      </c>
      <c r="L87" s="7" t="s">
        <v>1730</v>
      </c>
      <c r="M87" s="3">
        <v>0.79711999999999994</v>
      </c>
      <c r="N87" s="3">
        <v>9.1179999999999997E-2</v>
      </c>
      <c r="O87" s="3">
        <v>9.3999999999999997E-4</v>
      </c>
      <c r="P87" s="3">
        <v>5.0760000000000007E-2</v>
      </c>
      <c r="S87" s="1">
        <v>0.94</v>
      </c>
      <c r="T87" s="8">
        <v>581834</v>
      </c>
      <c r="U87" s="8">
        <v>38610097</v>
      </c>
      <c r="V87" t="s">
        <v>164</v>
      </c>
      <c r="X87" t="s">
        <v>2174</v>
      </c>
      <c r="Z87" t="s">
        <v>2024</v>
      </c>
    </row>
    <row r="88" spans="1:26">
      <c r="A88" t="s">
        <v>705</v>
      </c>
      <c r="B88" s="2">
        <v>0.97</v>
      </c>
      <c r="C88" s="2">
        <v>0</v>
      </c>
      <c r="D88" s="2">
        <v>8.0000000000000002E-3</v>
      </c>
      <c r="E88" s="2">
        <v>0</v>
      </c>
      <c r="F88" s="2">
        <v>2.1999999999999999E-2</v>
      </c>
      <c r="G88" s="2"/>
      <c r="H88" s="1" t="str">
        <f t="shared" si="2"/>
        <v>Kiribati</v>
      </c>
      <c r="I88" t="s">
        <v>705</v>
      </c>
      <c r="J88" t="s">
        <v>1746</v>
      </c>
      <c r="K88">
        <v>115</v>
      </c>
      <c r="L88" s="7" t="s">
        <v>1989</v>
      </c>
      <c r="M88" s="3">
        <v>0.97</v>
      </c>
      <c r="N88" s="3">
        <v>0</v>
      </c>
      <c r="O88" s="3">
        <v>0</v>
      </c>
      <c r="P88" s="3">
        <v>0.03</v>
      </c>
      <c r="T88">
        <v>726</v>
      </c>
      <c r="U88" s="8">
        <v>104573</v>
      </c>
      <c r="V88" t="s">
        <v>524</v>
      </c>
      <c r="X88" t="s">
        <v>2175</v>
      </c>
      <c r="Z88" t="s">
        <v>2024</v>
      </c>
    </row>
    <row r="89" spans="1:26">
      <c r="A89" t="s">
        <v>616</v>
      </c>
      <c r="B89" s="2">
        <v>0.02</v>
      </c>
      <c r="C89" s="2">
        <v>0</v>
      </c>
      <c r="D89" s="2">
        <v>0.71299999999999997</v>
      </c>
      <c r="E89" s="2">
        <v>1.4999999999999999E-2</v>
      </c>
      <c r="F89" s="2">
        <v>0.252</v>
      </c>
      <c r="G89" s="1"/>
      <c r="H89" s="1" t="str">
        <f t="shared" si="2"/>
        <v>Korea, North</v>
      </c>
      <c r="I89" t="s">
        <v>616</v>
      </c>
      <c r="J89" t="s">
        <v>1743</v>
      </c>
      <c r="K89">
        <v>45</v>
      </c>
      <c r="L89" s="7" t="s">
        <v>1753</v>
      </c>
      <c r="M89" s="3">
        <v>0.02</v>
      </c>
      <c r="N89" s="3">
        <v>0</v>
      </c>
      <c r="O89" s="3">
        <v>1.4999999999999999E-2</v>
      </c>
      <c r="P89" s="3">
        <v>0.96499999999999997</v>
      </c>
      <c r="T89" s="8">
        <v>122762</v>
      </c>
      <c r="U89" s="8">
        <v>24052231</v>
      </c>
      <c r="V89" t="s">
        <v>524</v>
      </c>
      <c r="X89" t="s">
        <v>2176</v>
      </c>
      <c r="Z89" t="s">
        <v>2024</v>
      </c>
    </row>
    <row r="90" spans="1:26">
      <c r="A90" t="s">
        <v>623</v>
      </c>
      <c r="B90" s="2">
        <v>0.29399999999999998</v>
      </c>
      <c r="C90" s="2">
        <v>2E-3</v>
      </c>
      <c r="D90" s="2">
        <v>0.46400000000000002</v>
      </c>
      <c r="E90" s="2">
        <v>0.22900000000000001</v>
      </c>
      <c r="F90" s="2">
        <v>0.01</v>
      </c>
      <c r="G90" s="2"/>
      <c r="H90" s="1" t="str">
        <f t="shared" si="2"/>
        <v>Korea, South</v>
      </c>
      <c r="I90" t="s">
        <v>623</v>
      </c>
      <c r="J90" t="s">
        <v>1741</v>
      </c>
      <c r="K90">
        <v>44</v>
      </c>
      <c r="L90" s="7" t="s">
        <v>1732</v>
      </c>
      <c r="M90" s="3">
        <v>0.12494999999999999</v>
      </c>
      <c r="N90" s="3">
        <v>8.4999999999999995E-4</v>
      </c>
      <c r="O90" s="3">
        <v>9.7324999999999995E-2</v>
      </c>
      <c r="P90" s="3">
        <v>0.20145000000000002</v>
      </c>
      <c r="Q90" s="1"/>
      <c r="R90" s="1">
        <f>SUM(M90:Q90)</f>
        <v>0.42457500000000004</v>
      </c>
      <c r="S90" s="1">
        <v>0.42499999999999999</v>
      </c>
      <c r="T90" s="8">
        <v>99461</v>
      </c>
      <c r="U90" s="8">
        <v>50004441</v>
      </c>
      <c r="V90" t="s">
        <v>524</v>
      </c>
      <c r="X90" t="s">
        <v>2179</v>
      </c>
      <c r="Z90" t="s">
        <v>2024</v>
      </c>
    </row>
    <row r="91" spans="1:26">
      <c r="A91" t="s">
        <v>1122</v>
      </c>
      <c r="B91" s="2">
        <v>0.114</v>
      </c>
      <c r="C91" s="2">
        <v>0.87</v>
      </c>
      <c r="D91" s="2">
        <v>1.6E-2</v>
      </c>
      <c r="E91" s="2">
        <v>0</v>
      </c>
      <c r="F91" s="2">
        <v>0</v>
      </c>
      <c r="G91" s="2"/>
      <c r="H91" s="1" t="str">
        <f t="shared" si="2"/>
        <v>Kosovo</v>
      </c>
      <c r="I91" t="s">
        <v>1122</v>
      </c>
      <c r="J91" t="s">
        <v>1745</v>
      </c>
      <c r="K91">
        <v>39</v>
      </c>
      <c r="L91" s="7" t="s">
        <v>1730</v>
      </c>
      <c r="M91" s="3">
        <v>7.239000000000001E-2</v>
      </c>
      <c r="N91" s="3">
        <v>0.55245</v>
      </c>
      <c r="O91" s="3">
        <v>0</v>
      </c>
      <c r="P91" s="3">
        <v>1.0160000000000001E-2</v>
      </c>
      <c r="Q91" s="1">
        <f>+M91+N91</f>
        <v>0.62484000000000006</v>
      </c>
      <c r="S91" s="1">
        <v>0.63500000000000001</v>
      </c>
      <c r="T91" s="8">
        <v>10910</v>
      </c>
      <c r="U91" s="8">
        <v>1815606</v>
      </c>
      <c r="V91" t="s">
        <v>954</v>
      </c>
      <c r="X91" t="s">
        <v>2400</v>
      </c>
      <c r="Z91" t="s">
        <v>2401</v>
      </c>
    </row>
    <row r="92" spans="1:26">
      <c r="A92" t="s">
        <v>1604</v>
      </c>
      <c r="B92" s="2">
        <v>0.14299999999999999</v>
      </c>
      <c r="C92" s="2">
        <v>0.74099999999999999</v>
      </c>
      <c r="D92" s="2">
        <v>0</v>
      </c>
      <c r="E92" s="2">
        <v>0.113</v>
      </c>
      <c r="F92" s="2">
        <v>3.0000000000000001E-3</v>
      </c>
      <c r="G92" s="1"/>
      <c r="H92" s="1" t="str">
        <f t="shared" si="2"/>
        <v>Kuwait</v>
      </c>
      <c r="I92" t="s">
        <v>1604</v>
      </c>
      <c r="J92" t="s">
        <v>1745</v>
      </c>
      <c r="K92">
        <v>60</v>
      </c>
      <c r="L92" s="7" t="s">
        <v>1731</v>
      </c>
      <c r="M92" s="3">
        <v>0.132275</v>
      </c>
      <c r="N92" s="3">
        <v>0.68542500000000006</v>
      </c>
      <c r="O92" s="3">
        <v>0.10452500000000001</v>
      </c>
      <c r="P92" s="3">
        <v>2.7750000000000001E-3</v>
      </c>
      <c r="S92" s="1">
        <v>0.92500000000000004</v>
      </c>
      <c r="T92" s="8">
        <v>17818</v>
      </c>
      <c r="U92" s="8">
        <v>3582054</v>
      </c>
      <c r="V92" t="s">
        <v>1575</v>
      </c>
      <c r="X92" t="s">
        <v>2183</v>
      </c>
      <c r="Z92" t="s">
        <v>2024</v>
      </c>
    </row>
    <row r="93" spans="1:26">
      <c r="A93" t="s">
        <v>563</v>
      </c>
      <c r="B93" s="2">
        <v>0.114</v>
      </c>
      <c r="C93" s="2">
        <v>0.88</v>
      </c>
      <c r="D93" s="2">
        <v>4.0000000000000001E-3</v>
      </c>
      <c r="E93" s="2">
        <v>0</v>
      </c>
      <c r="F93" s="2">
        <v>1E-3</v>
      </c>
      <c r="G93" s="1"/>
      <c r="H93" s="1" t="str">
        <f t="shared" si="2"/>
        <v>Kyrgyzstan</v>
      </c>
      <c r="I93" t="s">
        <v>563</v>
      </c>
      <c r="J93" t="s">
        <v>1745</v>
      </c>
      <c r="K93">
        <v>58</v>
      </c>
      <c r="L93" s="7" t="s">
        <v>1731</v>
      </c>
      <c r="M93" s="3">
        <v>8.2650000000000001E-2</v>
      </c>
      <c r="N93" s="3">
        <v>0.63800000000000001</v>
      </c>
      <c r="O93" s="3">
        <v>0</v>
      </c>
      <c r="P93" s="3">
        <v>3.6249999999999998E-3</v>
      </c>
      <c r="S93" s="1">
        <v>0.72499999999999998</v>
      </c>
      <c r="T93" s="8">
        <v>199945</v>
      </c>
      <c r="U93" s="8">
        <v>5551900</v>
      </c>
      <c r="V93" t="s">
        <v>524</v>
      </c>
      <c r="X93" t="s">
        <v>2184</v>
      </c>
      <c r="Z93" t="s">
        <v>2024</v>
      </c>
    </row>
    <row r="94" spans="1:26">
      <c r="A94" t="s">
        <v>794</v>
      </c>
      <c r="B94" s="2">
        <v>1.4999999999999999E-2</v>
      </c>
      <c r="C94" s="2">
        <v>0</v>
      </c>
      <c r="D94" s="2">
        <v>8.9999999999999993E-3</v>
      </c>
      <c r="E94" s="2">
        <v>0.66</v>
      </c>
      <c r="F94" s="2">
        <v>0.314</v>
      </c>
      <c r="G94" s="1"/>
      <c r="H94" s="1" t="str">
        <f t="shared" si="2"/>
        <v>Laos</v>
      </c>
      <c r="I94" t="s">
        <v>794</v>
      </c>
      <c r="J94" t="s">
        <v>1743</v>
      </c>
      <c r="K94">
        <v>77</v>
      </c>
      <c r="L94" s="7" t="s">
        <v>1753</v>
      </c>
      <c r="M94" s="3">
        <v>1.4474999999999998E-2</v>
      </c>
      <c r="N94" s="3">
        <v>0</v>
      </c>
      <c r="O94" s="3">
        <v>0.63690000000000002</v>
      </c>
      <c r="P94" s="3">
        <v>0.311695</v>
      </c>
      <c r="S94" s="1">
        <v>0.96499999999999997</v>
      </c>
      <c r="T94" s="8">
        <v>236800</v>
      </c>
      <c r="U94" s="8">
        <v>6580800</v>
      </c>
      <c r="V94" t="s">
        <v>524</v>
      </c>
      <c r="X94" t="s">
        <v>2185</v>
      </c>
      <c r="Z94" t="s">
        <v>2024</v>
      </c>
    </row>
    <row r="95" spans="1:26">
      <c r="A95" t="s">
        <v>987</v>
      </c>
      <c r="B95" s="2">
        <v>0.55800000000000005</v>
      </c>
      <c r="C95" s="2">
        <v>1E-3</v>
      </c>
      <c r="D95" s="2">
        <v>0.438</v>
      </c>
      <c r="E95" s="2">
        <v>0</v>
      </c>
      <c r="F95" s="2">
        <v>2E-3</v>
      </c>
      <c r="G95" s="1"/>
      <c r="H95" s="1" t="str">
        <f t="shared" si="2"/>
        <v>Latvia</v>
      </c>
      <c r="I95" t="s">
        <v>987</v>
      </c>
      <c r="J95" t="s">
        <v>1741</v>
      </c>
      <c r="K95">
        <v>30</v>
      </c>
      <c r="L95" s="7" t="s">
        <v>1732</v>
      </c>
      <c r="M95" s="3">
        <v>0.21762000000000004</v>
      </c>
      <c r="N95" s="3">
        <v>3.9000000000000005E-4</v>
      </c>
      <c r="O95" s="3">
        <v>0</v>
      </c>
      <c r="P95" s="3">
        <v>0.1716</v>
      </c>
      <c r="Q95" s="1"/>
      <c r="R95" s="1">
        <f>SUM(M95:Q95)</f>
        <v>0.38961000000000001</v>
      </c>
      <c r="S95" s="1">
        <v>0.39</v>
      </c>
      <c r="T95" s="8">
        <v>64562</v>
      </c>
      <c r="U95" s="8">
        <v>2021300</v>
      </c>
      <c r="V95" t="s">
        <v>954</v>
      </c>
      <c r="X95" t="s">
        <v>2186</v>
      </c>
      <c r="Z95" t="s">
        <v>2024</v>
      </c>
    </row>
    <row r="96" spans="1:26">
      <c r="A96" t="s">
        <v>1610</v>
      </c>
      <c r="B96" s="2">
        <v>0.38300000000000001</v>
      </c>
      <c r="C96" s="2">
        <v>0.61299999999999999</v>
      </c>
      <c r="D96" s="2">
        <v>3.0000000000000001E-3</v>
      </c>
      <c r="E96" s="2">
        <v>2E-3</v>
      </c>
      <c r="F96" s="2">
        <v>0</v>
      </c>
      <c r="G96" s="1"/>
      <c r="H96" s="1" t="str">
        <f t="shared" si="2"/>
        <v>Lebanon</v>
      </c>
      <c r="I96" t="s">
        <v>1610</v>
      </c>
      <c r="J96" t="s">
        <v>1742</v>
      </c>
      <c r="K96">
        <v>56</v>
      </c>
      <c r="L96" s="7" t="s">
        <v>1767</v>
      </c>
      <c r="M96" s="3">
        <v>0.34278500000000001</v>
      </c>
      <c r="N96" s="3">
        <v>0.54863499999999998</v>
      </c>
      <c r="O96" s="3">
        <v>1.7900000000000001E-3</v>
      </c>
      <c r="P96" s="3">
        <v>2.6850000000000003E-3</v>
      </c>
      <c r="Q96" s="1"/>
      <c r="R96" s="1">
        <f>SUM(M96:Q96)</f>
        <v>0.895895</v>
      </c>
      <c r="S96" s="1">
        <v>0.89500000000000002</v>
      </c>
      <c r="T96" s="8">
        <v>10201</v>
      </c>
      <c r="U96" s="8">
        <v>4324000</v>
      </c>
      <c r="V96" t="s">
        <v>1575</v>
      </c>
      <c r="X96" t="s">
        <v>2187</v>
      </c>
      <c r="Z96" t="s">
        <v>2024</v>
      </c>
    </row>
    <row r="97" spans="1:26">
      <c r="A97" t="s">
        <v>375</v>
      </c>
      <c r="B97" s="2">
        <v>0.96799999999999997</v>
      </c>
      <c r="C97" s="2">
        <v>0</v>
      </c>
      <c r="D97" s="2">
        <v>3.1E-2</v>
      </c>
      <c r="E97" s="2">
        <v>0</v>
      </c>
      <c r="F97" s="2">
        <v>1E-3</v>
      </c>
      <c r="G97" s="2"/>
      <c r="H97" s="1" t="str">
        <f t="shared" si="2"/>
        <v>Lesotho</v>
      </c>
      <c r="I97" t="s">
        <v>375</v>
      </c>
      <c r="J97" t="s">
        <v>1746</v>
      </c>
      <c r="K97">
        <v>91</v>
      </c>
      <c r="L97" s="7" t="s">
        <v>1730</v>
      </c>
      <c r="M97" s="3">
        <v>0.96799999999999997</v>
      </c>
      <c r="N97" s="3">
        <v>0</v>
      </c>
      <c r="O97" s="3">
        <v>0</v>
      </c>
      <c r="P97" s="3">
        <v>3.2000000000000001E-2</v>
      </c>
      <c r="T97" s="8">
        <v>30355</v>
      </c>
      <c r="U97" s="8">
        <v>2240000</v>
      </c>
      <c r="V97" t="s">
        <v>164</v>
      </c>
      <c r="X97" t="s">
        <v>2188</v>
      </c>
      <c r="Z97" t="s">
        <v>2024</v>
      </c>
    </row>
    <row r="98" spans="1:26">
      <c r="A98" t="s">
        <v>458</v>
      </c>
      <c r="B98" s="2">
        <v>0.85899999999999999</v>
      </c>
      <c r="C98" s="2">
        <v>0.12</v>
      </c>
      <c r="D98" s="2">
        <v>1.4E-2</v>
      </c>
      <c r="E98" s="2">
        <v>0</v>
      </c>
      <c r="F98" s="2">
        <v>6.0000000000000001E-3</v>
      </c>
      <c r="G98" s="2"/>
      <c r="H98" s="1" t="str">
        <f t="shared" ref="H98:H129" si="3">VLOOKUP(I98,$A:$A,1,0)</f>
        <v>Liberia</v>
      </c>
      <c r="I98" t="s">
        <v>458</v>
      </c>
      <c r="J98" t="s">
        <v>1747</v>
      </c>
      <c r="K98">
        <v>38</v>
      </c>
      <c r="L98" s="7" t="s">
        <v>1731</v>
      </c>
      <c r="M98" s="3">
        <v>0.80745999999999996</v>
      </c>
      <c r="N98" s="3">
        <v>0.11279999999999998</v>
      </c>
      <c r="O98" s="3">
        <v>0</v>
      </c>
      <c r="P98" s="3">
        <v>1.8800000000000001E-2</v>
      </c>
      <c r="S98" s="1">
        <v>0.94</v>
      </c>
      <c r="T98" s="8">
        <v>97036</v>
      </c>
      <c r="U98" s="8">
        <v>3476608</v>
      </c>
      <c r="V98" t="s">
        <v>164</v>
      </c>
      <c r="X98" t="s">
        <v>2189</v>
      </c>
      <c r="Z98" t="s">
        <v>2024</v>
      </c>
    </row>
    <row r="99" spans="1:26">
      <c r="A99" t="s">
        <v>1678</v>
      </c>
      <c r="B99" s="2">
        <v>2.7E-2</v>
      </c>
      <c r="C99" s="2">
        <v>0.96599999999999997</v>
      </c>
      <c r="D99" s="2">
        <v>2E-3</v>
      </c>
      <c r="E99" s="2">
        <v>3.0000000000000001E-3</v>
      </c>
      <c r="F99" s="2">
        <v>0</v>
      </c>
      <c r="G99" s="2"/>
      <c r="H99" s="1" t="str">
        <f t="shared" si="3"/>
        <v>Libya</v>
      </c>
      <c r="I99" t="s">
        <v>1678</v>
      </c>
      <c r="J99" t="s">
        <v>1744</v>
      </c>
      <c r="K99">
        <v>43</v>
      </c>
      <c r="L99" s="7" t="s">
        <v>1731</v>
      </c>
      <c r="M99" s="3">
        <v>2.7E-2</v>
      </c>
      <c r="N99" s="3">
        <v>0.96599999999999997</v>
      </c>
      <c r="O99" s="3">
        <v>3.0000000000000001E-3</v>
      </c>
      <c r="P99" s="3">
        <v>2E-3</v>
      </c>
      <c r="T99" s="8">
        <v>1770060</v>
      </c>
      <c r="U99" s="8">
        <v>6506000</v>
      </c>
      <c r="V99" t="s">
        <v>1575</v>
      </c>
      <c r="X99" t="s">
        <v>2190</v>
      </c>
      <c r="Z99" t="s">
        <v>2024</v>
      </c>
    </row>
    <row r="100" spans="1:26">
      <c r="A100" t="s">
        <v>992</v>
      </c>
      <c r="B100" s="2">
        <v>0.92</v>
      </c>
      <c r="C100" s="2">
        <v>0.05</v>
      </c>
      <c r="D100" s="2">
        <v>2.9000000000000001E-2</v>
      </c>
      <c r="E100" s="2">
        <v>0</v>
      </c>
      <c r="F100" s="2">
        <v>0</v>
      </c>
      <c r="G100" s="2"/>
      <c r="H100" s="1" t="str">
        <f t="shared" si="3"/>
        <v>Liechtenstein</v>
      </c>
      <c r="I100" t="s">
        <v>992</v>
      </c>
      <c r="J100" t="s">
        <v>1746</v>
      </c>
      <c r="K100">
        <v>28</v>
      </c>
      <c r="L100" s="7" t="s">
        <v>1732</v>
      </c>
      <c r="M100" s="3">
        <v>0.92</v>
      </c>
      <c r="N100" s="3">
        <v>0.05</v>
      </c>
      <c r="O100" s="3">
        <v>0</v>
      </c>
      <c r="P100" s="3">
        <v>2.9000000000000001E-2</v>
      </c>
      <c r="T100">
        <v>160</v>
      </c>
      <c r="U100" s="8">
        <v>36842</v>
      </c>
      <c r="V100" t="s">
        <v>954</v>
      </c>
      <c r="X100" t="s">
        <v>2191</v>
      </c>
      <c r="Z100" t="s">
        <v>2024</v>
      </c>
    </row>
    <row r="101" spans="1:26">
      <c r="A101" t="s">
        <v>995</v>
      </c>
      <c r="B101" s="2">
        <v>0.89800000000000002</v>
      </c>
      <c r="C101" s="2">
        <v>0</v>
      </c>
      <c r="D101" s="2">
        <v>0.1</v>
      </c>
      <c r="E101" s="2">
        <v>0</v>
      </c>
      <c r="F101" s="2">
        <v>0</v>
      </c>
      <c r="H101" s="1" t="str">
        <f t="shared" si="3"/>
        <v>Lithuania</v>
      </c>
      <c r="I101" t="s">
        <v>995</v>
      </c>
      <c r="J101" t="s">
        <v>1741</v>
      </c>
      <c r="K101">
        <v>30</v>
      </c>
      <c r="L101" s="7" t="s">
        <v>1732</v>
      </c>
      <c r="M101" s="3">
        <v>0.37267</v>
      </c>
      <c r="N101" s="3">
        <v>0</v>
      </c>
      <c r="O101" s="3">
        <v>0</v>
      </c>
      <c r="P101" s="3">
        <v>4.1500000000000002E-2</v>
      </c>
      <c r="Q101" s="1"/>
      <c r="R101" s="1">
        <f>SUM(M101:Q101)</f>
        <v>0.41416999999999998</v>
      </c>
      <c r="S101" s="1">
        <v>0.41499999999999998</v>
      </c>
      <c r="T101" s="8">
        <v>65300</v>
      </c>
      <c r="U101" s="8">
        <v>2962836</v>
      </c>
      <c r="V101" t="s">
        <v>954</v>
      </c>
      <c r="X101" t="s">
        <v>2192</v>
      </c>
      <c r="Z101" t="s">
        <v>2024</v>
      </c>
    </row>
    <row r="102" spans="1:26">
      <c r="A102" t="s">
        <v>1225</v>
      </c>
      <c r="B102" s="2">
        <v>0.70499999999999996</v>
      </c>
      <c r="C102" s="2">
        <v>2.3E-2</v>
      </c>
      <c r="D102" s="2">
        <v>0.26800000000000002</v>
      </c>
      <c r="E102" s="2">
        <v>0</v>
      </c>
      <c r="F102" s="2">
        <v>3.0000000000000001E-3</v>
      </c>
      <c r="G102" s="1"/>
      <c r="H102" s="1" t="str">
        <f t="shared" si="3"/>
        <v>Luxembourg</v>
      </c>
      <c r="I102" t="s">
        <v>1225</v>
      </c>
      <c r="J102" t="s">
        <v>1748</v>
      </c>
      <c r="K102">
        <v>27</v>
      </c>
      <c r="L102" s="7" t="s">
        <v>1732</v>
      </c>
      <c r="M102" s="3">
        <v>0.70499999999999996</v>
      </c>
      <c r="N102" s="3">
        <v>2.3E-2</v>
      </c>
      <c r="O102" s="3">
        <v>0</v>
      </c>
      <c r="P102" s="3">
        <v>0.27100000000000002</v>
      </c>
      <c r="T102" s="8">
        <v>2586</v>
      </c>
      <c r="U102" s="8">
        <v>537000</v>
      </c>
      <c r="V102" t="s">
        <v>954</v>
      </c>
      <c r="X102" t="s">
        <v>2193</v>
      </c>
      <c r="Z102" t="s">
        <v>2024</v>
      </c>
    </row>
    <row r="103" spans="1:26">
      <c r="A103" t="s">
        <v>1127</v>
      </c>
      <c r="B103" s="2">
        <v>0.59299999999999997</v>
      </c>
      <c r="C103" s="2">
        <v>0.39300000000000002</v>
      </c>
      <c r="D103" s="2">
        <v>1.4E-2</v>
      </c>
      <c r="E103" s="2">
        <v>0</v>
      </c>
      <c r="F103" s="2">
        <v>0</v>
      </c>
      <c r="G103" s="1"/>
      <c r="H103" s="1" t="str">
        <f t="shared" si="3"/>
        <v>Macedonia</v>
      </c>
      <c r="I103" t="s">
        <v>1127</v>
      </c>
      <c r="J103" t="s">
        <v>1742</v>
      </c>
      <c r="K103">
        <v>42</v>
      </c>
      <c r="L103" s="7" t="s">
        <v>1730</v>
      </c>
      <c r="M103" s="3">
        <v>0.465505</v>
      </c>
      <c r="N103" s="3">
        <v>0.30850500000000003</v>
      </c>
      <c r="O103" s="3">
        <v>0</v>
      </c>
      <c r="P103" s="3">
        <v>1.0990000000000002E-2</v>
      </c>
      <c r="Q103" s="1"/>
      <c r="R103" s="1">
        <f>SUM(M103:Q103)</f>
        <v>0.78500000000000014</v>
      </c>
      <c r="S103" s="1">
        <v>0.78500000000000003</v>
      </c>
      <c r="T103" s="8">
        <v>25713</v>
      </c>
      <c r="U103" s="8">
        <v>2059794</v>
      </c>
      <c r="V103" t="s">
        <v>954</v>
      </c>
      <c r="X103" t="s">
        <v>2194</v>
      </c>
      <c r="Z103" t="s">
        <v>2024</v>
      </c>
    </row>
    <row r="104" spans="1:26">
      <c r="A104" t="s">
        <v>201</v>
      </c>
      <c r="B104" s="2">
        <v>0.85299999999999998</v>
      </c>
      <c r="C104" s="2">
        <v>0.03</v>
      </c>
      <c r="D104" s="2">
        <v>6.9000000000000006E-2</v>
      </c>
      <c r="E104" s="2">
        <v>5.0000000000000001E-4</v>
      </c>
      <c r="F104" s="2">
        <v>4.5999999999999999E-2</v>
      </c>
      <c r="G104" s="2"/>
      <c r="H104" s="1" t="str">
        <f t="shared" si="3"/>
        <v>Madagascar</v>
      </c>
      <c r="I104" t="s">
        <v>201</v>
      </c>
      <c r="J104" t="s">
        <v>1748</v>
      </c>
      <c r="K104">
        <v>92</v>
      </c>
      <c r="L104" s="7" t="s">
        <v>1730</v>
      </c>
      <c r="M104" s="3">
        <v>0.79329000000000005</v>
      </c>
      <c r="N104" s="3">
        <v>2.7900000000000001E-2</v>
      </c>
      <c r="O104" s="3">
        <v>4.6500000000000003E-4</v>
      </c>
      <c r="P104" s="3">
        <v>0.10695</v>
      </c>
      <c r="S104" s="1">
        <v>0.93</v>
      </c>
      <c r="T104" s="8">
        <v>587041</v>
      </c>
      <c r="U104" s="8">
        <v>20696070</v>
      </c>
      <c r="V104" t="s">
        <v>164</v>
      </c>
      <c r="X104" t="s">
        <v>2196</v>
      </c>
      <c r="Z104" t="s">
        <v>2024</v>
      </c>
    </row>
    <row r="105" spans="1:26">
      <c r="A105" t="s">
        <v>209</v>
      </c>
      <c r="B105" s="2">
        <v>0.82699999999999996</v>
      </c>
      <c r="C105" s="2">
        <v>0.13</v>
      </c>
      <c r="D105" s="2">
        <v>2.5000000000000001E-2</v>
      </c>
      <c r="E105" s="2">
        <v>0</v>
      </c>
      <c r="F105" s="2">
        <v>1.7000000000000001E-2</v>
      </c>
      <c r="G105" s="2"/>
      <c r="H105" s="1" t="str">
        <f t="shared" si="3"/>
        <v>Malawi</v>
      </c>
      <c r="I105" t="s">
        <v>209</v>
      </c>
      <c r="J105" t="s">
        <v>1747</v>
      </c>
      <c r="K105">
        <v>87</v>
      </c>
      <c r="L105" s="7" t="s">
        <v>1730</v>
      </c>
      <c r="M105" s="3">
        <v>0.81459499999999996</v>
      </c>
      <c r="N105" s="3">
        <v>0.12805</v>
      </c>
      <c r="O105" s="3">
        <v>0</v>
      </c>
      <c r="P105" s="3">
        <v>4.1370000000000004E-2</v>
      </c>
      <c r="S105" s="1">
        <v>0.98499999999999999</v>
      </c>
      <c r="T105" s="8">
        <v>118484</v>
      </c>
      <c r="U105" s="8">
        <v>14388600</v>
      </c>
      <c r="V105" t="s">
        <v>164</v>
      </c>
      <c r="X105" t="s">
        <v>2198</v>
      </c>
      <c r="Z105" t="s">
        <v>2024</v>
      </c>
    </row>
    <row r="106" spans="1:26">
      <c r="A106" t="s">
        <v>801</v>
      </c>
      <c r="B106" s="2">
        <v>9.4E-2</v>
      </c>
      <c r="C106" s="2">
        <v>0.63700000000000001</v>
      </c>
      <c r="D106" s="2">
        <v>7.0000000000000001E-3</v>
      </c>
      <c r="E106" s="2">
        <v>0.23699999999999999</v>
      </c>
      <c r="F106" s="2">
        <v>2.5000000000000001E-2</v>
      </c>
      <c r="G106" s="2"/>
      <c r="H106" s="1" t="str">
        <f t="shared" si="3"/>
        <v>Malaysia</v>
      </c>
      <c r="I106" t="s">
        <v>801</v>
      </c>
      <c r="J106" t="s">
        <v>1745</v>
      </c>
      <c r="K106">
        <v>83</v>
      </c>
      <c r="L106" s="7" t="s">
        <v>1731</v>
      </c>
      <c r="M106" s="3">
        <v>8.9770000000000003E-2</v>
      </c>
      <c r="N106" s="3">
        <v>0.60833499999999996</v>
      </c>
      <c r="O106" s="3">
        <v>0.22633499999999998</v>
      </c>
      <c r="P106" s="3">
        <v>3.056E-2</v>
      </c>
      <c r="S106" s="1">
        <v>0.95499999999999996</v>
      </c>
      <c r="T106" s="8">
        <v>330803</v>
      </c>
      <c r="U106" s="8">
        <v>29729000</v>
      </c>
      <c r="V106" t="s">
        <v>524</v>
      </c>
      <c r="X106" t="s">
        <v>80</v>
      </c>
      <c r="Z106" t="s">
        <v>2024</v>
      </c>
    </row>
    <row r="107" spans="1:26">
      <c r="A107" t="s">
        <v>875</v>
      </c>
      <c r="B107" s="2">
        <v>4.0000000000000001E-3</v>
      </c>
      <c r="C107" s="2">
        <v>0.98399999999999999</v>
      </c>
      <c r="D107" s="2">
        <v>0</v>
      </c>
      <c r="E107" s="2">
        <v>9.0000000000000011E-3</v>
      </c>
      <c r="F107" s="2">
        <v>0</v>
      </c>
      <c r="G107" s="2"/>
      <c r="H107" s="1" t="str">
        <f t="shared" si="3"/>
        <v>Maldives</v>
      </c>
      <c r="I107" t="s">
        <v>875</v>
      </c>
      <c r="J107" t="s">
        <v>1744</v>
      </c>
      <c r="K107">
        <v>103</v>
      </c>
      <c r="L107" s="7" t="s">
        <v>1989</v>
      </c>
      <c r="M107" s="3">
        <v>4.0000000000000001E-3</v>
      </c>
      <c r="N107" s="3">
        <v>0.98399999999999999</v>
      </c>
      <c r="O107" s="3">
        <v>9.0000000000000011E-3</v>
      </c>
      <c r="P107" s="3">
        <v>0</v>
      </c>
      <c r="T107">
        <v>298</v>
      </c>
      <c r="U107" s="8">
        <v>317280</v>
      </c>
      <c r="V107" t="s">
        <v>524</v>
      </c>
      <c r="X107" t="s">
        <v>2200</v>
      </c>
      <c r="Z107" t="s">
        <v>2024</v>
      </c>
    </row>
    <row r="108" spans="1:26">
      <c r="A108" t="s">
        <v>465</v>
      </c>
      <c r="B108" s="2">
        <v>3.2000000000000001E-2</v>
      </c>
      <c r="C108" s="2">
        <v>0.92400000000000004</v>
      </c>
      <c r="D108" s="2">
        <v>2.7E-2</v>
      </c>
      <c r="E108" s="2">
        <v>0</v>
      </c>
      <c r="F108" s="2">
        <v>1.6E-2</v>
      </c>
      <c r="G108" s="2"/>
      <c r="H108" s="1" t="str">
        <f t="shared" si="3"/>
        <v>Mali</v>
      </c>
      <c r="I108" t="s">
        <v>465</v>
      </c>
      <c r="J108" t="s">
        <v>1745</v>
      </c>
      <c r="K108">
        <v>40</v>
      </c>
      <c r="L108" s="7" t="s">
        <v>1731</v>
      </c>
      <c r="M108" s="3">
        <v>3.024E-2</v>
      </c>
      <c r="N108" s="3">
        <v>0.87317999999999996</v>
      </c>
      <c r="O108" s="3">
        <v>0</v>
      </c>
      <c r="P108" s="3">
        <v>4.0634999999999998E-2</v>
      </c>
      <c r="S108" s="1">
        <v>0.94499999999999995</v>
      </c>
      <c r="T108" s="8">
        <v>1248574</v>
      </c>
      <c r="U108" s="8">
        <v>14528662</v>
      </c>
      <c r="V108" t="s">
        <v>164</v>
      </c>
      <c r="X108" t="s">
        <v>2201</v>
      </c>
      <c r="Z108" t="s">
        <v>2024</v>
      </c>
    </row>
    <row r="109" spans="1:26">
      <c r="A109" t="s">
        <v>1167</v>
      </c>
      <c r="B109" s="2">
        <v>0.97</v>
      </c>
      <c r="C109" s="2">
        <v>2E-3</v>
      </c>
      <c r="D109" s="2">
        <v>2.5000000000000001E-2</v>
      </c>
      <c r="E109" s="2">
        <v>2E-3</v>
      </c>
      <c r="F109" s="2">
        <v>0</v>
      </c>
      <c r="G109" s="2"/>
      <c r="H109" s="1" t="str">
        <f t="shared" si="3"/>
        <v>Malta</v>
      </c>
      <c r="I109" t="s">
        <v>1167</v>
      </c>
      <c r="J109" t="s">
        <v>1746</v>
      </c>
      <c r="K109">
        <v>36</v>
      </c>
      <c r="L109" s="7" t="s">
        <v>1730</v>
      </c>
      <c r="M109" s="3">
        <v>0.97</v>
      </c>
      <c r="N109" s="3">
        <v>2E-3</v>
      </c>
      <c r="O109" s="3">
        <v>2E-3</v>
      </c>
      <c r="P109" s="3">
        <v>2.5000000000000001E-2</v>
      </c>
      <c r="T109">
        <v>315</v>
      </c>
      <c r="U109" s="8">
        <v>416055</v>
      </c>
      <c r="V109" t="s">
        <v>954</v>
      </c>
      <c r="X109" t="s">
        <v>2202</v>
      </c>
      <c r="Z109" t="s">
        <v>2024</v>
      </c>
    </row>
    <row r="110" spans="1:26">
      <c r="A110" t="s">
        <v>709</v>
      </c>
      <c r="B110" s="2">
        <v>0.97499999999999998</v>
      </c>
      <c r="C110" s="2">
        <v>0</v>
      </c>
      <c r="D110" s="2">
        <v>1.4999999999999999E-2</v>
      </c>
      <c r="E110" s="2">
        <v>0</v>
      </c>
      <c r="F110" s="2">
        <v>1.0999999999999999E-2</v>
      </c>
      <c r="G110" s="2"/>
      <c r="H110" s="1" t="str">
        <f t="shared" si="3"/>
        <v>Marshall Islands</v>
      </c>
      <c r="I110" t="s">
        <v>709</v>
      </c>
      <c r="J110" t="s">
        <v>1746</v>
      </c>
      <c r="K110">
        <v>90</v>
      </c>
      <c r="L110" s="7" t="s">
        <v>1730</v>
      </c>
      <c r="M110" s="3">
        <v>0.97499999999999998</v>
      </c>
      <c r="N110" s="3">
        <v>0</v>
      </c>
      <c r="O110" s="3">
        <v>0</v>
      </c>
      <c r="P110" s="3">
        <v>2.5999999999999999E-2</v>
      </c>
      <c r="T110">
        <v>181</v>
      </c>
      <c r="U110" s="8">
        <v>55548</v>
      </c>
      <c r="V110" t="s">
        <v>524</v>
      </c>
      <c r="X110" t="s">
        <v>2203</v>
      </c>
      <c r="Z110" t="s">
        <v>2024</v>
      </c>
    </row>
    <row r="111" spans="1:26">
      <c r="A111" t="s">
        <v>471</v>
      </c>
      <c r="B111" s="2">
        <v>3.0000000000000001E-3</v>
      </c>
      <c r="C111" s="2">
        <v>0.99099999999999999</v>
      </c>
      <c r="D111" s="2">
        <v>1E-3</v>
      </c>
      <c r="E111" s="2">
        <v>0</v>
      </c>
      <c r="F111" s="2">
        <v>5.0000000000000001E-3</v>
      </c>
      <c r="G111" s="2"/>
      <c r="H111" s="1" t="str">
        <f t="shared" si="3"/>
        <v>Mauritania</v>
      </c>
      <c r="I111" t="s">
        <v>471</v>
      </c>
      <c r="J111" t="s">
        <v>1744</v>
      </c>
      <c r="K111">
        <v>31</v>
      </c>
      <c r="L111" s="7" t="s">
        <v>1731</v>
      </c>
      <c r="M111" s="3">
        <v>2.9399999999999999E-3</v>
      </c>
      <c r="N111" s="3">
        <v>0.97117999999999993</v>
      </c>
      <c r="O111" s="3">
        <v>0</v>
      </c>
      <c r="P111" s="3">
        <v>5.8799999999999998E-3</v>
      </c>
      <c r="S111" s="1">
        <v>0.98</v>
      </c>
      <c r="T111" s="8">
        <v>1030700</v>
      </c>
      <c r="U111" s="8">
        <v>3461041</v>
      </c>
      <c r="V111" t="s">
        <v>164</v>
      </c>
      <c r="X111" t="s">
        <v>2205</v>
      </c>
      <c r="Z111" t="s">
        <v>2024</v>
      </c>
    </row>
    <row r="112" spans="1:26">
      <c r="A112" t="s">
        <v>215</v>
      </c>
      <c r="B112" s="2">
        <v>0.253</v>
      </c>
      <c r="C112" s="2">
        <v>0.16700000000000001</v>
      </c>
      <c r="D112" s="2">
        <v>6.0000000000000001E-3</v>
      </c>
      <c r="E112" s="2">
        <v>0.56399999999999995</v>
      </c>
      <c r="F112" s="2">
        <v>0.01</v>
      </c>
      <c r="G112" s="1"/>
      <c r="H112" s="1" t="str">
        <f t="shared" si="3"/>
        <v>Mauritius</v>
      </c>
      <c r="I112" t="s">
        <v>215</v>
      </c>
      <c r="J112" t="s">
        <v>1743</v>
      </c>
      <c r="K112">
        <v>202</v>
      </c>
      <c r="L112" s="7" t="s">
        <v>1767</v>
      </c>
      <c r="M112" s="3">
        <v>0.253</v>
      </c>
      <c r="N112" s="3">
        <v>0.16700000000000001</v>
      </c>
      <c r="O112" s="3">
        <v>0.56399999999999995</v>
      </c>
      <c r="P112" s="3">
        <v>1.6E-2</v>
      </c>
      <c r="T112" s="8">
        <v>2040</v>
      </c>
      <c r="U112" s="8">
        <v>1257900</v>
      </c>
      <c r="V112" t="s">
        <v>164</v>
      </c>
      <c r="X112" t="s">
        <v>2206</v>
      </c>
      <c r="Z112" t="s">
        <v>2024</v>
      </c>
    </row>
    <row r="113" spans="1:26">
      <c r="A113" t="s">
        <v>1406</v>
      </c>
      <c r="B113" s="2">
        <v>0.9516</v>
      </c>
      <c r="C113" s="2">
        <v>0</v>
      </c>
      <c r="D113" s="2">
        <v>4.7E-2</v>
      </c>
      <c r="E113" s="2">
        <v>0</v>
      </c>
      <c r="F113" s="2">
        <v>7.9999999999999993E-4</v>
      </c>
      <c r="G113" s="1"/>
      <c r="H113" s="1" t="str">
        <f t="shared" si="3"/>
        <v>Mexico</v>
      </c>
      <c r="I113" t="s">
        <v>1406</v>
      </c>
      <c r="J113" t="s">
        <v>1748</v>
      </c>
      <c r="K113">
        <v>18</v>
      </c>
      <c r="L113" s="7" t="s">
        <v>1730</v>
      </c>
      <c r="M113" s="3">
        <v>0.68515199999999998</v>
      </c>
      <c r="N113" s="3">
        <v>0</v>
      </c>
      <c r="O113" s="3">
        <v>0</v>
      </c>
      <c r="P113" s="3">
        <v>3.4416000000000002E-2</v>
      </c>
      <c r="S113" s="1">
        <v>0.72</v>
      </c>
      <c r="T113" s="8">
        <v>1967138</v>
      </c>
      <c r="U113" s="8">
        <v>112336538</v>
      </c>
      <c r="V113" t="s">
        <v>1269</v>
      </c>
      <c r="X113" t="s">
        <v>2208</v>
      </c>
      <c r="Z113" t="s">
        <v>2024</v>
      </c>
    </row>
    <row r="114" spans="1:26">
      <c r="A114" t="s">
        <v>711</v>
      </c>
      <c r="B114" s="2">
        <v>0.95299999999999996</v>
      </c>
      <c r="C114" s="2">
        <v>0</v>
      </c>
      <c r="D114" s="2">
        <v>8.9999999999999993E-3</v>
      </c>
      <c r="E114" s="2">
        <v>4.0000000000000001E-3</v>
      </c>
      <c r="F114" s="2">
        <v>3.4000000000000002E-2</v>
      </c>
      <c r="G114" s="1"/>
      <c r="H114" s="1" t="str">
        <f t="shared" si="3"/>
        <v>Micronesia, Federated States of</v>
      </c>
      <c r="I114" t="s">
        <v>711</v>
      </c>
      <c r="J114" t="s">
        <v>1746</v>
      </c>
      <c r="K114">
        <v>109</v>
      </c>
      <c r="L114" s="7" t="s">
        <v>1989</v>
      </c>
      <c r="M114" s="3">
        <v>0.95299999999999996</v>
      </c>
      <c r="N114" s="3">
        <v>0</v>
      </c>
      <c r="O114" s="3">
        <v>4.0000000000000001E-3</v>
      </c>
      <c r="P114" s="3">
        <v>4.2999999999999997E-2</v>
      </c>
      <c r="T114">
        <v>701</v>
      </c>
      <c r="U114" s="8">
        <v>101823</v>
      </c>
      <c r="V114" t="s">
        <v>524</v>
      </c>
      <c r="X114" t="s">
        <v>2210</v>
      </c>
      <c r="Z114" t="s">
        <v>2024</v>
      </c>
    </row>
    <row r="115" spans="1:26">
      <c r="A115" t="s">
        <v>1132</v>
      </c>
      <c r="B115" s="2">
        <v>0.98</v>
      </c>
      <c r="C115" s="2">
        <v>6.0000000000000001E-3</v>
      </c>
      <c r="D115" s="2">
        <v>1.4E-2</v>
      </c>
      <c r="E115" s="2">
        <v>0</v>
      </c>
      <c r="F115" s="2">
        <v>0</v>
      </c>
      <c r="G115" s="2"/>
      <c r="H115" s="1" t="str">
        <f t="shared" si="3"/>
        <v>Moldova</v>
      </c>
      <c r="I115" t="s">
        <v>1132</v>
      </c>
      <c r="J115" t="s">
        <v>1748</v>
      </c>
      <c r="K115">
        <v>39</v>
      </c>
      <c r="L115" s="7" t="s">
        <v>1730</v>
      </c>
      <c r="M115" s="3">
        <v>0.70069999999999999</v>
      </c>
      <c r="N115" s="3">
        <v>4.2899999999999995E-3</v>
      </c>
      <c r="O115" s="3">
        <v>0</v>
      </c>
      <c r="P115" s="3">
        <v>1.001E-2</v>
      </c>
      <c r="S115" s="1">
        <v>0.71499999999999997</v>
      </c>
      <c r="T115" s="8">
        <v>33843</v>
      </c>
      <c r="U115" s="8">
        <v>3559500</v>
      </c>
      <c r="V115" t="s">
        <v>954</v>
      </c>
      <c r="X115" t="s">
        <v>2212</v>
      </c>
      <c r="Z115" t="s">
        <v>2024</v>
      </c>
    </row>
    <row r="116" spans="1:26">
      <c r="A116" t="s">
        <v>1231</v>
      </c>
      <c r="B116" s="2">
        <v>0.877</v>
      </c>
      <c r="C116" s="2">
        <v>4.0000000000000001E-3</v>
      </c>
      <c r="D116" s="2">
        <v>0.11700000000000001</v>
      </c>
      <c r="E116" s="2">
        <v>0</v>
      </c>
      <c r="F116" s="2">
        <v>2E-3</v>
      </c>
      <c r="G116" s="2"/>
      <c r="H116" s="1" t="str">
        <f t="shared" si="3"/>
        <v>Monaco</v>
      </c>
      <c r="I116" t="s">
        <v>1231</v>
      </c>
      <c r="J116" t="s">
        <v>1747</v>
      </c>
      <c r="K116">
        <v>27</v>
      </c>
      <c r="L116" s="7" t="s">
        <v>1732</v>
      </c>
      <c r="M116" s="3">
        <v>0.877</v>
      </c>
      <c r="N116" s="3">
        <v>4.0000000000000001E-3</v>
      </c>
      <c r="O116" s="3">
        <v>0</v>
      </c>
      <c r="P116" s="3">
        <v>0.11900000000000001</v>
      </c>
      <c r="T116">
        <v>2</v>
      </c>
      <c r="U116" s="8">
        <v>36136</v>
      </c>
      <c r="V116" t="s">
        <v>954</v>
      </c>
      <c r="X116" t="s">
        <v>2214</v>
      </c>
      <c r="Z116" t="s">
        <v>2024</v>
      </c>
    </row>
    <row r="117" spans="1:26">
      <c r="A117" t="s">
        <v>638</v>
      </c>
      <c r="B117" s="2">
        <v>2.3E-2</v>
      </c>
      <c r="C117" s="2">
        <v>3.2000000000000001E-2</v>
      </c>
      <c r="D117" s="2">
        <v>0.35899999999999999</v>
      </c>
      <c r="E117" s="2">
        <v>0.55100000000000005</v>
      </c>
      <c r="F117" s="2">
        <v>3.5000000000000003E-2</v>
      </c>
      <c r="G117" s="2"/>
      <c r="H117" s="1" t="str">
        <f t="shared" si="3"/>
        <v>Mongolia</v>
      </c>
      <c r="I117" t="s">
        <v>638</v>
      </c>
      <c r="J117" t="s">
        <v>1743</v>
      </c>
      <c r="K117">
        <v>48</v>
      </c>
      <c r="L117" s="7" t="s">
        <v>1732</v>
      </c>
      <c r="M117" s="3">
        <v>2.3E-2</v>
      </c>
      <c r="N117" s="3">
        <v>3.2000000000000001E-2</v>
      </c>
      <c r="O117" s="3">
        <v>0.55100000000000005</v>
      </c>
      <c r="P117" s="3">
        <v>0.39400000000000002</v>
      </c>
      <c r="T117" s="8">
        <v>1564100</v>
      </c>
      <c r="U117" s="8">
        <v>2736800</v>
      </c>
      <c r="V117" t="s">
        <v>524</v>
      </c>
      <c r="X117" t="s">
        <v>1857</v>
      </c>
      <c r="Z117" t="s">
        <v>2024</v>
      </c>
    </row>
    <row r="118" spans="1:26">
      <c r="A118" t="s">
        <v>1136</v>
      </c>
      <c r="B118" s="2">
        <v>0.78100000000000003</v>
      </c>
      <c r="C118" s="2">
        <v>0.187</v>
      </c>
      <c r="D118" s="2">
        <v>3.2000000000000001E-2</v>
      </c>
      <c r="E118" s="2">
        <v>0</v>
      </c>
      <c r="F118" s="2">
        <v>0</v>
      </c>
      <c r="G118" s="1"/>
      <c r="H118" s="1" t="str">
        <f t="shared" si="3"/>
        <v>Montenegro</v>
      </c>
      <c r="I118" t="s">
        <v>1136</v>
      </c>
      <c r="J118" t="s">
        <v>1741</v>
      </c>
      <c r="K118">
        <v>39</v>
      </c>
      <c r="L118" s="7" t="s">
        <v>1730</v>
      </c>
      <c r="M118" s="3">
        <v>0.35535500000000003</v>
      </c>
      <c r="N118" s="3">
        <v>8.5085000000000008E-2</v>
      </c>
      <c r="O118" s="3">
        <v>0</v>
      </c>
      <c r="P118" s="3">
        <v>1.456E-2</v>
      </c>
      <c r="Q118" s="1"/>
      <c r="R118" s="1">
        <f>SUM(M118:Q118)</f>
        <v>0.45500000000000007</v>
      </c>
      <c r="S118" s="1">
        <v>0.45500000000000002</v>
      </c>
      <c r="T118" s="8">
        <v>13812</v>
      </c>
      <c r="U118" s="8">
        <v>620029</v>
      </c>
      <c r="V118" t="s">
        <v>954</v>
      </c>
      <c r="X118" t="s">
        <v>39</v>
      </c>
      <c r="Z118" t="s">
        <v>2024</v>
      </c>
    </row>
    <row r="119" spans="1:26">
      <c r="A119" t="s">
        <v>1684</v>
      </c>
      <c r="B119" s="2">
        <v>5.9999999999999995E-4</v>
      </c>
      <c r="C119" s="2">
        <v>0.999</v>
      </c>
      <c r="D119" s="2">
        <v>0</v>
      </c>
      <c r="E119" s="2">
        <v>0</v>
      </c>
      <c r="F119" s="2">
        <v>0</v>
      </c>
      <c r="G119" s="1"/>
      <c r="H119" s="1" t="str">
        <f t="shared" si="3"/>
        <v>Morocco</v>
      </c>
      <c r="I119" t="s">
        <v>1684</v>
      </c>
      <c r="J119" t="s">
        <v>1744</v>
      </c>
      <c r="K119">
        <v>32</v>
      </c>
      <c r="L119" s="7" t="s">
        <v>1731</v>
      </c>
      <c r="M119" s="3">
        <v>5.9099999999999995E-4</v>
      </c>
      <c r="N119" s="3">
        <v>0.98401499999999997</v>
      </c>
      <c r="O119" s="3">
        <v>0</v>
      </c>
      <c r="P119" s="3">
        <v>0</v>
      </c>
      <c r="S119" s="1">
        <v>0.98499999999999999</v>
      </c>
      <c r="T119" s="8">
        <v>442300</v>
      </c>
      <c r="U119" s="8">
        <v>32929600</v>
      </c>
      <c r="V119" t="s">
        <v>1575</v>
      </c>
      <c r="X119" t="s">
        <v>2215</v>
      </c>
      <c r="Z119" t="s">
        <v>2024</v>
      </c>
    </row>
    <row r="120" spans="1:26">
      <c r="A120" t="s">
        <v>228</v>
      </c>
      <c r="B120" s="2">
        <v>0.56699999999999995</v>
      </c>
      <c r="C120" s="2">
        <v>0.18</v>
      </c>
      <c r="D120" s="2">
        <v>0.17899999999999999</v>
      </c>
      <c r="E120" s="2">
        <v>0</v>
      </c>
      <c r="F120" s="2">
        <v>7.3999999999999996E-2</v>
      </c>
      <c r="G120" s="2"/>
      <c r="H120" s="1" t="str">
        <f t="shared" si="3"/>
        <v>Mozambique</v>
      </c>
      <c r="I120" t="s">
        <v>228</v>
      </c>
      <c r="J120" t="s">
        <v>1749</v>
      </c>
      <c r="K120">
        <v>87</v>
      </c>
      <c r="L120" s="7" t="s">
        <v>1730</v>
      </c>
      <c r="M120" s="3">
        <v>0.48761999999999994</v>
      </c>
      <c r="N120" s="3">
        <v>0.15479999999999999</v>
      </c>
      <c r="O120" s="3">
        <v>0</v>
      </c>
      <c r="P120" s="3">
        <v>0.21758</v>
      </c>
      <c r="Q120" s="1">
        <f>+M120+N120</f>
        <v>0.64241999999999999</v>
      </c>
      <c r="S120" s="1">
        <v>0.86</v>
      </c>
      <c r="T120" s="8">
        <v>799380</v>
      </c>
      <c r="U120" s="8">
        <v>23700715</v>
      </c>
      <c r="V120" t="s">
        <v>164</v>
      </c>
      <c r="X120" t="s">
        <v>2217</v>
      </c>
      <c r="Z120" t="s">
        <v>2024</v>
      </c>
    </row>
    <row r="121" spans="1:26">
      <c r="A121" t="s">
        <v>380</v>
      </c>
      <c r="B121" s="2">
        <v>0.97499999999999998</v>
      </c>
      <c r="C121" s="2">
        <v>3.0000000000000001E-3</v>
      </c>
      <c r="D121" s="2">
        <v>1.9E-2</v>
      </c>
      <c r="E121" s="2">
        <v>0</v>
      </c>
      <c r="F121" s="2">
        <v>2E-3</v>
      </c>
      <c r="H121" s="1" t="str">
        <f t="shared" si="3"/>
        <v>Namibia</v>
      </c>
      <c r="I121" t="s">
        <v>380</v>
      </c>
      <c r="J121" t="s">
        <v>1747</v>
      </c>
      <c r="K121">
        <v>80</v>
      </c>
      <c r="L121" s="7" t="s">
        <v>1730</v>
      </c>
      <c r="M121" s="3">
        <v>0.89212500000000006</v>
      </c>
      <c r="N121" s="3">
        <v>2.745E-3</v>
      </c>
      <c r="O121" s="3">
        <v>0</v>
      </c>
      <c r="P121" s="3">
        <v>1.9214999999999999E-2</v>
      </c>
      <c r="S121" s="1">
        <v>0.91500000000000004</v>
      </c>
      <c r="T121" s="8">
        <v>825118</v>
      </c>
      <c r="U121" s="8">
        <v>2113077</v>
      </c>
      <c r="V121" t="s">
        <v>164</v>
      </c>
      <c r="X121" t="s">
        <v>2220</v>
      </c>
      <c r="Z121" t="s">
        <v>2024</v>
      </c>
    </row>
    <row r="122" spans="1:26">
      <c r="A122" t="s">
        <v>715</v>
      </c>
      <c r="B122" s="2">
        <v>0.79</v>
      </c>
      <c r="C122" s="2">
        <v>0</v>
      </c>
      <c r="D122" s="2">
        <v>4.4999999999999998E-2</v>
      </c>
      <c r="E122" s="2">
        <v>1.0999999999999999E-2</v>
      </c>
      <c r="F122" s="2">
        <v>0.155</v>
      </c>
      <c r="G122" s="1"/>
      <c r="H122" s="1" t="str">
        <f t="shared" si="3"/>
        <v>Nauru</v>
      </c>
      <c r="I122" t="s">
        <v>715</v>
      </c>
      <c r="J122" t="s">
        <v>1748</v>
      </c>
      <c r="K122">
        <v>111</v>
      </c>
      <c r="L122" s="7" t="s">
        <v>1989</v>
      </c>
      <c r="M122" s="3">
        <v>0.79</v>
      </c>
      <c r="N122" s="3">
        <v>0</v>
      </c>
      <c r="O122" s="3">
        <v>1.0999999999999999E-2</v>
      </c>
      <c r="P122" s="3">
        <v>0.2</v>
      </c>
      <c r="T122">
        <v>21</v>
      </c>
      <c r="U122" s="8">
        <v>9945</v>
      </c>
      <c r="V122" t="s">
        <v>524</v>
      </c>
      <c r="X122" t="s">
        <v>2221</v>
      </c>
      <c r="Z122" t="s">
        <v>2024</v>
      </c>
    </row>
    <row r="123" spans="1:26">
      <c r="A123" t="s">
        <v>880</v>
      </c>
      <c r="B123" s="2">
        <v>5.0000000000000001E-3</v>
      </c>
      <c r="C123" s="2">
        <v>4.5999999999999999E-2</v>
      </c>
      <c r="D123" s="2">
        <v>3.0000000000000001E-3</v>
      </c>
      <c r="E123" s="2">
        <v>0.91</v>
      </c>
      <c r="F123" s="2">
        <v>3.7699999999999997E-2</v>
      </c>
      <c r="G123" s="2"/>
      <c r="H123" s="1" t="str">
        <f t="shared" si="3"/>
        <v>Nepal</v>
      </c>
      <c r="I123" t="s">
        <v>880</v>
      </c>
      <c r="J123" t="s">
        <v>1743</v>
      </c>
      <c r="K123">
        <v>69</v>
      </c>
      <c r="L123" s="7" t="s">
        <v>1753</v>
      </c>
      <c r="M123" s="3">
        <v>4.6500000000000005E-3</v>
      </c>
      <c r="N123" s="3">
        <v>4.2779999999999999E-2</v>
      </c>
      <c r="O123" s="3">
        <v>0.84630000000000005</v>
      </c>
      <c r="P123" s="3">
        <v>3.7851000000000003E-2</v>
      </c>
      <c r="S123" s="1">
        <v>0.93</v>
      </c>
      <c r="T123" s="8">
        <v>147181</v>
      </c>
      <c r="U123" s="8">
        <v>26494504</v>
      </c>
      <c r="V123" t="s">
        <v>524</v>
      </c>
      <c r="X123" t="s">
        <v>2222</v>
      </c>
      <c r="Z123" t="s">
        <v>2024</v>
      </c>
    </row>
    <row r="124" spans="1:26">
      <c r="A124" t="s">
        <v>1233</v>
      </c>
      <c r="B124" s="2">
        <v>0.50800000000000001</v>
      </c>
      <c r="C124" s="2">
        <v>0.06</v>
      </c>
      <c r="D124" s="2">
        <v>0.42099999999999999</v>
      </c>
      <c r="E124" s="2">
        <v>7.0000000000000001E-3</v>
      </c>
      <c r="F124" s="2">
        <v>4.0000000000000001E-3</v>
      </c>
      <c r="G124" s="2"/>
      <c r="H124" s="1" t="str">
        <f t="shared" si="3"/>
        <v>Netherlands</v>
      </c>
      <c r="I124" t="s">
        <v>1233</v>
      </c>
      <c r="J124" t="s">
        <v>1740</v>
      </c>
      <c r="K124">
        <v>27</v>
      </c>
      <c r="L124" s="7" t="s">
        <v>1732</v>
      </c>
      <c r="M124" s="3">
        <v>0.16764000000000001</v>
      </c>
      <c r="N124" s="3">
        <v>1.9800000000000002E-2</v>
      </c>
      <c r="O124" s="3">
        <v>2.31E-3</v>
      </c>
      <c r="P124" s="3">
        <v>0.14025000000000001</v>
      </c>
      <c r="Q124" s="1"/>
      <c r="R124" s="1">
        <f>SUM(M124:Q124)</f>
        <v>0.33000000000000007</v>
      </c>
      <c r="S124" s="1">
        <v>0.33</v>
      </c>
      <c r="T124" s="8">
        <v>33783</v>
      </c>
      <c r="U124" s="8">
        <v>16787600</v>
      </c>
      <c r="V124" t="s">
        <v>954</v>
      </c>
      <c r="X124" t="s">
        <v>2224</v>
      </c>
      <c r="Z124" t="s">
        <v>2024</v>
      </c>
    </row>
    <row r="125" spans="1:26">
      <c r="A125" t="s">
        <v>535</v>
      </c>
      <c r="B125" s="2">
        <v>0.57199999999999995</v>
      </c>
      <c r="C125" s="2">
        <v>1.2E-2</v>
      </c>
      <c r="D125" s="2">
        <v>0.36599999999999999</v>
      </c>
      <c r="E125" s="2">
        <v>3.7000000000000005E-2</v>
      </c>
      <c r="F125" s="2">
        <v>1.2E-2</v>
      </c>
      <c r="G125" s="2"/>
      <c r="H125" s="1" t="str">
        <f t="shared" si="3"/>
        <v>New Zealand</v>
      </c>
      <c r="I125" t="s">
        <v>535</v>
      </c>
      <c r="J125" t="s">
        <v>1740</v>
      </c>
      <c r="K125">
        <v>94</v>
      </c>
      <c r="L125" s="7" t="s">
        <v>1732</v>
      </c>
      <c r="M125" s="3">
        <v>0.18875999999999998</v>
      </c>
      <c r="N125" s="3">
        <v>3.96E-3</v>
      </c>
      <c r="O125" s="3">
        <v>1.2210000000000002E-2</v>
      </c>
      <c r="P125" s="3">
        <v>0.12474</v>
      </c>
      <c r="Q125" s="1"/>
      <c r="R125" s="1">
        <f>SUM(M125:Q125)</f>
        <v>0.32966999999999996</v>
      </c>
      <c r="S125" s="1">
        <v>0.33</v>
      </c>
      <c r="T125" s="8">
        <v>270534</v>
      </c>
      <c r="U125" s="8">
        <v>4468540</v>
      </c>
      <c r="V125" t="s">
        <v>524</v>
      </c>
      <c r="X125" t="s">
        <v>16</v>
      </c>
      <c r="Z125" t="s">
        <v>2024</v>
      </c>
    </row>
    <row r="126" spans="1:26">
      <c r="A126" t="s">
        <v>1410</v>
      </c>
      <c r="B126" s="2">
        <v>0.85799999999999998</v>
      </c>
      <c r="C126" s="2">
        <v>0</v>
      </c>
      <c r="D126" s="2">
        <v>0.125</v>
      </c>
      <c r="E126" s="2">
        <v>0</v>
      </c>
      <c r="F126" s="2">
        <v>1.4999999999999999E-2</v>
      </c>
      <c r="G126" s="2"/>
      <c r="H126" s="1" t="str">
        <f t="shared" si="3"/>
        <v>Nicaragua</v>
      </c>
      <c r="I126" t="s">
        <v>1410</v>
      </c>
      <c r="J126" t="s">
        <v>1748</v>
      </c>
      <c r="K126">
        <v>16</v>
      </c>
      <c r="L126" s="7" t="s">
        <v>1730</v>
      </c>
      <c r="M126" s="3">
        <v>0.72071999999999992</v>
      </c>
      <c r="N126" s="3">
        <v>0</v>
      </c>
      <c r="O126" s="3">
        <v>0</v>
      </c>
      <c r="P126" s="3">
        <v>0.11760000000000001</v>
      </c>
      <c r="S126" s="1">
        <v>0.84</v>
      </c>
      <c r="T126" s="8">
        <v>121428</v>
      </c>
      <c r="U126" s="8">
        <v>6071045</v>
      </c>
      <c r="V126" t="s">
        <v>1269</v>
      </c>
      <c r="X126" t="s">
        <v>2239</v>
      </c>
      <c r="Z126" t="s">
        <v>2024</v>
      </c>
    </row>
    <row r="127" spans="1:26">
      <c r="A127" t="s">
        <v>477</v>
      </c>
      <c r="B127" s="2">
        <v>8.0000000000000002E-3</v>
      </c>
      <c r="C127" s="2">
        <v>0.98399999999999999</v>
      </c>
      <c r="D127" s="2">
        <v>7.0000000000000001E-3</v>
      </c>
      <c r="E127" s="2">
        <v>0</v>
      </c>
      <c r="F127" s="2">
        <v>0</v>
      </c>
      <c r="G127" s="2"/>
      <c r="H127" s="1" t="str">
        <f t="shared" si="3"/>
        <v>Niger</v>
      </c>
      <c r="I127" t="s">
        <v>477</v>
      </c>
      <c r="J127" t="s">
        <v>1744</v>
      </c>
      <c r="K127">
        <v>50</v>
      </c>
      <c r="L127" s="7" t="s">
        <v>1731</v>
      </c>
      <c r="M127" s="3">
        <v>8.0000000000000002E-3</v>
      </c>
      <c r="N127" s="3">
        <v>0.98399999999999999</v>
      </c>
      <c r="O127" s="3">
        <v>0</v>
      </c>
      <c r="P127" s="3">
        <v>7.0000000000000001E-3</v>
      </c>
      <c r="S127" s="1">
        <v>1</v>
      </c>
      <c r="T127" s="8">
        <v>1186408</v>
      </c>
      <c r="U127" s="8">
        <v>17129076</v>
      </c>
      <c r="V127" t="s">
        <v>164</v>
      </c>
      <c r="X127" t="s">
        <v>2242</v>
      </c>
      <c r="Z127" t="s">
        <v>2024</v>
      </c>
    </row>
    <row r="128" spans="1:26">
      <c r="A128" t="s">
        <v>482</v>
      </c>
      <c r="B128" s="2">
        <v>0.49299999999999999</v>
      </c>
      <c r="C128" s="2">
        <v>0.48799999999999999</v>
      </c>
      <c r="D128" s="2">
        <v>4.0000000000000001E-3</v>
      </c>
      <c r="E128" s="2">
        <v>1E-4</v>
      </c>
      <c r="F128" s="2">
        <v>1.46E-2</v>
      </c>
      <c r="G128" s="1"/>
      <c r="H128" s="1" t="str">
        <f t="shared" si="3"/>
        <v>Nigeria</v>
      </c>
      <c r="I128" t="s">
        <v>482</v>
      </c>
      <c r="J128" t="s">
        <v>1742</v>
      </c>
      <c r="K128">
        <v>57</v>
      </c>
      <c r="L128" s="7" t="s">
        <v>1767</v>
      </c>
      <c r="M128" s="3">
        <v>0.47081499999999998</v>
      </c>
      <c r="N128" s="3">
        <v>0.46603999999999995</v>
      </c>
      <c r="O128" s="3">
        <v>9.5500000000000004E-5</v>
      </c>
      <c r="P128" s="3">
        <v>1.7763000000000001E-2</v>
      </c>
      <c r="Q128" s="1"/>
      <c r="R128" s="1">
        <f>SUM(M128:Q128)</f>
        <v>0.95471349999999999</v>
      </c>
      <c r="S128" s="1">
        <v>0.95499999999999996</v>
      </c>
      <c r="T128" s="8">
        <v>923768</v>
      </c>
      <c r="U128" s="8">
        <v>170901000</v>
      </c>
      <c r="V128" t="s">
        <v>164</v>
      </c>
      <c r="X128" t="s">
        <v>2243</v>
      </c>
      <c r="Z128" t="s">
        <v>2024</v>
      </c>
    </row>
    <row r="129" spans="1:26">
      <c r="A129" t="s">
        <v>741</v>
      </c>
      <c r="B129" s="2">
        <v>0.96399999999999997</v>
      </c>
      <c r="C129" s="2">
        <v>0</v>
      </c>
      <c r="D129" s="2">
        <v>3.3000000000000002E-2</v>
      </c>
      <c r="E129" s="2">
        <v>0</v>
      </c>
      <c r="F129" s="2">
        <v>2E-3</v>
      </c>
      <c r="G129" s="2"/>
      <c r="H129" s="1" t="str">
        <f t="shared" si="3"/>
        <v>Niue</v>
      </c>
      <c r="I129" t="s">
        <v>741</v>
      </c>
      <c r="J129" t="s">
        <v>1746</v>
      </c>
      <c r="K129">
        <v>201</v>
      </c>
      <c r="L129" s="7" t="s">
        <v>1730</v>
      </c>
      <c r="M129" s="3">
        <v>0.96399999999999997</v>
      </c>
      <c r="N129" s="3">
        <v>0</v>
      </c>
      <c r="O129" s="3">
        <v>0</v>
      </c>
      <c r="P129" s="3">
        <v>3.5000000000000003E-2</v>
      </c>
      <c r="T129">
        <v>261</v>
      </c>
      <c r="U129" s="8">
        <v>1613</v>
      </c>
      <c r="V129" t="s">
        <v>524</v>
      </c>
      <c r="X129" t="s">
        <v>2233</v>
      </c>
      <c r="Z129" t="s">
        <v>2398</v>
      </c>
    </row>
    <row r="130" spans="1:26">
      <c r="A130" t="s">
        <v>1076</v>
      </c>
      <c r="B130" s="2">
        <v>0.84699999999999998</v>
      </c>
      <c r="C130" s="2">
        <v>3.6999999999999998E-2</v>
      </c>
      <c r="D130" s="2">
        <v>0.10100000000000001</v>
      </c>
      <c r="E130" s="2">
        <v>1.0999999999999999E-2</v>
      </c>
      <c r="F130" s="2">
        <v>2E-3</v>
      </c>
      <c r="G130" s="2"/>
      <c r="H130" s="1" t="str">
        <f t="shared" ref="H130:H161" si="4">VLOOKUP(I130,$A:$A,1,0)</f>
        <v>Norway</v>
      </c>
      <c r="I130" t="s">
        <v>1076</v>
      </c>
      <c r="J130" t="s">
        <v>1740</v>
      </c>
      <c r="K130">
        <v>22</v>
      </c>
      <c r="L130" s="7" t="s">
        <v>1732</v>
      </c>
      <c r="M130" s="3">
        <v>0.17363499999999998</v>
      </c>
      <c r="N130" s="3">
        <v>7.5849999999999989E-3</v>
      </c>
      <c r="O130" s="3">
        <v>2.2549999999999996E-3</v>
      </c>
      <c r="P130" s="3">
        <v>2.1115000000000002E-2</v>
      </c>
      <c r="Q130" s="1"/>
      <c r="R130" s="1">
        <f>SUM(M130:Q130)</f>
        <v>0.20458999999999999</v>
      </c>
      <c r="S130" s="1">
        <v>0.20499999999999999</v>
      </c>
      <c r="T130" s="8">
        <v>323782</v>
      </c>
      <c r="U130" s="8">
        <v>5063709</v>
      </c>
      <c r="V130" t="s">
        <v>954</v>
      </c>
      <c r="X130" t="s">
        <v>2248</v>
      </c>
      <c r="Z130" t="s">
        <v>2024</v>
      </c>
    </row>
    <row r="131" spans="1:26">
      <c r="A131" t="s">
        <v>1616</v>
      </c>
      <c r="B131" s="2">
        <v>6.5000000000000002E-2</v>
      </c>
      <c r="C131" s="2">
        <v>0.85899999999999999</v>
      </c>
      <c r="D131" s="2">
        <v>2E-3</v>
      </c>
      <c r="E131" s="2">
        <v>6.3E-2</v>
      </c>
      <c r="F131" s="2">
        <v>0.01</v>
      </c>
      <c r="G131" s="1"/>
      <c r="H131" s="1" t="str">
        <f t="shared" si="4"/>
        <v>Oman</v>
      </c>
      <c r="I131" t="s">
        <v>1616</v>
      </c>
      <c r="J131" t="s">
        <v>1745</v>
      </c>
      <c r="K131">
        <v>73</v>
      </c>
      <c r="L131" s="7" t="s">
        <v>1731</v>
      </c>
      <c r="M131" s="3">
        <v>6.4674999999999996E-2</v>
      </c>
      <c r="N131" s="3">
        <v>0.85470499999999994</v>
      </c>
      <c r="O131" s="3">
        <v>6.2685000000000005E-2</v>
      </c>
      <c r="P131" s="3">
        <v>1.1940000000000001E-2</v>
      </c>
      <c r="Q131" t="s">
        <v>1731</v>
      </c>
      <c r="S131" s="1">
        <v>0.995</v>
      </c>
      <c r="T131" s="8">
        <v>309500</v>
      </c>
      <c r="U131" s="8">
        <v>3831553</v>
      </c>
      <c r="V131" t="s">
        <v>1575</v>
      </c>
      <c r="X131" t="s">
        <v>2254</v>
      </c>
      <c r="Z131" t="s">
        <v>2024</v>
      </c>
    </row>
    <row r="132" spans="1:26">
      <c r="A132" t="s">
        <v>888</v>
      </c>
      <c r="B132" s="2">
        <v>1.6E-2</v>
      </c>
      <c r="C132" s="2">
        <v>0.96399999999999997</v>
      </c>
      <c r="D132" s="2">
        <v>1E-4</v>
      </c>
      <c r="E132" s="2">
        <v>1.9099999999999999E-2</v>
      </c>
      <c r="F132" s="2">
        <v>3.0000000000000003E-4</v>
      </c>
      <c r="G132" s="2"/>
      <c r="H132" s="1" t="str">
        <f t="shared" si="4"/>
        <v>Pakistan</v>
      </c>
      <c r="I132" t="s">
        <v>888</v>
      </c>
      <c r="J132" t="s">
        <v>1744</v>
      </c>
      <c r="K132">
        <v>67</v>
      </c>
      <c r="L132" t="s">
        <v>1731</v>
      </c>
      <c r="M132" s="3">
        <v>1.5440000000000001E-2</v>
      </c>
      <c r="N132" s="3">
        <v>0.93025999999999998</v>
      </c>
      <c r="O132" s="3">
        <v>1.84315E-2</v>
      </c>
      <c r="P132" s="3">
        <v>3.86E-4</v>
      </c>
      <c r="S132" s="1">
        <v>0.96499999999999997</v>
      </c>
      <c r="T132" s="8">
        <v>796095</v>
      </c>
      <c r="U132" s="8">
        <v>183355000</v>
      </c>
      <c r="V132" t="s">
        <v>524</v>
      </c>
      <c r="X132" t="s">
        <v>2255</v>
      </c>
      <c r="Z132" t="s">
        <v>2024</v>
      </c>
    </row>
    <row r="133" spans="1:26">
      <c r="A133" t="s">
        <v>721</v>
      </c>
      <c r="B133" s="2">
        <v>0.86699999999999999</v>
      </c>
      <c r="C133" s="2">
        <v>0</v>
      </c>
      <c r="D133" s="2">
        <v>1.2E-2</v>
      </c>
      <c r="E133" s="2">
        <v>8.0000000000000002E-3</v>
      </c>
      <c r="F133" s="2">
        <v>0.11199999999999999</v>
      </c>
      <c r="G133" s="2"/>
      <c r="H133" s="1" t="str">
        <f t="shared" si="4"/>
        <v>Palau</v>
      </c>
      <c r="I133" t="s">
        <v>721</v>
      </c>
      <c r="J133" t="s">
        <v>1747</v>
      </c>
      <c r="K133">
        <v>106</v>
      </c>
      <c r="L133" s="7" t="s">
        <v>1989</v>
      </c>
      <c r="M133" s="3">
        <v>0.86699999999999999</v>
      </c>
      <c r="N133" s="3">
        <v>0</v>
      </c>
      <c r="O133" s="3">
        <v>8.0000000000000002E-3</v>
      </c>
      <c r="P133" s="3">
        <v>0.124</v>
      </c>
      <c r="T133">
        <v>488</v>
      </c>
      <c r="U133" s="8">
        <v>20770</v>
      </c>
      <c r="V133" t="s">
        <v>524</v>
      </c>
      <c r="X133" t="s">
        <v>2259</v>
      </c>
      <c r="Z133" t="s">
        <v>2024</v>
      </c>
    </row>
    <row r="134" spans="1:26">
      <c r="A134" t="s">
        <v>1416</v>
      </c>
      <c r="B134" s="2">
        <v>0.93400000000000005</v>
      </c>
      <c r="C134" s="2">
        <v>7.0000000000000001E-3</v>
      </c>
      <c r="D134" s="2">
        <v>4.8000000000000001E-2</v>
      </c>
      <c r="E134" s="2">
        <v>2E-3</v>
      </c>
      <c r="F134" s="2">
        <v>8.0000000000000002E-3</v>
      </c>
      <c r="G134" s="1"/>
      <c r="H134" s="1" t="str">
        <f t="shared" si="4"/>
        <v>Panama</v>
      </c>
      <c r="I134" t="s">
        <v>1416</v>
      </c>
      <c r="J134" t="s">
        <v>1747</v>
      </c>
      <c r="K134">
        <v>13</v>
      </c>
      <c r="L134" s="7" t="s">
        <v>1730</v>
      </c>
      <c r="M134" s="3">
        <v>0.82192000000000009</v>
      </c>
      <c r="N134" s="3">
        <v>6.1600000000000005E-3</v>
      </c>
      <c r="O134" s="3">
        <v>1.7600000000000001E-3</v>
      </c>
      <c r="P134" s="3">
        <v>4.9280000000000004E-2</v>
      </c>
      <c r="S134" s="1">
        <v>0.88</v>
      </c>
      <c r="T134" s="8">
        <v>74177</v>
      </c>
      <c r="U134" s="8">
        <v>3405813</v>
      </c>
      <c r="V134" t="s">
        <v>1269</v>
      </c>
      <c r="X134" t="s">
        <v>2264</v>
      </c>
      <c r="Z134" t="s">
        <v>2024</v>
      </c>
    </row>
    <row r="135" spans="1:26">
      <c r="A135" t="s">
        <v>675</v>
      </c>
      <c r="B135" s="2">
        <v>0.99199999999999999</v>
      </c>
      <c r="C135" s="2">
        <v>0</v>
      </c>
      <c r="D135" s="2">
        <v>0</v>
      </c>
      <c r="E135" s="2">
        <v>0</v>
      </c>
      <c r="F135" s="2">
        <v>6.0000000000000001E-3</v>
      </c>
      <c r="G135" s="1"/>
      <c r="H135" s="1" t="str">
        <f t="shared" si="4"/>
        <v>Papua New Guinea</v>
      </c>
      <c r="I135" t="s">
        <v>675</v>
      </c>
      <c r="J135" t="s">
        <v>1746</v>
      </c>
      <c r="K135">
        <v>86</v>
      </c>
      <c r="L135" s="7" t="s">
        <v>1730</v>
      </c>
      <c r="M135" s="3">
        <v>0.99199999999999999</v>
      </c>
      <c r="N135" s="3">
        <v>0</v>
      </c>
      <c r="O135" s="3">
        <v>0</v>
      </c>
      <c r="P135" s="3">
        <v>6.0000000000000001E-3</v>
      </c>
      <c r="T135" s="8">
        <v>462840</v>
      </c>
      <c r="U135" s="8">
        <v>7059653</v>
      </c>
      <c r="V135" t="s">
        <v>524</v>
      </c>
      <c r="X135" t="s">
        <v>2265</v>
      </c>
      <c r="Z135" t="s">
        <v>2024</v>
      </c>
    </row>
    <row r="136" spans="1:26">
      <c r="A136" t="s">
        <v>1484</v>
      </c>
      <c r="B136" s="2">
        <v>0.96899999999999997</v>
      </c>
      <c r="C136" s="2">
        <v>0</v>
      </c>
      <c r="D136" s="2">
        <v>1.0999999999999999E-2</v>
      </c>
      <c r="E136" s="2">
        <v>0</v>
      </c>
      <c r="F136" s="2">
        <v>1.9000000000000003E-2</v>
      </c>
      <c r="G136" s="1"/>
      <c r="H136" s="1" t="str">
        <f t="shared" si="4"/>
        <v>Paraguay</v>
      </c>
      <c r="I136" t="s">
        <v>1484</v>
      </c>
      <c r="J136" t="s">
        <v>1747</v>
      </c>
      <c r="K136">
        <v>8</v>
      </c>
      <c r="L136" s="7" t="s">
        <v>1730</v>
      </c>
      <c r="M136" s="3">
        <v>0.88663500000000006</v>
      </c>
      <c r="N136" s="3">
        <v>0</v>
      </c>
      <c r="O136" s="3">
        <v>0</v>
      </c>
      <c r="P136" s="3">
        <v>2.7449999999999999E-2</v>
      </c>
      <c r="S136" s="1">
        <v>0.91500000000000004</v>
      </c>
      <c r="T136" s="8">
        <v>406752</v>
      </c>
      <c r="U136" s="8">
        <v>6672631</v>
      </c>
      <c r="V136" t="s">
        <v>1269</v>
      </c>
      <c r="X136" t="s">
        <v>2267</v>
      </c>
      <c r="Z136" t="s">
        <v>2024</v>
      </c>
    </row>
    <row r="137" spans="1:26">
      <c r="A137" t="s">
        <v>1490</v>
      </c>
      <c r="B137" s="2">
        <v>0.95499999999999996</v>
      </c>
      <c r="C137" s="2">
        <v>0</v>
      </c>
      <c r="D137" s="2">
        <v>0.03</v>
      </c>
      <c r="E137" s="2">
        <v>2E-3</v>
      </c>
      <c r="F137" s="2">
        <v>1.3000000000000001E-2</v>
      </c>
      <c r="G137" s="1"/>
      <c r="H137" s="1" t="str">
        <f t="shared" si="4"/>
        <v>Peru</v>
      </c>
      <c r="I137" t="s">
        <v>1490</v>
      </c>
      <c r="J137" t="s">
        <v>1747</v>
      </c>
      <c r="K137">
        <v>6</v>
      </c>
      <c r="L137" s="7" t="s">
        <v>1730</v>
      </c>
      <c r="M137" s="3">
        <v>0.79742499999999994</v>
      </c>
      <c r="N137" s="3">
        <v>0</v>
      </c>
      <c r="O137" s="3">
        <v>1.67E-3</v>
      </c>
      <c r="P137" s="3">
        <v>3.5904999999999999E-2</v>
      </c>
      <c r="S137" s="1">
        <v>0.83499999999999996</v>
      </c>
      <c r="T137" s="8">
        <v>1285216</v>
      </c>
      <c r="U137" s="8">
        <v>30475144</v>
      </c>
      <c r="V137" t="s">
        <v>1269</v>
      </c>
      <c r="X137" t="s">
        <v>2268</v>
      </c>
      <c r="Z137" t="s">
        <v>2024</v>
      </c>
    </row>
    <row r="138" spans="1:26">
      <c r="A138" t="s">
        <v>810</v>
      </c>
      <c r="B138" s="2">
        <v>0.92600000000000005</v>
      </c>
      <c r="C138" s="2">
        <v>5.5E-2</v>
      </c>
      <c r="D138" s="2">
        <v>1E-3</v>
      </c>
      <c r="E138" s="2">
        <v>8.9999999999999998E-4</v>
      </c>
      <c r="F138" s="2">
        <v>1.6E-2</v>
      </c>
      <c r="G138" s="2"/>
      <c r="H138" s="1" t="str">
        <f t="shared" si="4"/>
        <v>Philippines</v>
      </c>
      <c r="I138" t="s">
        <v>810</v>
      </c>
      <c r="J138" t="s">
        <v>1747</v>
      </c>
      <c r="K138">
        <v>78</v>
      </c>
      <c r="L138" s="7" t="s">
        <v>1730</v>
      </c>
      <c r="M138" s="3">
        <v>0.88433000000000006</v>
      </c>
      <c r="N138" s="3">
        <v>5.2524999999999995E-2</v>
      </c>
      <c r="O138" s="3">
        <v>8.5949999999999991E-4</v>
      </c>
      <c r="P138" s="3">
        <v>1.6234999999999999E-2</v>
      </c>
      <c r="S138" s="1">
        <v>0.95499999999999996</v>
      </c>
      <c r="T138" s="8">
        <v>300076</v>
      </c>
      <c r="U138" s="8">
        <v>97876000</v>
      </c>
      <c r="V138" t="s">
        <v>524</v>
      </c>
      <c r="X138" t="s">
        <v>2269</v>
      </c>
      <c r="Z138" t="s">
        <v>2024</v>
      </c>
    </row>
    <row r="139" spans="1:26">
      <c r="A139" t="s">
        <v>999</v>
      </c>
      <c r="B139" s="2">
        <v>0.94329999999999992</v>
      </c>
      <c r="C139" s="2">
        <v>0</v>
      </c>
      <c r="D139" s="2">
        <v>5.6000000000000001E-2</v>
      </c>
      <c r="E139" s="2">
        <v>0</v>
      </c>
      <c r="F139" s="2">
        <v>0</v>
      </c>
      <c r="G139" s="1"/>
      <c r="H139" s="1" t="str">
        <f t="shared" si="4"/>
        <v>Poland</v>
      </c>
      <c r="I139" t="s">
        <v>999</v>
      </c>
      <c r="J139" t="s">
        <v>1748</v>
      </c>
      <c r="K139">
        <v>28</v>
      </c>
      <c r="L139" s="7" t="s">
        <v>1732</v>
      </c>
      <c r="M139" s="3">
        <v>0.70275849999999995</v>
      </c>
      <c r="N139" s="3">
        <v>0</v>
      </c>
      <c r="O139" s="3">
        <v>0</v>
      </c>
      <c r="P139" s="3">
        <v>4.172E-2</v>
      </c>
      <c r="S139" s="1">
        <v>0.745</v>
      </c>
      <c r="T139" s="8">
        <v>312685</v>
      </c>
      <c r="U139" s="8">
        <v>38533789</v>
      </c>
      <c r="V139" t="s">
        <v>954</v>
      </c>
      <c r="X139" t="s">
        <v>2271</v>
      </c>
      <c r="Z139" t="s">
        <v>2024</v>
      </c>
    </row>
    <row r="140" spans="1:26">
      <c r="A140" t="s">
        <v>1171</v>
      </c>
      <c r="B140" s="2">
        <v>0.93799999999999994</v>
      </c>
      <c r="C140" s="2">
        <v>6.0000000000000001E-3</v>
      </c>
      <c r="D140" s="2">
        <v>4.3999999999999997E-2</v>
      </c>
      <c r="E140" s="2">
        <v>7.0000000000000001E-3</v>
      </c>
      <c r="F140" s="2">
        <v>5.0000000000000001E-3</v>
      </c>
      <c r="G140" s="2"/>
      <c r="H140" s="1" t="str">
        <f t="shared" si="4"/>
        <v>Portugal</v>
      </c>
      <c r="I140" t="s">
        <v>1171</v>
      </c>
      <c r="J140" t="s">
        <v>1749</v>
      </c>
      <c r="K140">
        <v>29</v>
      </c>
      <c r="L140" s="7" t="s">
        <v>1732</v>
      </c>
      <c r="M140" s="3">
        <v>0.67066999999999988</v>
      </c>
      <c r="N140" s="3">
        <v>4.2899999999999995E-3</v>
      </c>
      <c r="O140" s="3">
        <v>5.0049999999999999E-3</v>
      </c>
      <c r="P140" s="3">
        <v>3.5034999999999997E-2</v>
      </c>
      <c r="S140" s="1">
        <v>0.71499999999999997</v>
      </c>
      <c r="T140" s="8">
        <v>92090</v>
      </c>
      <c r="U140" s="8">
        <v>10562178</v>
      </c>
      <c r="V140" t="s">
        <v>954</v>
      </c>
      <c r="X140" t="s">
        <v>2272</v>
      </c>
      <c r="Z140" t="s">
        <v>2024</v>
      </c>
    </row>
    <row r="141" spans="1:26">
      <c r="A141" t="s">
        <v>1627</v>
      </c>
      <c r="B141" s="2">
        <v>0.13800000000000001</v>
      </c>
      <c r="C141" s="2">
        <v>0.67700000000000005</v>
      </c>
      <c r="D141" s="2">
        <v>8.9999999999999993E-3</v>
      </c>
      <c r="E141" s="2">
        <v>0.16900000000000001</v>
      </c>
      <c r="F141" s="2">
        <v>7.0000000000000001E-3</v>
      </c>
      <c r="G141" s="1"/>
      <c r="H141" s="1" t="str">
        <f t="shared" si="4"/>
        <v>Qatar</v>
      </c>
      <c r="I141" t="s">
        <v>1627</v>
      </c>
      <c r="J141" t="s">
        <v>1745</v>
      </c>
      <c r="K141">
        <v>63</v>
      </c>
      <c r="L141" t="s">
        <v>1731</v>
      </c>
      <c r="M141" s="3">
        <v>0.13041</v>
      </c>
      <c r="N141" s="3">
        <v>0.63976500000000003</v>
      </c>
      <c r="O141" s="3">
        <v>0.15970500000000001</v>
      </c>
      <c r="P141" s="3">
        <v>1.512E-2</v>
      </c>
      <c r="S141" s="1">
        <v>0.94499999999999995</v>
      </c>
      <c r="T141" s="8">
        <v>11571</v>
      </c>
      <c r="U141" s="8">
        <v>1944953</v>
      </c>
      <c r="V141" t="s">
        <v>1575</v>
      </c>
      <c r="X141" t="s">
        <v>2275</v>
      </c>
      <c r="Z141" t="s">
        <v>2024</v>
      </c>
    </row>
    <row r="142" spans="1:26">
      <c r="A142" t="s">
        <v>234</v>
      </c>
      <c r="B142" s="2">
        <v>0.876</v>
      </c>
      <c r="C142" s="2">
        <v>4.2000000000000003E-2</v>
      </c>
      <c r="D142" s="2">
        <v>0.02</v>
      </c>
      <c r="E142" s="2">
        <v>4.7E-2</v>
      </c>
      <c r="F142" s="2">
        <v>1.4999999999999999E-2</v>
      </c>
      <c r="G142" s="2"/>
      <c r="H142" s="1" t="str">
        <f t="shared" si="4"/>
        <v>Réunion</v>
      </c>
      <c r="I142" t="s">
        <v>234</v>
      </c>
      <c r="J142" t="s">
        <v>1747</v>
      </c>
      <c r="K142">
        <v>202</v>
      </c>
      <c r="L142" s="7" t="s">
        <v>1767</v>
      </c>
      <c r="M142" s="3">
        <v>0.876</v>
      </c>
      <c r="N142" s="3">
        <v>4.2000000000000003E-2</v>
      </c>
      <c r="O142" s="3">
        <v>4.7E-2</v>
      </c>
      <c r="P142" s="3">
        <v>3.5000000000000003E-2</v>
      </c>
      <c r="T142" s="8">
        <v>2512</v>
      </c>
      <c r="U142" s="8">
        <v>821136</v>
      </c>
      <c r="V142" t="s">
        <v>164</v>
      </c>
      <c r="X142" t="s">
        <v>69</v>
      </c>
      <c r="Z142" t="s">
        <v>2024</v>
      </c>
    </row>
    <row r="143" spans="1:26">
      <c r="A143" t="s">
        <v>1140</v>
      </c>
      <c r="B143" s="2">
        <v>0.995</v>
      </c>
      <c r="C143" s="2">
        <v>3.0000000000000001E-3</v>
      </c>
      <c r="D143" s="2">
        <v>1E-3</v>
      </c>
      <c r="E143" s="2">
        <v>0</v>
      </c>
      <c r="F143" s="2">
        <v>0</v>
      </c>
      <c r="G143" s="1"/>
      <c r="H143" s="1" t="str">
        <f t="shared" si="4"/>
        <v>Romania</v>
      </c>
      <c r="I143" t="s">
        <v>1140</v>
      </c>
      <c r="J143" t="s">
        <v>1747</v>
      </c>
      <c r="K143">
        <v>39</v>
      </c>
      <c r="L143" s="7" t="s">
        <v>1730</v>
      </c>
      <c r="M143" s="3">
        <v>0.83579999999999999</v>
      </c>
      <c r="N143" s="3">
        <v>2.5200000000000001E-3</v>
      </c>
      <c r="O143" s="3">
        <v>0</v>
      </c>
      <c r="P143" s="3">
        <v>8.4000000000000003E-4</v>
      </c>
      <c r="S143" s="1">
        <v>0.84</v>
      </c>
      <c r="T143" s="8">
        <v>238391</v>
      </c>
      <c r="U143" s="8">
        <v>19043767</v>
      </c>
      <c r="V143" t="s">
        <v>954</v>
      </c>
      <c r="X143" t="s">
        <v>2278</v>
      </c>
      <c r="Z143" t="s">
        <v>2024</v>
      </c>
    </row>
    <row r="144" spans="1:26">
      <c r="A144" t="s">
        <v>1039</v>
      </c>
      <c r="B144" s="2">
        <v>0.73499999999999999</v>
      </c>
      <c r="C144" s="2">
        <v>0.1</v>
      </c>
      <c r="D144" s="2">
        <v>0.16200000000000001</v>
      </c>
      <c r="E144" s="2">
        <v>1.2000000000000001E-3</v>
      </c>
      <c r="F144" s="2">
        <v>2E-3</v>
      </c>
      <c r="G144" s="2"/>
      <c r="H144" s="1" t="str">
        <f t="shared" si="4"/>
        <v>Russia</v>
      </c>
      <c r="I144" t="s">
        <v>1039</v>
      </c>
      <c r="J144" t="s">
        <v>1740</v>
      </c>
      <c r="K144">
        <v>23</v>
      </c>
      <c r="L144" s="7" t="s">
        <v>1732</v>
      </c>
      <c r="M144" s="3">
        <v>0.24255000000000002</v>
      </c>
      <c r="N144" s="3">
        <v>3.3000000000000002E-2</v>
      </c>
      <c r="O144" s="3">
        <v>3.9600000000000003E-4</v>
      </c>
      <c r="P144" s="3">
        <v>5.4120000000000001E-2</v>
      </c>
      <c r="Q144" s="1"/>
      <c r="R144" s="1">
        <f>SUM(M144:Q144)</f>
        <v>0.33006600000000003</v>
      </c>
      <c r="S144" s="1">
        <v>0.33</v>
      </c>
      <c r="T144" s="8">
        <v>17075400</v>
      </c>
      <c r="U144" s="8">
        <v>143400000</v>
      </c>
      <c r="V144" t="s">
        <v>954</v>
      </c>
      <c r="X144" t="s">
        <v>2280</v>
      </c>
      <c r="Z144" t="s">
        <v>2024</v>
      </c>
    </row>
    <row r="145" spans="1:26">
      <c r="A145" t="s">
        <v>243</v>
      </c>
      <c r="B145" s="2">
        <v>0.93400000000000005</v>
      </c>
      <c r="C145" s="2">
        <v>1.7999999999999999E-2</v>
      </c>
      <c r="D145" s="2">
        <v>3.5999999999999997E-2</v>
      </c>
      <c r="E145" s="2">
        <v>0</v>
      </c>
      <c r="F145" s="2">
        <v>1.2E-2</v>
      </c>
      <c r="G145" s="1"/>
      <c r="H145" s="1" t="str">
        <f t="shared" si="4"/>
        <v>Rwanda</v>
      </c>
      <c r="I145" t="s">
        <v>243</v>
      </c>
      <c r="J145" t="s">
        <v>1747</v>
      </c>
      <c r="K145">
        <v>79</v>
      </c>
      <c r="L145" s="7" t="s">
        <v>1767</v>
      </c>
      <c r="M145" s="3">
        <v>0.88729999999999998</v>
      </c>
      <c r="N145" s="3">
        <v>1.7099999999999997E-2</v>
      </c>
      <c r="O145" s="3">
        <v>0</v>
      </c>
      <c r="P145" s="3">
        <v>4.5600000000000002E-2</v>
      </c>
      <c r="S145" s="1">
        <v>0.95</v>
      </c>
      <c r="T145" s="8">
        <v>25314</v>
      </c>
      <c r="U145" s="8">
        <v>10537222</v>
      </c>
      <c r="V145" t="s">
        <v>164</v>
      </c>
      <c r="X145" t="s">
        <v>2411</v>
      </c>
      <c r="Z145" t="s">
        <v>2395</v>
      </c>
    </row>
    <row r="146" spans="1:26">
      <c r="A146" t="s">
        <v>743</v>
      </c>
      <c r="B146" s="2">
        <v>0.96799999999999997</v>
      </c>
      <c r="C146" s="2">
        <v>0</v>
      </c>
      <c r="D146" s="2">
        <v>2.5000000000000001E-2</v>
      </c>
      <c r="E146" s="2">
        <v>0</v>
      </c>
      <c r="F146" s="2">
        <v>4.0000000000000001E-3</v>
      </c>
      <c r="G146" s="1"/>
      <c r="H146" s="1" t="str">
        <f t="shared" si="4"/>
        <v>Samoa</v>
      </c>
      <c r="I146" t="s">
        <v>743</v>
      </c>
      <c r="J146" t="s">
        <v>1746</v>
      </c>
      <c r="M146" s="3">
        <v>0.96799999999999997</v>
      </c>
      <c r="N146" s="3">
        <v>0</v>
      </c>
      <c r="O146" s="3">
        <v>0</v>
      </c>
      <c r="P146" s="3">
        <v>2.9000000000000001E-2</v>
      </c>
      <c r="T146" s="8">
        <v>2831</v>
      </c>
      <c r="U146" s="8">
        <v>187820</v>
      </c>
      <c r="V146" t="s">
        <v>524</v>
      </c>
      <c r="X146" t="s">
        <v>2286</v>
      </c>
      <c r="Z146" t="s">
        <v>2024</v>
      </c>
    </row>
    <row r="147" spans="1:26">
      <c r="A147" t="s">
        <v>1178</v>
      </c>
      <c r="B147" s="2">
        <v>0.91900000000000004</v>
      </c>
      <c r="C147" s="2">
        <v>0</v>
      </c>
      <c r="D147" s="2">
        <v>7.1999999999999995E-2</v>
      </c>
      <c r="E147" s="2">
        <v>0</v>
      </c>
      <c r="F147" s="2">
        <v>8.9999999999999993E-3</v>
      </c>
      <c r="G147" s="2"/>
      <c r="H147" s="1" t="str">
        <f t="shared" si="4"/>
        <v>San Marino</v>
      </c>
      <c r="I147" t="s">
        <v>1178</v>
      </c>
      <c r="J147" t="s">
        <v>1746</v>
      </c>
      <c r="K147">
        <v>36</v>
      </c>
      <c r="L147" s="7" t="s">
        <v>1730</v>
      </c>
      <c r="M147" s="3">
        <v>0.91900000000000004</v>
      </c>
      <c r="N147" s="3">
        <v>0</v>
      </c>
      <c r="O147" s="3">
        <v>0</v>
      </c>
      <c r="P147" s="3">
        <v>8.0999999999999989E-2</v>
      </c>
      <c r="T147">
        <v>61</v>
      </c>
      <c r="U147" s="8">
        <v>32576</v>
      </c>
      <c r="V147" t="s">
        <v>954</v>
      </c>
      <c r="X147" t="s">
        <v>2287</v>
      </c>
      <c r="Z147" t="s">
        <v>2024</v>
      </c>
    </row>
    <row r="148" spans="1:26">
      <c r="A148" t="s">
        <v>354</v>
      </c>
      <c r="B148" s="2">
        <v>0.82199999999999995</v>
      </c>
      <c r="C148" s="2">
        <v>0</v>
      </c>
      <c r="D148" s="2">
        <v>0.126</v>
      </c>
      <c r="E148" s="2">
        <v>0</v>
      </c>
      <c r="F148" s="2">
        <v>5.3000000000000005E-2</v>
      </c>
      <c r="G148" s="1"/>
      <c r="H148" s="1" t="str">
        <f t="shared" si="4"/>
        <v>Sao Tome and Principe</v>
      </c>
      <c r="I148" t="s">
        <v>354</v>
      </c>
      <c r="J148" t="s">
        <v>1747</v>
      </c>
      <c r="K148">
        <v>107</v>
      </c>
      <c r="L148" s="7" t="s">
        <v>1989</v>
      </c>
      <c r="M148" s="3">
        <v>0.82199999999999995</v>
      </c>
      <c r="N148" s="3">
        <v>0</v>
      </c>
      <c r="O148" s="3">
        <v>0</v>
      </c>
      <c r="P148" s="3">
        <v>0.17899999999999999</v>
      </c>
      <c r="T148" s="8">
        <v>1001</v>
      </c>
      <c r="U148" s="8">
        <v>187356</v>
      </c>
      <c r="V148" t="s">
        <v>164</v>
      </c>
      <c r="X148" t="s">
        <v>2288</v>
      </c>
      <c r="Z148" t="s">
        <v>2024</v>
      </c>
    </row>
    <row r="149" spans="1:26">
      <c r="A149" t="s">
        <v>1633</v>
      </c>
      <c r="B149" s="2">
        <v>4.3999999999999997E-2</v>
      </c>
      <c r="C149" s="2">
        <v>0.93</v>
      </c>
      <c r="D149" s="2">
        <v>7.0000000000000001E-3</v>
      </c>
      <c r="E149" s="2">
        <v>1.3999999999999999E-2</v>
      </c>
      <c r="F149" s="2">
        <v>6.0000000000000001E-3</v>
      </c>
      <c r="G149" s="1"/>
      <c r="H149" s="1" t="str">
        <f t="shared" si="4"/>
        <v>Saudi Arabia</v>
      </c>
      <c r="I149" t="s">
        <v>1633</v>
      </c>
      <c r="J149" t="s">
        <v>1745</v>
      </c>
      <c r="K149">
        <v>63</v>
      </c>
      <c r="L149" t="s">
        <v>1731</v>
      </c>
      <c r="M149" s="3">
        <v>4.1579999999999992E-2</v>
      </c>
      <c r="N149" s="3">
        <v>0.87885000000000002</v>
      </c>
      <c r="O149" s="3">
        <v>1.3229999999999999E-2</v>
      </c>
      <c r="P149" s="3">
        <v>1.2285000000000001E-2</v>
      </c>
      <c r="S149" s="1">
        <v>0.94499999999999995</v>
      </c>
      <c r="T149" s="8">
        <v>2149690</v>
      </c>
      <c r="U149" s="8">
        <v>29195895</v>
      </c>
      <c r="V149" t="s">
        <v>1575</v>
      </c>
      <c r="X149" t="s">
        <v>2290</v>
      </c>
      <c r="Z149" t="s">
        <v>2024</v>
      </c>
    </row>
    <row r="150" spans="1:26">
      <c r="A150" t="s">
        <v>488</v>
      </c>
      <c r="B150" s="2">
        <v>3.5999999999999997E-2</v>
      </c>
      <c r="C150" s="2">
        <v>0.96399999999999997</v>
      </c>
      <c r="D150" s="2">
        <v>0</v>
      </c>
      <c r="E150" s="2">
        <v>0</v>
      </c>
      <c r="F150" s="2">
        <v>0</v>
      </c>
      <c r="G150" s="2"/>
      <c r="H150" s="1" t="str">
        <f t="shared" si="4"/>
        <v>Senegal</v>
      </c>
      <c r="I150" t="s">
        <v>488</v>
      </c>
      <c r="J150" t="s">
        <v>1744</v>
      </c>
      <c r="K150">
        <v>37</v>
      </c>
      <c r="L150" s="7" t="s">
        <v>1731</v>
      </c>
      <c r="M150" s="3">
        <v>3.4739999999999993E-2</v>
      </c>
      <c r="N150" s="3">
        <v>0.93025999999999998</v>
      </c>
      <c r="O150" s="3">
        <v>0</v>
      </c>
      <c r="P150" s="3">
        <v>0</v>
      </c>
      <c r="S150" s="1">
        <v>0.96499999999999997</v>
      </c>
      <c r="T150" s="8">
        <v>196722</v>
      </c>
      <c r="U150" s="8">
        <v>13567338</v>
      </c>
      <c r="V150" t="s">
        <v>164</v>
      </c>
      <c r="X150" t="s">
        <v>2291</v>
      </c>
      <c r="Z150" t="s">
        <v>2024</v>
      </c>
    </row>
    <row r="151" spans="1:26">
      <c r="A151" t="s">
        <v>1145</v>
      </c>
      <c r="B151" s="2">
        <v>0.92500000000000004</v>
      </c>
      <c r="C151" s="2">
        <v>4.2000000000000003E-2</v>
      </c>
      <c r="D151" s="2">
        <v>3.3000000000000002E-2</v>
      </c>
      <c r="E151" s="2">
        <v>0</v>
      </c>
      <c r="F151" s="2">
        <v>0</v>
      </c>
      <c r="H151" s="1" t="str">
        <f t="shared" si="4"/>
        <v>Serbia</v>
      </c>
      <c r="I151" t="s">
        <v>1145</v>
      </c>
      <c r="J151" t="s">
        <v>1749</v>
      </c>
      <c r="K151">
        <v>39</v>
      </c>
      <c r="L151" s="7" t="s">
        <v>1730</v>
      </c>
      <c r="M151" s="3">
        <v>0.46712500000000001</v>
      </c>
      <c r="N151" s="3">
        <v>2.1210000000000003E-2</v>
      </c>
      <c r="O151" s="3">
        <v>0</v>
      </c>
      <c r="P151" s="3">
        <v>1.6664999999999999E-2</v>
      </c>
      <c r="Q151" s="1">
        <f>+M151+N151</f>
        <v>0.48833500000000002</v>
      </c>
      <c r="S151" s="1">
        <v>0.505</v>
      </c>
      <c r="T151" s="8">
        <v>77474</v>
      </c>
      <c r="U151" s="8">
        <v>7241295</v>
      </c>
      <c r="V151" t="s">
        <v>954</v>
      </c>
      <c r="X151" t="s">
        <v>2292</v>
      </c>
      <c r="Z151" t="s">
        <v>2024</v>
      </c>
    </row>
    <row r="152" spans="1:26">
      <c r="A152" t="s">
        <v>250</v>
      </c>
      <c r="B152" s="2">
        <v>0.94</v>
      </c>
      <c r="C152" s="2">
        <v>1.0999999999999999E-2</v>
      </c>
      <c r="D152" s="2">
        <v>2.1000000000000001E-2</v>
      </c>
      <c r="E152" s="2">
        <v>2.1000000000000001E-2</v>
      </c>
      <c r="F152" s="2">
        <v>6.0000000000000001E-3</v>
      </c>
      <c r="H152" s="1" t="str">
        <f t="shared" si="4"/>
        <v>Seychelles</v>
      </c>
      <c r="I152" t="s">
        <v>250</v>
      </c>
      <c r="J152" t="s">
        <v>1746</v>
      </c>
      <c r="K152">
        <v>102</v>
      </c>
      <c r="L152" s="7" t="s">
        <v>1989</v>
      </c>
      <c r="M152" s="3">
        <v>0.94</v>
      </c>
      <c r="N152" s="3">
        <v>1.0999999999999999E-2</v>
      </c>
      <c r="O152" s="3">
        <v>2.1000000000000001E-2</v>
      </c>
      <c r="P152" s="3">
        <v>2.7000000000000003E-2</v>
      </c>
      <c r="T152">
        <v>455</v>
      </c>
      <c r="U152" s="8">
        <v>90945</v>
      </c>
      <c r="V152" t="s">
        <v>164</v>
      </c>
      <c r="X152" t="s">
        <v>2294</v>
      </c>
      <c r="Z152" t="s">
        <v>2024</v>
      </c>
    </row>
    <row r="153" spans="1:26">
      <c r="A153" t="s">
        <v>492</v>
      </c>
      <c r="B153" s="2">
        <v>0.20899999999999999</v>
      </c>
      <c r="C153" s="2">
        <v>0.78</v>
      </c>
      <c r="D153" s="2">
        <v>1E-3</v>
      </c>
      <c r="E153" s="2">
        <v>0</v>
      </c>
      <c r="F153" s="2">
        <v>8.0000000000000002E-3</v>
      </c>
      <c r="H153" s="1" t="str">
        <f t="shared" si="4"/>
        <v>Sierra Leone</v>
      </c>
      <c r="I153" t="s">
        <v>492</v>
      </c>
      <c r="J153" t="s">
        <v>1745</v>
      </c>
      <c r="K153">
        <v>38</v>
      </c>
      <c r="L153" s="7" t="s">
        <v>1731</v>
      </c>
      <c r="M153" s="3">
        <v>0.20481999999999997</v>
      </c>
      <c r="N153" s="3">
        <v>0.76439999999999997</v>
      </c>
      <c r="O153" s="3">
        <v>0</v>
      </c>
      <c r="P153" s="3">
        <v>8.8200000000000014E-3</v>
      </c>
      <c r="S153" s="1">
        <v>0.98</v>
      </c>
      <c r="T153" s="8">
        <v>71740</v>
      </c>
      <c r="U153" s="8">
        <v>6255000</v>
      </c>
      <c r="V153" t="s">
        <v>164</v>
      </c>
      <c r="X153" t="s">
        <v>2296</v>
      </c>
      <c r="Z153" t="s">
        <v>2024</v>
      </c>
    </row>
    <row r="154" spans="1:26">
      <c r="A154" t="s">
        <v>817</v>
      </c>
      <c r="B154" s="2">
        <v>0.182</v>
      </c>
      <c r="C154" s="2">
        <v>0.14299999999999999</v>
      </c>
      <c r="D154" s="2">
        <v>0.16400000000000001</v>
      </c>
      <c r="E154" s="2">
        <v>0.39100000000000001</v>
      </c>
      <c r="F154" s="2">
        <v>0.12</v>
      </c>
      <c r="H154" s="1" t="str">
        <f t="shared" si="4"/>
        <v>Singapore</v>
      </c>
      <c r="I154" t="s">
        <v>817</v>
      </c>
      <c r="J154" t="s">
        <v>1742</v>
      </c>
      <c r="K154">
        <v>83</v>
      </c>
      <c r="L154" s="7" t="s">
        <v>1731</v>
      </c>
      <c r="M154" s="3">
        <v>0.12739999999999999</v>
      </c>
      <c r="N154" s="3">
        <v>0.10009999999999998</v>
      </c>
      <c r="O154" s="3">
        <v>0.2737</v>
      </c>
      <c r="P154" s="3">
        <v>0.1988</v>
      </c>
      <c r="Q154" s="1"/>
      <c r="R154" s="1">
        <f>SUM(M154:Q154)</f>
        <v>0.7</v>
      </c>
      <c r="S154" s="1">
        <v>0.7</v>
      </c>
      <c r="T154">
        <v>704</v>
      </c>
      <c r="U154" s="8">
        <v>5312400</v>
      </c>
      <c r="V154" t="s">
        <v>524</v>
      </c>
      <c r="X154" t="s">
        <v>2297</v>
      </c>
      <c r="Z154" t="s">
        <v>2024</v>
      </c>
    </row>
    <row r="155" spans="1:26">
      <c r="A155" t="s">
        <v>1003</v>
      </c>
      <c r="B155" s="2">
        <v>0.85299999999999998</v>
      </c>
      <c r="C155" s="2">
        <v>2E-3</v>
      </c>
      <c r="D155" s="2">
        <v>0.14299999999999999</v>
      </c>
      <c r="E155" s="2">
        <v>0</v>
      </c>
      <c r="F155" s="2">
        <v>0</v>
      </c>
      <c r="H155" s="1" t="str">
        <f t="shared" si="4"/>
        <v>Slovakia</v>
      </c>
      <c r="I155" t="s">
        <v>1003</v>
      </c>
      <c r="J155" t="s">
        <v>1741</v>
      </c>
      <c r="K155">
        <v>28</v>
      </c>
      <c r="L155" s="7" t="s">
        <v>1732</v>
      </c>
      <c r="M155" s="3">
        <v>0.39664500000000003</v>
      </c>
      <c r="N155" s="3">
        <v>9.3000000000000005E-4</v>
      </c>
      <c r="O155" s="3">
        <v>0</v>
      </c>
      <c r="P155" s="3">
        <v>6.6494999999999999E-2</v>
      </c>
      <c r="Q155" s="1"/>
      <c r="R155" s="1">
        <f>SUM(M155:Q155)</f>
        <v>0.46406999999999998</v>
      </c>
      <c r="S155" s="1">
        <v>0.46500000000000002</v>
      </c>
      <c r="T155" s="8">
        <v>49036</v>
      </c>
      <c r="U155" s="8">
        <v>5410836</v>
      </c>
      <c r="V155" t="s">
        <v>954</v>
      </c>
      <c r="X155" t="s">
        <v>2298</v>
      </c>
      <c r="Z155" t="s">
        <v>2024</v>
      </c>
    </row>
    <row r="156" spans="1:26">
      <c r="A156" t="s">
        <v>1008</v>
      </c>
      <c r="B156" s="2">
        <v>0.78400000000000003</v>
      </c>
      <c r="C156" s="2">
        <v>3.5999999999999997E-2</v>
      </c>
      <c r="D156" s="2">
        <v>0.18</v>
      </c>
      <c r="E156" s="2">
        <v>0</v>
      </c>
      <c r="F156" s="2">
        <v>0</v>
      </c>
      <c r="H156" s="1" t="str">
        <f t="shared" si="4"/>
        <v>Slovenia</v>
      </c>
      <c r="I156" t="s">
        <v>1008</v>
      </c>
      <c r="J156" t="s">
        <v>1741</v>
      </c>
      <c r="K156">
        <v>28</v>
      </c>
      <c r="L156" s="7" t="s">
        <v>1732</v>
      </c>
      <c r="M156" s="3">
        <v>0.36847999999999997</v>
      </c>
      <c r="N156" s="3">
        <v>1.6919999999999998E-2</v>
      </c>
      <c r="O156" s="3">
        <v>0</v>
      </c>
      <c r="P156" s="3">
        <v>8.4599999999999995E-2</v>
      </c>
      <c r="Q156" s="1"/>
      <c r="R156" s="1">
        <f>SUM(M156:Q156)</f>
        <v>0.47</v>
      </c>
      <c r="S156" s="1">
        <v>0.47</v>
      </c>
      <c r="T156" s="8">
        <v>20273</v>
      </c>
      <c r="U156" s="8">
        <v>2059941</v>
      </c>
      <c r="V156" t="s">
        <v>954</v>
      </c>
      <c r="X156" t="s">
        <v>2299</v>
      </c>
      <c r="Z156" t="s">
        <v>2024</v>
      </c>
    </row>
    <row r="157" spans="1:26">
      <c r="A157" t="s">
        <v>680</v>
      </c>
      <c r="B157" s="2">
        <v>0.97399999999999998</v>
      </c>
      <c r="C157" s="2">
        <v>0</v>
      </c>
      <c r="D157" s="2">
        <v>2E-3</v>
      </c>
      <c r="E157" s="2">
        <v>3.0000000000000001E-3</v>
      </c>
      <c r="F157" s="2">
        <v>0.02</v>
      </c>
      <c r="H157" s="1" t="str">
        <f t="shared" si="4"/>
        <v>Solomon Islands</v>
      </c>
      <c r="I157" t="s">
        <v>680</v>
      </c>
      <c r="J157" t="s">
        <v>1746</v>
      </c>
      <c r="K157">
        <v>90</v>
      </c>
      <c r="L157" s="7" t="s">
        <v>1730</v>
      </c>
      <c r="M157" s="3">
        <v>0.97399999999999998</v>
      </c>
      <c r="N157" s="3">
        <v>0</v>
      </c>
      <c r="O157" s="3">
        <v>3.0000000000000001E-3</v>
      </c>
      <c r="P157" s="3">
        <v>2.1999999999999999E-2</v>
      </c>
      <c r="T157" s="8">
        <v>28370</v>
      </c>
      <c r="U157" s="8">
        <v>515870</v>
      </c>
      <c r="V157" t="s">
        <v>524</v>
      </c>
      <c r="X157" t="s">
        <v>1882</v>
      </c>
      <c r="Z157" t="s">
        <v>2024</v>
      </c>
    </row>
    <row r="158" spans="1:26">
      <c r="A158" t="s">
        <v>254</v>
      </c>
      <c r="B158" s="2">
        <v>0</v>
      </c>
      <c r="C158" s="2">
        <v>0.998</v>
      </c>
      <c r="D158" s="2">
        <v>0</v>
      </c>
      <c r="E158" s="2">
        <v>0</v>
      </c>
      <c r="F158" s="2">
        <v>0</v>
      </c>
      <c r="H158" s="1" t="str">
        <f t="shared" si="4"/>
        <v>Somalia</v>
      </c>
      <c r="I158" t="s">
        <v>254</v>
      </c>
      <c r="J158" t="s">
        <v>1744</v>
      </c>
      <c r="K158">
        <v>200</v>
      </c>
      <c r="L158" s="7" t="s">
        <v>1731</v>
      </c>
      <c r="M158" s="3">
        <v>0</v>
      </c>
      <c r="N158" s="3">
        <v>0.98302999999999996</v>
      </c>
      <c r="O158" s="3">
        <v>0</v>
      </c>
      <c r="P158" s="3">
        <v>0</v>
      </c>
      <c r="S158" s="1">
        <v>0.98499999999999999</v>
      </c>
      <c r="T158" s="8">
        <v>637657</v>
      </c>
      <c r="U158" s="8">
        <v>9331000</v>
      </c>
      <c r="V158" t="s">
        <v>164</v>
      </c>
      <c r="X158" t="s">
        <v>2301</v>
      </c>
      <c r="Z158" t="s">
        <v>2024</v>
      </c>
    </row>
    <row r="159" spans="1:26">
      <c r="A159" t="s">
        <v>386</v>
      </c>
      <c r="B159" s="2">
        <v>0.81300000000000006</v>
      </c>
      <c r="C159" s="2">
        <v>1.7000000000000001E-2</v>
      </c>
      <c r="D159" s="2">
        <v>0.14899999999999999</v>
      </c>
      <c r="E159" s="2">
        <v>1.2999999999999999E-2</v>
      </c>
      <c r="F159" s="2">
        <v>7.0000000000000001E-3</v>
      </c>
      <c r="H159" s="1" t="str">
        <f t="shared" si="4"/>
        <v>South Africa</v>
      </c>
      <c r="I159" t="s">
        <v>386</v>
      </c>
      <c r="J159" t="s">
        <v>1748</v>
      </c>
      <c r="K159">
        <v>91</v>
      </c>
      <c r="L159" s="7" t="s">
        <v>1730</v>
      </c>
      <c r="M159" s="3">
        <v>0.68698500000000007</v>
      </c>
      <c r="N159" s="3">
        <v>1.4365000000000001E-2</v>
      </c>
      <c r="O159" s="3">
        <v>1.0985E-2</v>
      </c>
      <c r="P159" s="3">
        <v>0.13181999999999999</v>
      </c>
      <c r="S159" s="1">
        <v>0.84499999999999997</v>
      </c>
      <c r="T159" s="8">
        <v>1220813</v>
      </c>
      <c r="U159" s="8">
        <v>52981991</v>
      </c>
      <c r="V159" t="s">
        <v>164</v>
      </c>
      <c r="X159" t="s">
        <v>2304</v>
      </c>
      <c r="Z159" t="s">
        <v>2024</v>
      </c>
    </row>
    <row r="160" spans="1:26">
      <c r="A160" t="s">
        <v>1181</v>
      </c>
      <c r="B160" s="2">
        <v>0.78700000000000003</v>
      </c>
      <c r="C160" s="2">
        <v>2.1000000000000001E-2</v>
      </c>
      <c r="D160" s="2">
        <v>0.19</v>
      </c>
      <c r="E160" s="2">
        <v>4.0000000000000002E-4</v>
      </c>
      <c r="F160" s="2">
        <v>6.0000000000000006E-4</v>
      </c>
      <c r="H160" s="1" t="str">
        <f t="shared" si="4"/>
        <v>Spain</v>
      </c>
      <c r="I160" t="s">
        <v>1181</v>
      </c>
      <c r="J160" t="s">
        <v>1741</v>
      </c>
      <c r="K160">
        <v>29</v>
      </c>
      <c r="L160" s="7" t="s">
        <v>1732</v>
      </c>
      <c r="M160" s="3">
        <v>0.38956499999999999</v>
      </c>
      <c r="N160" s="3">
        <v>1.0395E-2</v>
      </c>
      <c r="O160" s="3">
        <v>1.9800000000000002E-4</v>
      </c>
      <c r="P160" s="3">
        <v>9.4347000000000014E-2</v>
      </c>
      <c r="Q160" s="1"/>
      <c r="R160" s="1">
        <f>SUM(M160:Q160)</f>
        <v>0.49450499999999997</v>
      </c>
      <c r="S160" s="1">
        <v>0.495</v>
      </c>
      <c r="T160" s="8">
        <v>503783</v>
      </c>
      <c r="U160" s="8">
        <v>47059533</v>
      </c>
      <c r="V160" t="s">
        <v>954</v>
      </c>
      <c r="X160" t="s">
        <v>2309</v>
      </c>
      <c r="Z160" t="s">
        <v>2024</v>
      </c>
    </row>
    <row r="161" spans="1:26">
      <c r="A161" t="s">
        <v>893</v>
      </c>
      <c r="B161" s="2">
        <v>7.2999999999999995E-2</v>
      </c>
      <c r="C161" s="2">
        <v>9.8000000000000004E-2</v>
      </c>
      <c r="D161" s="2">
        <v>0</v>
      </c>
      <c r="E161" s="2">
        <v>0.82899999999999996</v>
      </c>
      <c r="F161" s="2">
        <v>0</v>
      </c>
      <c r="H161" s="1" t="str">
        <f t="shared" si="4"/>
        <v>Sri Lanka</v>
      </c>
      <c r="I161" t="s">
        <v>893</v>
      </c>
      <c r="J161" t="s">
        <v>1743</v>
      </c>
      <c r="K161">
        <v>82</v>
      </c>
      <c r="L161" s="7" t="s">
        <v>1731</v>
      </c>
      <c r="M161" s="3">
        <v>7.1904999999999997E-2</v>
      </c>
      <c r="N161" s="3">
        <v>9.6530000000000005E-2</v>
      </c>
      <c r="O161" s="3">
        <v>0.81656499999999999</v>
      </c>
      <c r="P161" s="3">
        <v>0</v>
      </c>
      <c r="S161" s="1">
        <v>0.98499999999999999</v>
      </c>
      <c r="T161" s="8">
        <v>65610</v>
      </c>
      <c r="U161" s="8">
        <v>20277597</v>
      </c>
      <c r="V161" t="s">
        <v>524</v>
      </c>
      <c r="X161" t="s">
        <v>2311</v>
      </c>
      <c r="Z161" t="s">
        <v>2024</v>
      </c>
    </row>
    <row r="162" spans="1:26">
      <c r="A162" t="s">
        <v>1687</v>
      </c>
      <c r="B162" s="2">
        <v>5.3999999999999999E-2</v>
      </c>
      <c r="C162" s="2">
        <v>0.90700000000000003</v>
      </c>
      <c r="D162" s="2">
        <v>0.01</v>
      </c>
      <c r="E162" s="2">
        <v>0</v>
      </c>
      <c r="F162" s="2">
        <v>2.8000000000000001E-2</v>
      </c>
      <c r="H162" s="1" t="str">
        <f t="shared" ref="H162:H193" si="5">VLOOKUP(I162,$A:$A,1,0)</f>
        <v>Sudan</v>
      </c>
      <c r="I162" t="s">
        <v>1687</v>
      </c>
      <c r="J162" t="s">
        <v>1745</v>
      </c>
      <c r="K162">
        <v>62</v>
      </c>
      <c r="L162" s="7" t="s">
        <v>1731</v>
      </c>
      <c r="M162" s="3">
        <v>5.076E-2</v>
      </c>
      <c r="N162" s="3">
        <v>0.85258</v>
      </c>
      <c r="O162" s="3">
        <v>0</v>
      </c>
      <c r="P162" s="3">
        <v>3.5719999999999995E-2</v>
      </c>
      <c r="S162" s="1">
        <v>0.94</v>
      </c>
      <c r="T162" s="8">
        <v>1839542</v>
      </c>
      <c r="U162" s="8">
        <v>30894000</v>
      </c>
      <c r="V162" t="s">
        <v>1575</v>
      </c>
      <c r="X162" t="s">
        <v>2313</v>
      </c>
      <c r="Z162" t="s">
        <v>2024</v>
      </c>
    </row>
    <row r="163" spans="1:26">
      <c r="A163" t="s">
        <v>1497</v>
      </c>
      <c r="B163" s="2">
        <v>0.51800000000000002</v>
      </c>
      <c r="C163" s="2">
        <v>0.152</v>
      </c>
      <c r="D163" s="2">
        <v>5.3999999999999999E-2</v>
      </c>
      <c r="E163" s="2">
        <v>0.20400000000000001</v>
      </c>
      <c r="F163" s="2">
        <v>7.0999999999999994E-2</v>
      </c>
      <c r="H163" s="1" t="str">
        <f t="shared" si="5"/>
        <v>Suriname</v>
      </c>
      <c r="I163" t="s">
        <v>1497</v>
      </c>
      <c r="J163" t="s">
        <v>1742</v>
      </c>
      <c r="K163">
        <v>12</v>
      </c>
      <c r="L163" s="7" t="s">
        <v>1730</v>
      </c>
      <c r="M163" s="3">
        <v>0.51800000000000002</v>
      </c>
      <c r="N163" s="3">
        <v>0.152</v>
      </c>
      <c r="O163" s="3">
        <v>0.20400000000000001</v>
      </c>
      <c r="P163" s="3">
        <v>0.125</v>
      </c>
      <c r="Q163" s="1"/>
      <c r="R163" s="1">
        <f>SUM(M163:Q163)</f>
        <v>0.99900000000000011</v>
      </c>
      <c r="T163" s="8">
        <v>163820</v>
      </c>
      <c r="U163" s="8">
        <v>534189</v>
      </c>
      <c r="V163" t="s">
        <v>1269</v>
      </c>
      <c r="X163" t="s">
        <v>2316</v>
      </c>
      <c r="Z163" t="s">
        <v>2024</v>
      </c>
    </row>
    <row r="164" spans="1:26">
      <c r="A164" t="s">
        <v>395</v>
      </c>
      <c r="B164" s="2">
        <v>0.88100000000000001</v>
      </c>
      <c r="C164" s="2">
        <v>2E-3</v>
      </c>
      <c r="D164" s="2">
        <v>0.10100000000000001</v>
      </c>
      <c r="E164" s="2">
        <v>1E-3</v>
      </c>
      <c r="F164" s="2">
        <v>1.4E-2</v>
      </c>
      <c r="H164" s="1" t="str">
        <f t="shared" si="5"/>
        <v>Swaziland</v>
      </c>
      <c r="I164" t="s">
        <v>395</v>
      </c>
      <c r="J164" t="s">
        <v>1747</v>
      </c>
      <c r="K164">
        <v>91</v>
      </c>
      <c r="L164" s="7" t="s">
        <v>1730</v>
      </c>
      <c r="M164" s="3">
        <v>0.88100000000000001</v>
      </c>
      <c r="N164" s="3">
        <v>2E-3</v>
      </c>
      <c r="O164" s="3">
        <v>1E-3</v>
      </c>
      <c r="P164" s="3">
        <v>0.115</v>
      </c>
      <c r="T164" s="8">
        <v>17364</v>
      </c>
      <c r="U164" s="8">
        <v>1237000</v>
      </c>
      <c r="V164" t="s">
        <v>164</v>
      </c>
      <c r="X164" t="s">
        <v>2317</v>
      </c>
      <c r="Z164" t="s">
        <v>2024</v>
      </c>
    </row>
    <row r="165" spans="1:26">
      <c r="A165" t="s">
        <v>1084</v>
      </c>
      <c r="B165" s="2">
        <v>0.67300000000000004</v>
      </c>
      <c r="C165" s="2">
        <v>4.5999999999999999E-2</v>
      </c>
      <c r="D165" s="2">
        <v>0.27</v>
      </c>
      <c r="E165" s="2">
        <v>6.0000000000000001E-3</v>
      </c>
      <c r="F165" s="2">
        <v>4.0000000000000001E-3</v>
      </c>
      <c r="H165" s="1" t="str">
        <f t="shared" si="5"/>
        <v>Sweden</v>
      </c>
      <c r="I165" t="s">
        <v>1084</v>
      </c>
      <c r="J165" t="s">
        <v>1740</v>
      </c>
      <c r="K165">
        <v>25</v>
      </c>
      <c r="L165" s="7" t="s">
        <v>1732</v>
      </c>
      <c r="M165" s="3">
        <v>0.11104500000000002</v>
      </c>
      <c r="N165" s="3">
        <v>7.5900000000000004E-3</v>
      </c>
      <c r="O165" s="3">
        <v>9.8999999999999999E-4</v>
      </c>
      <c r="P165" s="3">
        <v>4.5210000000000007E-2</v>
      </c>
      <c r="Q165" s="1"/>
      <c r="R165" s="1">
        <f>SUM(M165:Q165)</f>
        <v>0.16483500000000004</v>
      </c>
      <c r="S165" s="1">
        <v>0.16500000000000001</v>
      </c>
      <c r="T165" s="8">
        <v>410314</v>
      </c>
      <c r="U165" s="8">
        <v>9573466</v>
      </c>
      <c r="V165" t="s">
        <v>954</v>
      </c>
      <c r="X165" t="s">
        <v>2318</v>
      </c>
      <c r="Z165" t="s">
        <v>2024</v>
      </c>
    </row>
    <row r="166" spans="1:26">
      <c r="A166" t="s">
        <v>1013</v>
      </c>
      <c r="B166" s="2">
        <v>0.81599999999999995</v>
      </c>
      <c r="C166" s="2">
        <v>5.5E-2</v>
      </c>
      <c r="D166" s="2">
        <v>0.11899999999999999</v>
      </c>
      <c r="E166" s="2">
        <v>8.0000000000000002E-3</v>
      </c>
      <c r="F166" s="2">
        <v>1E-3</v>
      </c>
      <c r="H166" s="1" t="str">
        <f t="shared" si="5"/>
        <v>Switzerland</v>
      </c>
      <c r="I166" t="s">
        <v>1013</v>
      </c>
      <c r="J166" t="s">
        <v>1741</v>
      </c>
      <c r="K166">
        <v>28</v>
      </c>
      <c r="L166" s="7" t="s">
        <v>1732</v>
      </c>
      <c r="M166" s="3">
        <v>0.33863999999999994</v>
      </c>
      <c r="N166" s="3">
        <v>2.2824999999999998E-2</v>
      </c>
      <c r="O166" s="3">
        <v>3.32E-3</v>
      </c>
      <c r="P166" s="3">
        <v>4.9799999999999997E-2</v>
      </c>
      <c r="Q166" s="1"/>
      <c r="R166" s="1">
        <f>SUM(M166:Q166)</f>
        <v>0.41458499999999993</v>
      </c>
      <c r="S166" s="1">
        <v>0.41499999999999998</v>
      </c>
      <c r="T166" s="8">
        <v>41285</v>
      </c>
      <c r="U166" s="8">
        <v>8036900</v>
      </c>
      <c r="V166" t="s">
        <v>954</v>
      </c>
      <c r="X166" t="s">
        <v>2319</v>
      </c>
      <c r="Z166" t="s">
        <v>2024</v>
      </c>
    </row>
    <row r="167" spans="1:26">
      <c r="A167" t="s">
        <v>1640</v>
      </c>
      <c r="B167" s="2">
        <v>5.1999999999999998E-2</v>
      </c>
      <c r="C167" s="2">
        <v>0.92800000000000005</v>
      </c>
      <c r="D167" s="2">
        <v>0.02</v>
      </c>
      <c r="E167" s="2">
        <v>0</v>
      </c>
      <c r="F167" s="2">
        <v>0</v>
      </c>
      <c r="H167" s="1" t="str">
        <f t="shared" si="5"/>
        <v>Syria</v>
      </c>
      <c r="I167" t="s">
        <v>1640</v>
      </c>
      <c r="J167" t="s">
        <v>1744</v>
      </c>
      <c r="K167">
        <v>56</v>
      </c>
      <c r="L167" s="7" t="s">
        <v>1767</v>
      </c>
      <c r="M167" s="3">
        <v>5.1999999999999998E-2</v>
      </c>
      <c r="N167" s="3">
        <v>0.92800000000000005</v>
      </c>
      <c r="O167" s="3">
        <v>0</v>
      </c>
      <c r="P167" s="3">
        <v>0.02</v>
      </c>
      <c r="T167" s="8">
        <v>185180</v>
      </c>
      <c r="U167" s="8">
        <v>21377000</v>
      </c>
      <c r="V167" t="s">
        <v>1575</v>
      </c>
      <c r="X167" t="s">
        <v>2321</v>
      </c>
      <c r="Z167" t="s">
        <v>2024</v>
      </c>
    </row>
    <row r="168" spans="1:26">
      <c r="A168" t="s">
        <v>645</v>
      </c>
      <c r="B168" s="2">
        <v>5.5E-2</v>
      </c>
      <c r="C168" s="2">
        <v>4.0000000000000002E-4</v>
      </c>
      <c r="D168" s="2">
        <v>0.127</v>
      </c>
      <c r="E168" s="2">
        <v>0.21299999999999999</v>
      </c>
      <c r="F168" s="2">
        <v>0.60399999999999998</v>
      </c>
      <c r="H168" s="1" t="str">
        <f t="shared" si="5"/>
        <v>Taiwan</v>
      </c>
      <c r="I168" t="s">
        <v>645</v>
      </c>
      <c r="J168" t="s">
        <v>1741</v>
      </c>
      <c r="K168">
        <v>70</v>
      </c>
      <c r="L168" s="7" t="s">
        <v>1732</v>
      </c>
      <c r="M168" s="3">
        <v>2.4750000000000001E-2</v>
      </c>
      <c r="N168" s="3">
        <v>1.8000000000000001E-4</v>
      </c>
      <c r="O168" s="3">
        <v>9.5850000000000005E-2</v>
      </c>
      <c r="P168" s="3">
        <v>0.32895000000000002</v>
      </c>
      <c r="Q168" s="1"/>
      <c r="R168" s="1">
        <f>SUM(M168:Q168)</f>
        <v>0.44973000000000002</v>
      </c>
      <c r="S168" s="1">
        <v>0.45</v>
      </c>
      <c r="T168" s="8">
        <v>36191</v>
      </c>
      <c r="U168" s="8">
        <v>23335580</v>
      </c>
      <c r="V168" t="s">
        <v>524</v>
      </c>
      <c r="X168" t="s">
        <v>2424</v>
      </c>
      <c r="Z168" t="s">
        <v>2395</v>
      </c>
    </row>
    <row r="169" spans="1:26">
      <c r="A169" t="s">
        <v>569</v>
      </c>
      <c r="B169" s="2">
        <v>1.6E-2</v>
      </c>
      <c r="C169" s="2">
        <v>0.96699999999999997</v>
      </c>
      <c r="D169" s="2">
        <v>1.4999999999999999E-2</v>
      </c>
      <c r="E169" s="2">
        <v>0</v>
      </c>
      <c r="F169" s="2">
        <v>0</v>
      </c>
      <c r="H169" s="1" t="str">
        <f t="shared" si="5"/>
        <v>Tajikistan</v>
      </c>
      <c r="I169" t="s">
        <v>569</v>
      </c>
      <c r="J169" t="s">
        <v>1745</v>
      </c>
      <c r="K169">
        <v>61</v>
      </c>
      <c r="L169" s="7" t="s">
        <v>1731</v>
      </c>
      <c r="M169" s="3">
        <v>1.3519999999999999E-2</v>
      </c>
      <c r="N169" s="3">
        <v>0.81711499999999992</v>
      </c>
      <c r="O169" s="3">
        <v>0</v>
      </c>
      <c r="P169" s="3">
        <v>1.2674999999999999E-2</v>
      </c>
      <c r="S169" s="1">
        <v>0.84499999999999997</v>
      </c>
      <c r="T169" s="8">
        <v>143100</v>
      </c>
      <c r="U169" s="8">
        <v>8000000</v>
      </c>
      <c r="V169" t="s">
        <v>524</v>
      </c>
      <c r="X169" t="s">
        <v>2324</v>
      </c>
      <c r="Z169" t="s">
        <v>2024</v>
      </c>
    </row>
    <row r="170" spans="1:26">
      <c r="A170" t="s">
        <v>263</v>
      </c>
      <c r="B170" s="2">
        <v>0.61399999999999999</v>
      </c>
      <c r="C170" s="2">
        <v>0.35199999999999998</v>
      </c>
      <c r="D170" s="2">
        <v>1.4E-2</v>
      </c>
      <c r="E170" s="2">
        <v>1E-3</v>
      </c>
      <c r="F170" s="2">
        <v>1.8699999999999998E-2</v>
      </c>
      <c r="H170" s="1" t="str">
        <f t="shared" si="5"/>
        <v>Tanzania</v>
      </c>
      <c r="I170" t="s">
        <v>263</v>
      </c>
      <c r="J170" t="s">
        <v>1742</v>
      </c>
      <c r="K170">
        <v>79</v>
      </c>
      <c r="L170" s="7" t="s">
        <v>1767</v>
      </c>
      <c r="M170" s="3">
        <v>0.59250999999999998</v>
      </c>
      <c r="N170" s="3">
        <v>0.33967999999999998</v>
      </c>
      <c r="O170" s="3">
        <v>9.6500000000000004E-4</v>
      </c>
      <c r="P170" s="3">
        <v>3.15555E-2</v>
      </c>
      <c r="Q170" s="1"/>
      <c r="R170" s="1">
        <f>SUM(M170:Q170)</f>
        <v>0.96471049999999992</v>
      </c>
      <c r="S170" s="1">
        <v>0.96499999999999997</v>
      </c>
      <c r="T170" s="8">
        <v>883749</v>
      </c>
      <c r="U170" s="8">
        <v>44928923</v>
      </c>
      <c r="V170" t="s">
        <v>164</v>
      </c>
      <c r="X170" t="s">
        <v>2326</v>
      </c>
      <c r="Z170" t="s">
        <v>2024</v>
      </c>
    </row>
    <row r="171" spans="1:26">
      <c r="A171" t="s">
        <v>826</v>
      </c>
      <c r="B171" s="2">
        <v>8.9999999999999993E-3</v>
      </c>
      <c r="C171" s="2">
        <v>5.5E-2</v>
      </c>
      <c r="D171" s="2">
        <v>3.0000000000000001E-3</v>
      </c>
      <c r="E171" s="2">
        <v>0.93300000000000005</v>
      </c>
      <c r="F171" s="2">
        <v>8.9999999999999998E-4</v>
      </c>
      <c r="H171" s="1" t="str">
        <f t="shared" si="5"/>
        <v>Thailand</v>
      </c>
      <c r="I171" t="s">
        <v>826</v>
      </c>
      <c r="J171" t="s">
        <v>1743</v>
      </c>
      <c r="K171">
        <v>77</v>
      </c>
      <c r="L171" s="7" t="s">
        <v>1753</v>
      </c>
      <c r="M171" s="3">
        <v>8.4599999999999988E-3</v>
      </c>
      <c r="N171" s="3">
        <v>5.1699999999999996E-2</v>
      </c>
      <c r="O171" s="3">
        <v>0.87702000000000002</v>
      </c>
      <c r="P171" s="3">
        <v>3.6659999999999996E-3</v>
      </c>
      <c r="S171" s="1">
        <v>0.94</v>
      </c>
      <c r="T171" s="8">
        <v>513120</v>
      </c>
      <c r="U171" s="8">
        <v>65926261</v>
      </c>
      <c r="V171" t="s">
        <v>524</v>
      </c>
      <c r="X171" t="s">
        <v>2328</v>
      </c>
      <c r="Z171" t="s">
        <v>2024</v>
      </c>
    </row>
    <row r="172" spans="1:26">
      <c r="A172" t="s">
        <v>501</v>
      </c>
      <c r="B172" s="2">
        <v>0.437</v>
      </c>
      <c r="C172" s="2">
        <v>0.14000000000000001</v>
      </c>
      <c r="D172" s="2">
        <v>6.2E-2</v>
      </c>
      <c r="E172" s="2">
        <v>0</v>
      </c>
      <c r="F172" s="2">
        <v>0.36199999999999999</v>
      </c>
      <c r="H172" s="1" t="str">
        <f t="shared" si="5"/>
        <v>Togo</v>
      </c>
      <c r="I172" t="s">
        <v>501</v>
      </c>
      <c r="J172" t="s">
        <v>1742</v>
      </c>
      <c r="K172">
        <v>53</v>
      </c>
      <c r="L172" s="7" t="s">
        <v>1767</v>
      </c>
      <c r="M172" s="3">
        <v>0.34960000000000002</v>
      </c>
      <c r="N172" s="3">
        <v>0.11200000000000002</v>
      </c>
      <c r="O172" s="3">
        <v>0</v>
      </c>
      <c r="P172" s="3">
        <v>0.3392</v>
      </c>
      <c r="Q172" s="1"/>
      <c r="R172" s="1">
        <f>SUM(M172:Q172)</f>
        <v>0.80079999999999996</v>
      </c>
      <c r="S172" s="1">
        <v>0.8</v>
      </c>
      <c r="T172" s="8">
        <v>56600</v>
      </c>
      <c r="U172" s="8">
        <v>6191155</v>
      </c>
      <c r="V172" t="s">
        <v>164</v>
      </c>
      <c r="X172" t="s">
        <v>2330</v>
      </c>
      <c r="Z172" t="s">
        <v>2024</v>
      </c>
    </row>
    <row r="173" spans="1:26">
      <c r="A173" t="s">
        <v>748</v>
      </c>
      <c r="B173" s="2">
        <v>0.98899999999999999</v>
      </c>
      <c r="C173" s="2">
        <v>0</v>
      </c>
      <c r="D173" s="2">
        <v>0</v>
      </c>
      <c r="E173" s="2">
        <v>1E-3</v>
      </c>
      <c r="F173" s="2">
        <v>8.9999999999999993E-3</v>
      </c>
      <c r="H173" s="1" t="str">
        <f t="shared" si="5"/>
        <v>Tonga</v>
      </c>
      <c r="I173" t="s">
        <v>748</v>
      </c>
      <c r="J173" t="s">
        <v>1746</v>
      </c>
      <c r="K173">
        <v>201</v>
      </c>
      <c r="L173" s="7" t="s">
        <v>1730</v>
      </c>
      <c r="M173" s="3">
        <v>0.98899999999999999</v>
      </c>
      <c r="N173" s="3">
        <v>0</v>
      </c>
      <c r="O173" s="3">
        <v>1E-3</v>
      </c>
      <c r="P173" s="3">
        <v>8.9999999999999993E-3</v>
      </c>
      <c r="T173">
        <v>720</v>
      </c>
      <c r="U173" s="8">
        <v>103981</v>
      </c>
      <c r="V173" t="s">
        <v>524</v>
      </c>
      <c r="X173" t="s">
        <v>2331</v>
      </c>
      <c r="Z173" t="s">
        <v>2024</v>
      </c>
    </row>
    <row r="174" spans="1:26">
      <c r="A174" t="s">
        <v>1352</v>
      </c>
      <c r="B174" s="2">
        <v>0.65900000000000003</v>
      </c>
      <c r="C174" s="2">
        <v>5.8999999999999997E-2</v>
      </c>
      <c r="D174" s="2">
        <v>1.9E-2</v>
      </c>
      <c r="E174" s="2">
        <v>0.23</v>
      </c>
      <c r="F174" s="2">
        <v>3.3000000000000002E-2</v>
      </c>
      <c r="H174" s="1" t="str">
        <f t="shared" si="5"/>
        <v>Trinidad and Tobago</v>
      </c>
      <c r="I174" t="s">
        <v>1352</v>
      </c>
      <c r="J174" t="s">
        <v>1749</v>
      </c>
      <c r="K174">
        <v>14</v>
      </c>
      <c r="L174" s="7" t="s">
        <v>1730</v>
      </c>
      <c r="M174" s="3">
        <v>0.60628000000000004</v>
      </c>
      <c r="N174" s="3">
        <v>5.4280000000000002E-2</v>
      </c>
      <c r="O174" s="3">
        <v>0.21160000000000001</v>
      </c>
      <c r="P174" s="3">
        <v>4.7840000000000001E-2</v>
      </c>
      <c r="S174" s="1">
        <v>0.92</v>
      </c>
      <c r="T174" s="8">
        <v>5155</v>
      </c>
      <c r="U174" s="8">
        <v>1328019</v>
      </c>
      <c r="V174" t="s">
        <v>1269</v>
      </c>
      <c r="X174" t="s">
        <v>2333</v>
      </c>
      <c r="Z174" t="s">
        <v>2024</v>
      </c>
    </row>
    <row r="175" spans="1:26">
      <c r="A175" t="s">
        <v>1693</v>
      </c>
      <c r="B175" s="2">
        <v>2E-3</v>
      </c>
      <c r="C175" s="2">
        <v>0.995</v>
      </c>
      <c r="D175" s="2">
        <v>2E-3</v>
      </c>
      <c r="E175" s="2">
        <v>0</v>
      </c>
      <c r="F175" s="2">
        <v>0</v>
      </c>
      <c r="H175" s="1" t="str">
        <f t="shared" si="5"/>
        <v>Tunisia</v>
      </c>
      <c r="I175" t="s">
        <v>1693</v>
      </c>
      <c r="J175" t="s">
        <v>1744</v>
      </c>
      <c r="K175">
        <v>35</v>
      </c>
      <c r="L175" s="7" t="s">
        <v>1731</v>
      </c>
      <c r="M175" s="3">
        <v>1.8600000000000001E-3</v>
      </c>
      <c r="N175" s="3">
        <v>0.92535000000000001</v>
      </c>
      <c r="O175" s="3">
        <v>0</v>
      </c>
      <c r="P175" s="3">
        <v>1.8600000000000001E-3</v>
      </c>
      <c r="S175" s="1">
        <v>0.93</v>
      </c>
      <c r="T175" s="8">
        <v>163610</v>
      </c>
      <c r="U175" s="8">
        <v>10777500</v>
      </c>
      <c r="V175" t="s">
        <v>1575</v>
      </c>
      <c r="X175" t="s">
        <v>2335</v>
      </c>
      <c r="Z175" t="s">
        <v>2024</v>
      </c>
    </row>
    <row r="176" spans="1:26">
      <c r="A176" t="s">
        <v>931</v>
      </c>
      <c r="B176" s="2">
        <v>4.3E-3</v>
      </c>
      <c r="C176" s="2">
        <v>0.98</v>
      </c>
      <c r="D176" s="2">
        <v>1.2E-2</v>
      </c>
      <c r="E176" s="2">
        <v>5.0000000000000001E-4</v>
      </c>
      <c r="F176" s="2">
        <v>2.3E-3</v>
      </c>
      <c r="H176" s="1" t="str">
        <f t="shared" si="5"/>
        <v>Turkey</v>
      </c>
      <c r="I176" t="s">
        <v>931</v>
      </c>
      <c r="J176" t="s">
        <v>1745</v>
      </c>
      <c r="K176">
        <v>47</v>
      </c>
      <c r="L176" s="7" t="s">
        <v>1731</v>
      </c>
      <c r="M176" s="3">
        <v>3.8484999999999999E-3</v>
      </c>
      <c r="N176" s="3">
        <v>0.87709999999999999</v>
      </c>
      <c r="O176" s="3">
        <v>4.4750000000000004E-4</v>
      </c>
      <c r="P176" s="3">
        <v>1.2798500000000001E-2</v>
      </c>
      <c r="S176" s="1">
        <v>0.89500000000000002</v>
      </c>
      <c r="T176" s="8">
        <v>769604</v>
      </c>
      <c r="U176" s="8">
        <v>75627384</v>
      </c>
      <c r="V176" t="s">
        <v>524</v>
      </c>
      <c r="X176" t="s">
        <v>2336</v>
      </c>
      <c r="Z176" t="s">
        <v>2024</v>
      </c>
    </row>
    <row r="177" spans="1:26">
      <c r="A177" t="s">
        <v>574</v>
      </c>
      <c r="B177" s="2">
        <v>6.4000000000000001E-2</v>
      </c>
      <c r="C177" s="2">
        <v>0.93</v>
      </c>
      <c r="D177" s="2">
        <v>5.0000000000000001E-3</v>
      </c>
      <c r="E177" s="2">
        <v>0</v>
      </c>
      <c r="F177" s="2">
        <v>0</v>
      </c>
      <c r="H177" s="1" t="str">
        <f t="shared" si="5"/>
        <v>Turkmenistan</v>
      </c>
      <c r="I177" t="s">
        <v>574</v>
      </c>
      <c r="J177" t="s">
        <v>1744</v>
      </c>
      <c r="K177">
        <v>58</v>
      </c>
      <c r="L177" s="7" t="s">
        <v>1731</v>
      </c>
      <c r="M177" s="3">
        <v>6.4000000000000001E-2</v>
      </c>
      <c r="N177" s="3">
        <v>0.93</v>
      </c>
      <c r="O177" s="3">
        <v>0</v>
      </c>
      <c r="P177" s="3">
        <v>5.0000000000000001E-3</v>
      </c>
      <c r="T177" s="8">
        <v>491210</v>
      </c>
      <c r="U177" s="8">
        <v>5235000</v>
      </c>
      <c r="V177" t="s">
        <v>524</v>
      </c>
      <c r="X177" t="s">
        <v>1847</v>
      </c>
      <c r="Z177" t="s">
        <v>2024</v>
      </c>
    </row>
    <row r="178" spans="1:26">
      <c r="A178" t="s">
        <v>750</v>
      </c>
      <c r="B178" s="2">
        <v>0.96699999999999997</v>
      </c>
      <c r="C178" s="2">
        <v>1E-3</v>
      </c>
      <c r="D178" s="2">
        <v>1.2999999999999999E-2</v>
      </c>
      <c r="E178" s="2">
        <v>0</v>
      </c>
      <c r="F178" s="2">
        <v>1.9E-2</v>
      </c>
      <c r="H178" s="1" t="str">
        <f t="shared" si="5"/>
        <v>Tuvalu</v>
      </c>
      <c r="I178" t="s">
        <v>750</v>
      </c>
      <c r="J178" t="s">
        <v>1746</v>
      </c>
      <c r="K178">
        <v>201</v>
      </c>
      <c r="L178" s="7" t="s">
        <v>1730</v>
      </c>
      <c r="M178" s="3">
        <v>0.96699999999999997</v>
      </c>
      <c r="N178" s="3">
        <v>1E-3</v>
      </c>
      <c r="O178" s="3">
        <v>0</v>
      </c>
      <c r="P178" s="3">
        <v>3.2000000000000001E-2</v>
      </c>
      <c r="T178">
        <v>26</v>
      </c>
      <c r="U178" s="8">
        <v>11264</v>
      </c>
      <c r="V178" t="s">
        <v>524</v>
      </c>
      <c r="X178" t="s">
        <v>1961</v>
      </c>
      <c r="Z178" t="s">
        <v>2024</v>
      </c>
    </row>
    <row r="179" spans="1:26">
      <c r="A179" t="s">
        <v>271</v>
      </c>
      <c r="B179" s="2">
        <v>0.86699999999999999</v>
      </c>
      <c r="C179" s="2">
        <v>0.115</v>
      </c>
      <c r="D179" s="2">
        <v>5.0000000000000001E-3</v>
      </c>
      <c r="E179" s="2">
        <v>3.0000000000000001E-3</v>
      </c>
      <c r="F179" s="2">
        <v>9.9999999999999985E-3</v>
      </c>
      <c r="H179" s="1" t="str">
        <f t="shared" si="5"/>
        <v>Uganda</v>
      </c>
      <c r="I179" t="s">
        <v>271</v>
      </c>
      <c r="J179" t="s">
        <v>1747</v>
      </c>
      <c r="K179">
        <v>99</v>
      </c>
      <c r="L179" s="7" t="s">
        <v>1730</v>
      </c>
      <c r="M179" s="3">
        <v>0.80631000000000008</v>
      </c>
      <c r="N179" s="3">
        <v>0.10695</v>
      </c>
      <c r="O179" s="3">
        <v>2.7900000000000004E-3</v>
      </c>
      <c r="P179" s="3">
        <v>1.3950000000000001E-2</v>
      </c>
      <c r="S179" s="1">
        <v>0.93</v>
      </c>
      <c r="T179" s="8">
        <v>241551</v>
      </c>
      <c r="U179" s="8">
        <v>34131400</v>
      </c>
      <c r="V179" t="s">
        <v>164</v>
      </c>
      <c r="X179" t="s">
        <v>2338</v>
      </c>
      <c r="Z179" t="s">
        <v>2024</v>
      </c>
    </row>
    <row r="180" spans="1:26">
      <c r="A180" t="s">
        <v>1046</v>
      </c>
      <c r="B180" s="2">
        <v>0.83899999999999997</v>
      </c>
      <c r="C180" s="2">
        <v>1.2E-2</v>
      </c>
      <c r="D180" s="2">
        <v>0.14699999999999999</v>
      </c>
      <c r="E180" s="2">
        <v>6.0000000000000006E-4</v>
      </c>
      <c r="F180" s="2">
        <v>0</v>
      </c>
      <c r="H180" s="1" t="str">
        <f t="shared" si="5"/>
        <v>Ukraine</v>
      </c>
      <c r="I180" t="s">
        <v>1046</v>
      </c>
      <c r="J180" t="s">
        <v>1741</v>
      </c>
      <c r="K180">
        <v>34</v>
      </c>
      <c r="L180" s="7" t="s">
        <v>1732</v>
      </c>
      <c r="M180" s="3">
        <v>0.381745</v>
      </c>
      <c r="N180" s="3">
        <v>5.4600000000000004E-3</v>
      </c>
      <c r="O180" s="3">
        <v>2.7300000000000002E-4</v>
      </c>
      <c r="P180" s="3">
        <v>6.6885E-2</v>
      </c>
      <c r="Q180" s="1"/>
      <c r="R180" s="1">
        <f>SUM(M180:Q180)</f>
        <v>0.45436300000000007</v>
      </c>
      <c r="S180" s="1">
        <v>0.45500000000000002</v>
      </c>
      <c r="T180" s="8">
        <v>603628</v>
      </c>
      <c r="U180" s="8">
        <v>45512989</v>
      </c>
      <c r="V180" t="s">
        <v>954</v>
      </c>
      <c r="X180" t="s">
        <v>34</v>
      </c>
      <c r="Z180" t="s">
        <v>2024</v>
      </c>
    </row>
    <row r="181" spans="1:26">
      <c r="A181" t="s">
        <v>1645</v>
      </c>
      <c r="B181" s="2">
        <v>0.126</v>
      </c>
      <c r="C181" s="2">
        <v>0.76900000000000002</v>
      </c>
      <c r="D181" s="2">
        <v>1.0999999999999999E-2</v>
      </c>
      <c r="E181" s="2">
        <v>8.6000000000000007E-2</v>
      </c>
      <c r="F181" s="2">
        <v>8.0000000000000002E-3</v>
      </c>
      <c r="H181" s="1" t="str">
        <f t="shared" si="5"/>
        <v>United Arab Emirates</v>
      </c>
      <c r="I181" t="s">
        <v>1645</v>
      </c>
      <c r="J181" t="s">
        <v>1745</v>
      </c>
      <c r="K181">
        <v>73</v>
      </c>
      <c r="L181" s="7" t="s">
        <v>1731</v>
      </c>
      <c r="M181" s="3">
        <v>0.11466</v>
      </c>
      <c r="N181" s="3">
        <v>0.69979000000000002</v>
      </c>
      <c r="O181" s="3">
        <v>7.826000000000001E-2</v>
      </c>
      <c r="P181" s="3">
        <v>1.729E-2</v>
      </c>
      <c r="Q181" t="s">
        <v>1731</v>
      </c>
      <c r="S181" s="1">
        <v>0.91</v>
      </c>
      <c r="T181" s="8">
        <v>83600</v>
      </c>
      <c r="U181" s="8">
        <v>8264070</v>
      </c>
      <c r="V181" t="s">
        <v>1575</v>
      </c>
      <c r="X181" t="s">
        <v>141</v>
      </c>
      <c r="Z181" t="s">
        <v>2024</v>
      </c>
    </row>
    <row r="182" spans="1:26">
      <c r="A182" t="s">
        <v>1240</v>
      </c>
      <c r="B182" s="2">
        <v>0.71599999999999997</v>
      </c>
      <c r="C182" s="2">
        <v>4.3999999999999997E-2</v>
      </c>
      <c r="D182" s="2">
        <v>0.21299999999999999</v>
      </c>
      <c r="E182" s="2">
        <v>1.7000000000000001E-2</v>
      </c>
      <c r="F182" s="2">
        <v>1.0999999999999999E-2</v>
      </c>
      <c r="H182" s="1" t="str">
        <f t="shared" si="5"/>
        <v>United Kingdom</v>
      </c>
      <c r="I182" t="s">
        <v>1240</v>
      </c>
      <c r="J182" t="s">
        <v>1740</v>
      </c>
      <c r="K182">
        <v>24</v>
      </c>
      <c r="L182" s="7" t="s">
        <v>1732</v>
      </c>
      <c r="M182" s="3">
        <v>0.18973999999999999</v>
      </c>
      <c r="N182" s="3">
        <v>1.166E-2</v>
      </c>
      <c r="O182" s="3">
        <v>4.5050000000000003E-3</v>
      </c>
      <c r="P182" s="3">
        <v>5.9360000000000003E-2</v>
      </c>
      <c r="Q182" s="1"/>
      <c r="R182" s="1">
        <f>SUM(M182:Q182)</f>
        <v>0.26526500000000003</v>
      </c>
      <c r="S182" s="1">
        <v>0.26500000000000001</v>
      </c>
      <c r="T182" s="8">
        <v>242910</v>
      </c>
      <c r="U182" s="8">
        <v>63181775</v>
      </c>
      <c r="V182" t="s">
        <v>954</v>
      </c>
      <c r="X182" t="s">
        <v>2341</v>
      </c>
      <c r="Z182" t="s">
        <v>2024</v>
      </c>
    </row>
    <row r="183" spans="1:26">
      <c r="A183" t="s">
        <v>1556</v>
      </c>
      <c r="B183" s="2">
        <v>0.80100000000000005</v>
      </c>
      <c r="C183" s="2">
        <v>8.9999999999999993E-3</v>
      </c>
      <c r="D183" s="2">
        <v>0.16400000000000001</v>
      </c>
      <c r="E183" s="2">
        <v>1.8000000000000002E-2</v>
      </c>
      <c r="F183" s="2">
        <v>8.0000000000000002E-3</v>
      </c>
      <c r="H183" s="1" t="str">
        <f t="shared" si="5"/>
        <v>United States</v>
      </c>
      <c r="I183" t="s">
        <v>1556</v>
      </c>
      <c r="J183" t="s">
        <v>1749</v>
      </c>
      <c r="K183">
        <v>20</v>
      </c>
      <c r="L183" s="7" t="s">
        <v>1730</v>
      </c>
      <c r="M183" s="3">
        <v>0.52065000000000006</v>
      </c>
      <c r="N183" s="3">
        <v>5.8500000000000002E-3</v>
      </c>
      <c r="O183" s="3">
        <v>1.1700000000000002E-2</v>
      </c>
      <c r="P183" s="3">
        <v>0.11180000000000001</v>
      </c>
      <c r="Q183" s="1">
        <f>+M183+N183</f>
        <v>0.52650000000000008</v>
      </c>
      <c r="S183" s="1">
        <v>0.65</v>
      </c>
      <c r="T183" s="8">
        <v>9161074</v>
      </c>
      <c r="U183" s="8">
        <v>316014000</v>
      </c>
      <c r="V183" t="s">
        <v>1537</v>
      </c>
      <c r="X183" t="s">
        <v>2364</v>
      </c>
      <c r="Z183" t="s">
        <v>2024</v>
      </c>
    </row>
    <row r="184" spans="1:26">
      <c r="A184" t="s">
        <v>1506</v>
      </c>
      <c r="B184" s="2">
        <v>0.58199999999999996</v>
      </c>
      <c r="C184" s="2">
        <v>0</v>
      </c>
      <c r="D184" s="2">
        <v>0.40699999999999997</v>
      </c>
      <c r="E184" s="2">
        <v>0</v>
      </c>
      <c r="F184" s="2">
        <v>1.0999999999999999E-2</v>
      </c>
      <c r="H184" s="1" t="str">
        <f t="shared" si="5"/>
        <v>Uruguay</v>
      </c>
      <c r="I184" t="s">
        <v>1506</v>
      </c>
      <c r="J184" t="s">
        <v>1741</v>
      </c>
      <c r="K184">
        <v>4</v>
      </c>
      <c r="L184" s="7" t="s">
        <v>1732</v>
      </c>
      <c r="M184" s="3">
        <v>0.23571</v>
      </c>
      <c r="N184" s="3">
        <v>0</v>
      </c>
      <c r="O184" s="3">
        <v>0</v>
      </c>
      <c r="P184" s="3">
        <v>0.16929</v>
      </c>
      <c r="Q184" s="1"/>
      <c r="R184" s="1">
        <f>SUM(M184:Q184)</f>
        <v>0.40500000000000003</v>
      </c>
      <c r="S184" s="1">
        <v>0.40500000000000003</v>
      </c>
      <c r="T184" s="8">
        <v>175016</v>
      </c>
      <c r="U184" s="8">
        <v>3286314</v>
      </c>
      <c r="V184" t="s">
        <v>1269</v>
      </c>
      <c r="X184" t="s">
        <v>2380</v>
      </c>
      <c r="Z184" t="s">
        <v>2024</v>
      </c>
    </row>
    <row r="185" spans="1:26">
      <c r="A185" t="s">
        <v>579</v>
      </c>
      <c r="B185" s="2">
        <v>2.3400000000000001E-2</v>
      </c>
      <c r="C185" s="2">
        <v>0.96699999999999997</v>
      </c>
      <c r="D185" s="2">
        <v>8.0000000000000002E-3</v>
      </c>
      <c r="E185" s="2">
        <v>4.0000000000000002E-4</v>
      </c>
      <c r="F185" s="2">
        <v>4.0000000000000002E-4</v>
      </c>
      <c r="H185" s="1" t="str">
        <f t="shared" si="5"/>
        <v>Uzbekistan</v>
      </c>
      <c r="I185" t="s">
        <v>579</v>
      </c>
      <c r="J185" t="s">
        <v>1745</v>
      </c>
      <c r="K185">
        <v>55</v>
      </c>
      <c r="L185" s="7" t="s">
        <v>1731</v>
      </c>
      <c r="M185" s="3">
        <v>1.1934E-2</v>
      </c>
      <c r="N185" s="3">
        <v>0.49317</v>
      </c>
      <c r="O185" s="3">
        <v>2.0400000000000003E-4</v>
      </c>
      <c r="P185" s="3">
        <v>4.2839999999999996E-3</v>
      </c>
      <c r="Q185" s="1">
        <f>+M185+N185</f>
        <v>0.505104</v>
      </c>
      <c r="S185" s="1">
        <v>0.51</v>
      </c>
      <c r="T185" s="8">
        <v>444103</v>
      </c>
      <c r="U185" s="8">
        <v>29559100</v>
      </c>
      <c r="V185" t="s">
        <v>524</v>
      </c>
      <c r="X185" t="s">
        <v>2381</v>
      </c>
      <c r="Z185" t="s">
        <v>2024</v>
      </c>
    </row>
    <row r="186" spans="1:26">
      <c r="A186" t="s">
        <v>685</v>
      </c>
      <c r="B186" s="2">
        <v>0.93300000000000005</v>
      </c>
      <c r="C186" s="2">
        <v>0</v>
      </c>
      <c r="D186" s="2">
        <v>1.2E-2</v>
      </c>
      <c r="E186" s="2">
        <v>0</v>
      </c>
      <c r="F186" s="2">
        <v>5.5E-2</v>
      </c>
      <c r="H186" s="1" t="str">
        <f t="shared" si="5"/>
        <v>Vanuatu</v>
      </c>
      <c r="I186" t="s">
        <v>685</v>
      </c>
      <c r="J186" t="s">
        <v>1746</v>
      </c>
      <c r="K186">
        <v>90</v>
      </c>
      <c r="L186" s="7" t="s">
        <v>1730</v>
      </c>
      <c r="M186" s="3">
        <v>0.93300000000000005</v>
      </c>
      <c r="N186" s="3">
        <v>0</v>
      </c>
      <c r="O186" s="3">
        <v>0</v>
      </c>
      <c r="P186" s="3">
        <v>6.7000000000000004E-2</v>
      </c>
      <c r="T186" s="8">
        <v>12190</v>
      </c>
      <c r="U186" s="8">
        <v>258213</v>
      </c>
      <c r="V186" t="s">
        <v>524</v>
      </c>
      <c r="X186" t="s">
        <v>2383</v>
      </c>
      <c r="Z186" t="s">
        <v>2024</v>
      </c>
    </row>
    <row r="187" spans="1:26">
      <c r="A187" t="s">
        <v>1187</v>
      </c>
      <c r="B187" s="2">
        <v>1</v>
      </c>
      <c r="C187" s="2">
        <v>0</v>
      </c>
      <c r="D187" s="2">
        <v>0</v>
      </c>
      <c r="E187" s="2">
        <v>0</v>
      </c>
      <c r="F187" s="2">
        <v>0</v>
      </c>
      <c r="H187" s="1" t="str">
        <f t="shared" si="5"/>
        <v>Vatican City</v>
      </c>
      <c r="I187" t="s">
        <v>1187</v>
      </c>
      <c r="J187" t="s">
        <v>1746</v>
      </c>
      <c r="K187">
        <v>36</v>
      </c>
      <c r="L187" s="7" t="s">
        <v>1730</v>
      </c>
      <c r="M187" s="3">
        <v>1</v>
      </c>
      <c r="N187" s="3">
        <v>0</v>
      </c>
      <c r="O187" s="3">
        <v>0</v>
      </c>
      <c r="P187" s="3">
        <v>0</v>
      </c>
      <c r="T187">
        <v>0.44</v>
      </c>
      <c r="U187">
        <v>800</v>
      </c>
      <c r="V187" t="s">
        <v>954</v>
      </c>
      <c r="X187" t="s">
        <v>2384</v>
      </c>
      <c r="Y187" t="s">
        <v>2442</v>
      </c>
      <c r="Z187" t="s">
        <v>2385</v>
      </c>
    </row>
    <row r="188" spans="1:26">
      <c r="A188" t="s">
        <v>1512</v>
      </c>
      <c r="B188" s="2">
        <v>0.89300000000000002</v>
      </c>
      <c r="C188" s="2">
        <v>3.0000000000000001E-3</v>
      </c>
      <c r="D188" s="2">
        <v>0.1</v>
      </c>
      <c r="E188" s="2">
        <v>0</v>
      </c>
      <c r="F188" s="2">
        <v>2.7000000000000001E-3</v>
      </c>
      <c r="H188" s="1" t="str">
        <f t="shared" si="5"/>
        <v>Venezuela</v>
      </c>
      <c r="I188" t="s">
        <v>1512</v>
      </c>
      <c r="J188" t="s">
        <v>1748</v>
      </c>
      <c r="K188">
        <v>11</v>
      </c>
      <c r="L188" s="7" t="s">
        <v>1730</v>
      </c>
      <c r="M188" s="3">
        <v>0.70547000000000004</v>
      </c>
      <c r="N188" s="3">
        <v>2.3700000000000001E-3</v>
      </c>
      <c r="O188" s="3">
        <v>0</v>
      </c>
      <c r="P188" s="3">
        <v>8.1133000000000011E-2</v>
      </c>
      <c r="S188" s="1">
        <v>0.79</v>
      </c>
      <c r="T188" s="8">
        <v>916445</v>
      </c>
      <c r="U188" s="8">
        <v>28946101</v>
      </c>
      <c r="V188" t="s">
        <v>1269</v>
      </c>
      <c r="X188" t="s">
        <v>2387</v>
      </c>
      <c r="Z188" t="s">
        <v>2024</v>
      </c>
    </row>
    <row r="189" spans="1:26">
      <c r="A189" t="s">
        <v>837</v>
      </c>
      <c r="B189" s="2">
        <v>8.2000000000000003E-2</v>
      </c>
      <c r="C189" s="2">
        <v>2E-3</v>
      </c>
      <c r="D189" s="2">
        <v>0.29599999999999999</v>
      </c>
      <c r="E189" s="2">
        <v>0.16400000000000001</v>
      </c>
      <c r="F189" s="2">
        <v>0.45700000000000002</v>
      </c>
      <c r="H189" s="1" t="str">
        <f t="shared" si="5"/>
        <v>Vietnam</v>
      </c>
      <c r="I189" t="s">
        <v>837</v>
      </c>
      <c r="J189" t="s">
        <v>1740</v>
      </c>
      <c r="K189">
        <v>77</v>
      </c>
      <c r="L189" s="7" t="s">
        <v>1753</v>
      </c>
      <c r="M189" s="3">
        <v>2.419E-2</v>
      </c>
      <c r="N189" s="3">
        <v>5.9000000000000003E-4</v>
      </c>
      <c r="O189" s="3">
        <v>4.8379999999999999E-2</v>
      </c>
      <c r="P189" s="3">
        <v>0.222135</v>
      </c>
      <c r="Q189" s="1"/>
      <c r="R189" s="1">
        <f>SUM(M189:Q189)</f>
        <v>0.29529499999999997</v>
      </c>
      <c r="S189" s="1">
        <v>0.29499999999999998</v>
      </c>
      <c r="T189" s="8">
        <v>331212</v>
      </c>
      <c r="U189" s="8">
        <v>88780000</v>
      </c>
      <c r="V189" t="s">
        <v>524</v>
      </c>
      <c r="X189" t="s">
        <v>2389</v>
      </c>
      <c r="Z189" t="s">
        <v>2024</v>
      </c>
    </row>
    <row r="190" spans="1:26">
      <c r="A190" t="s">
        <v>1697</v>
      </c>
      <c r="B190" s="2">
        <v>2E-3</v>
      </c>
      <c r="C190" s="2">
        <v>0.99399999999999999</v>
      </c>
      <c r="D190" s="2">
        <v>4.0000000000000001E-3</v>
      </c>
      <c r="E190" s="2">
        <v>0</v>
      </c>
      <c r="F190" s="2">
        <v>0</v>
      </c>
      <c r="H190" s="1" t="str">
        <f t="shared" si="5"/>
        <v>Western Sahara</v>
      </c>
      <c r="I190" t="s">
        <v>1697</v>
      </c>
      <c r="J190" t="s">
        <v>1746</v>
      </c>
      <c r="K190">
        <v>97</v>
      </c>
      <c r="L190" s="7" t="s">
        <v>1730</v>
      </c>
      <c r="M190" s="3">
        <v>0.94599999999999995</v>
      </c>
      <c r="N190" s="3">
        <v>3.0000000000000001E-3</v>
      </c>
      <c r="O190" s="3">
        <v>1.4999999999999999E-2</v>
      </c>
      <c r="P190" s="3">
        <v>3.6999999999999998E-2</v>
      </c>
      <c r="T190" s="8">
        <v>252120</v>
      </c>
      <c r="U190" s="8">
        <v>585000</v>
      </c>
      <c r="V190" t="s">
        <v>164</v>
      </c>
      <c r="X190" t="s">
        <v>1697</v>
      </c>
    </row>
    <row r="191" spans="1:26">
      <c r="A191" t="s">
        <v>1653</v>
      </c>
      <c r="B191" s="2">
        <v>2E-3</v>
      </c>
      <c r="C191" s="2">
        <v>0.99099999999999999</v>
      </c>
      <c r="D191" s="2">
        <v>1E-3</v>
      </c>
      <c r="E191" s="2">
        <v>6.0000000000000001E-3</v>
      </c>
      <c r="F191" s="2">
        <v>0</v>
      </c>
      <c r="H191" s="1" t="str">
        <f t="shared" si="5"/>
        <v>Yemen</v>
      </c>
      <c r="I191" t="s">
        <v>1653</v>
      </c>
      <c r="J191" t="s">
        <v>1744</v>
      </c>
      <c r="K191">
        <v>76</v>
      </c>
      <c r="L191" t="s">
        <v>1731</v>
      </c>
      <c r="M191" s="3">
        <v>1.92E-3</v>
      </c>
      <c r="N191" s="3">
        <v>0.95135999999999998</v>
      </c>
      <c r="O191" s="3">
        <v>5.7599999999999995E-3</v>
      </c>
      <c r="P191" s="3">
        <v>9.6000000000000002E-4</v>
      </c>
      <c r="S191" s="1">
        <v>0.96</v>
      </c>
      <c r="T191" s="8">
        <v>455000</v>
      </c>
      <c r="U191" s="8">
        <v>24527000</v>
      </c>
      <c r="V191" t="s">
        <v>1575</v>
      </c>
      <c r="X191" t="s">
        <v>2391</v>
      </c>
      <c r="Z191" t="s">
        <v>2024</v>
      </c>
    </row>
    <row r="192" spans="1:26">
      <c r="A192" t="s">
        <v>279</v>
      </c>
      <c r="B192" s="2">
        <v>0.97599999999999998</v>
      </c>
      <c r="C192" s="2">
        <v>5.0000000000000001E-3</v>
      </c>
      <c r="D192" s="2">
        <v>5.0000000000000001E-3</v>
      </c>
      <c r="E192" s="2">
        <v>1E-3</v>
      </c>
      <c r="F192" s="2">
        <v>1.2E-2</v>
      </c>
      <c r="H192" s="1" t="str">
        <f t="shared" si="5"/>
        <v>Zambia</v>
      </c>
      <c r="I192" t="s">
        <v>279</v>
      </c>
      <c r="J192" t="s">
        <v>1746</v>
      </c>
      <c r="K192">
        <v>81</v>
      </c>
      <c r="L192" s="7" t="s">
        <v>1730</v>
      </c>
      <c r="M192" s="3">
        <v>0.94672000000000001</v>
      </c>
      <c r="N192" s="3">
        <v>4.8500000000000001E-3</v>
      </c>
      <c r="O192" s="3">
        <v>9.6999999999999994E-4</v>
      </c>
      <c r="P192" s="3">
        <v>1.6490000000000001E-2</v>
      </c>
      <c r="S192" s="1">
        <v>0.97</v>
      </c>
      <c r="T192" s="8">
        <v>752612</v>
      </c>
      <c r="U192" s="8">
        <v>13092666</v>
      </c>
      <c r="V192" t="s">
        <v>164</v>
      </c>
      <c r="X192" t="s">
        <v>2392</v>
      </c>
      <c r="Z192" t="s">
        <v>2024</v>
      </c>
    </row>
    <row r="193" spans="1:26">
      <c r="A193" t="s">
        <v>286</v>
      </c>
      <c r="B193" s="2">
        <v>0.87080000000000002</v>
      </c>
      <c r="C193" s="2">
        <v>8.9999999999999993E-3</v>
      </c>
      <c r="D193" s="2">
        <v>7.9000000000000001E-2</v>
      </c>
      <c r="E193" s="2">
        <v>0</v>
      </c>
      <c r="F193" s="2">
        <v>4.1000000000000002E-2</v>
      </c>
      <c r="H193" s="1" t="str">
        <f t="shared" si="5"/>
        <v>Zimbabwe</v>
      </c>
      <c r="I193" t="s">
        <v>286</v>
      </c>
      <c r="J193" t="s">
        <v>1748</v>
      </c>
      <c r="K193">
        <v>89</v>
      </c>
      <c r="L193" s="7" t="s">
        <v>1730</v>
      </c>
      <c r="M193" s="3">
        <v>0.76195000000000002</v>
      </c>
      <c r="N193" s="3">
        <v>7.8750000000000001E-3</v>
      </c>
      <c r="O193" s="3">
        <v>0</v>
      </c>
      <c r="P193" s="3">
        <v>0.105</v>
      </c>
      <c r="S193" s="1">
        <v>0.875</v>
      </c>
      <c r="T193" s="8">
        <v>390757</v>
      </c>
      <c r="U193" s="8">
        <v>12973808</v>
      </c>
      <c r="V193" t="s">
        <v>164</v>
      </c>
      <c r="X193" t="s">
        <v>2393</v>
      </c>
      <c r="Z193" t="s">
        <v>2024</v>
      </c>
    </row>
    <row r="194" spans="1:26">
      <c r="B194" s="2"/>
      <c r="C194" s="2"/>
      <c r="D194" s="2"/>
      <c r="E194" s="2"/>
      <c r="F194" s="2"/>
      <c r="H194" s="1"/>
      <c r="T194" s="8"/>
      <c r="U194" s="8"/>
    </row>
    <row r="195" spans="1:26">
      <c r="A195" t="s">
        <v>257</v>
      </c>
      <c r="B195" s="2">
        <v>0.60499999999999998</v>
      </c>
      <c r="C195" s="2">
        <v>6.2E-2</v>
      </c>
      <c r="D195" s="2">
        <v>5.0000000000000001E-3</v>
      </c>
      <c r="E195" s="2">
        <v>0</v>
      </c>
      <c r="F195" s="2">
        <v>0.32900000000000001</v>
      </c>
      <c r="I195" t="s">
        <v>257</v>
      </c>
      <c r="J195" t="s">
        <v>1749</v>
      </c>
      <c r="K195">
        <v>68</v>
      </c>
      <c r="L195" s="7" t="s">
        <v>1730</v>
      </c>
      <c r="M195" s="3">
        <v>0.60499999999999998</v>
      </c>
      <c r="N195" s="3">
        <v>6.2E-2</v>
      </c>
      <c r="O195" s="3">
        <v>0</v>
      </c>
      <c r="P195" s="3">
        <v>0.33400000000000002</v>
      </c>
      <c r="V195" t="s">
        <v>164</v>
      </c>
      <c r="X195" t="s">
        <v>2307</v>
      </c>
      <c r="Z195" t="s">
        <v>2024</v>
      </c>
    </row>
    <row r="197" spans="1:26">
      <c r="A197" t="s">
        <v>1279</v>
      </c>
      <c r="B197" s="2">
        <v>0.96</v>
      </c>
      <c r="C197" s="2">
        <v>1E-3</v>
      </c>
      <c r="D197" s="2">
        <v>3.1E-2</v>
      </c>
      <c r="E197" s="2">
        <v>0</v>
      </c>
      <c r="F197" s="2">
        <v>6.0000000000000001E-3</v>
      </c>
      <c r="H197" s="1" t="e">
        <f t="shared" ref="H197:H204" si="6">VLOOKUP(I197,$A:$A,1,0)</f>
        <v>#N/A</v>
      </c>
      <c r="I197" t="s">
        <v>1984</v>
      </c>
      <c r="J197" t="s">
        <v>1746</v>
      </c>
      <c r="K197">
        <v>15</v>
      </c>
      <c r="L197" s="7" t="s">
        <v>1730</v>
      </c>
      <c r="M197" s="3">
        <v>0.96</v>
      </c>
      <c r="N197" s="3">
        <v>1E-3</v>
      </c>
      <c r="O197" s="3">
        <v>0</v>
      </c>
      <c r="P197" s="3">
        <v>3.7000000000000005E-2</v>
      </c>
      <c r="T197" s="8">
        <v>13940</v>
      </c>
      <c r="U197" s="8">
        <v>351461</v>
      </c>
      <c r="V197" t="s">
        <v>1269</v>
      </c>
      <c r="X197" t="s">
        <v>2049</v>
      </c>
      <c r="Z197" t="s">
        <v>2024</v>
      </c>
    </row>
    <row r="198" spans="1:26">
      <c r="A198" t="s">
        <v>451</v>
      </c>
      <c r="B198" s="2">
        <v>0.441</v>
      </c>
      <c r="C198" s="2">
        <v>0.375</v>
      </c>
      <c r="D198" s="2">
        <v>0.08</v>
      </c>
      <c r="E198" s="2">
        <v>0</v>
      </c>
      <c r="F198" s="2">
        <v>0.104</v>
      </c>
      <c r="H198" s="1" t="e">
        <f t="shared" si="6"/>
        <v>#N/A</v>
      </c>
      <c r="I198" t="s">
        <v>1723</v>
      </c>
      <c r="J198" t="s">
        <v>1742</v>
      </c>
      <c r="K198">
        <v>46</v>
      </c>
      <c r="L198" s="7" t="s">
        <v>1767</v>
      </c>
      <c r="M198" s="3">
        <v>0.38807999999999998</v>
      </c>
      <c r="N198" s="3">
        <v>0.33</v>
      </c>
      <c r="O198" s="3">
        <v>0</v>
      </c>
      <c r="P198" s="3">
        <v>0.16192000000000001</v>
      </c>
      <c r="Q198" s="1"/>
      <c r="R198" s="1">
        <f>SUM(M198:Q198)</f>
        <v>0.88000000000000012</v>
      </c>
      <c r="S198" s="1">
        <v>0.88</v>
      </c>
      <c r="T198" s="8">
        <v>322921</v>
      </c>
      <c r="U198" s="8">
        <v>23202000</v>
      </c>
      <c r="V198" t="s">
        <v>164</v>
      </c>
      <c r="X198" t="s">
        <v>2098</v>
      </c>
      <c r="Z198" t="s">
        <v>2024</v>
      </c>
    </row>
    <row r="199" spans="1:26">
      <c r="A199" t="s">
        <v>833</v>
      </c>
      <c r="B199" s="2">
        <v>0.996</v>
      </c>
      <c r="C199" s="2">
        <v>1E-3</v>
      </c>
      <c r="D199" s="2">
        <v>0</v>
      </c>
      <c r="E199" s="2">
        <v>0</v>
      </c>
      <c r="F199" s="2">
        <v>1E-3</v>
      </c>
      <c r="H199" s="1" t="e">
        <f t="shared" si="6"/>
        <v>#N/A</v>
      </c>
      <c r="I199" t="s">
        <v>2443</v>
      </c>
      <c r="J199" t="s">
        <v>1746</v>
      </c>
      <c r="K199">
        <v>85</v>
      </c>
      <c r="L199" s="7" t="s">
        <v>1731</v>
      </c>
      <c r="M199" s="3">
        <v>0.996</v>
      </c>
      <c r="N199" s="3">
        <v>1E-3</v>
      </c>
      <c r="O199" s="3">
        <v>0</v>
      </c>
      <c r="P199" s="3">
        <v>1E-3</v>
      </c>
      <c r="T199" s="8">
        <v>14919</v>
      </c>
      <c r="U199" s="8">
        <v>1066409</v>
      </c>
      <c r="V199" t="s">
        <v>524</v>
      </c>
      <c r="X199" t="s">
        <v>2113</v>
      </c>
      <c r="Z199" t="s">
        <v>2024</v>
      </c>
    </row>
    <row r="200" spans="1:26">
      <c r="A200" t="s">
        <v>427</v>
      </c>
      <c r="B200" s="2">
        <v>4.4999999999999998E-2</v>
      </c>
      <c r="C200" s="2">
        <v>0.95099999999999996</v>
      </c>
      <c r="D200" s="2">
        <v>0</v>
      </c>
      <c r="E200" s="2">
        <v>0</v>
      </c>
      <c r="F200" s="2">
        <v>1E-3</v>
      </c>
      <c r="H200" s="1" t="e">
        <f t="shared" si="6"/>
        <v>#N/A</v>
      </c>
      <c r="I200" t="s">
        <v>1986</v>
      </c>
      <c r="J200" t="s">
        <v>1744</v>
      </c>
      <c r="K200">
        <v>37</v>
      </c>
      <c r="L200" s="7" t="s">
        <v>1731</v>
      </c>
      <c r="M200" s="3">
        <v>4.4999999999999998E-2</v>
      </c>
      <c r="N200" s="3">
        <v>0.95099999999999996</v>
      </c>
      <c r="O200" s="3">
        <v>0</v>
      </c>
      <c r="P200" s="3">
        <v>1E-3</v>
      </c>
      <c r="T200" s="8">
        <v>10690</v>
      </c>
      <c r="U200" s="8">
        <v>1874000</v>
      </c>
      <c r="V200" t="s">
        <v>164</v>
      </c>
      <c r="X200" t="s">
        <v>2425</v>
      </c>
      <c r="Z200" t="s">
        <v>2024</v>
      </c>
    </row>
    <row r="201" spans="1:26">
      <c r="A201" t="s">
        <v>1624</v>
      </c>
      <c r="B201" s="2">
        <v>2.4E-2</v>
      </c>
      <c r="C201" s="2">
        <v>0.97599999999999998</v>
      </c>
      <c r="D201" s="2">
        <v>0</v>
      </c>
      <c r="E201" s="2">
        <v>0</v>
      </c>
      <c r="F201" s="2">
        <v>0</v>
      </c>
      <c r="H201" s="1" t="e">
        <f t="shared" si="6"/>
        <v>#N/A</v>
      </c>
      <c r="I201" t="s">
        <v>1990</v>
      </c>
      <c r="J201" t="s">
        <v>1744</v>
      </c>
      <c r="K201">
        <v>56</v>
      </c>
      <c r="L201" s="7" t="s">
        <v>1767</v>
      </c>
      <c r="M201" s="3">
        <v>0</v>
      </c>
      <c r="N201" s="3">
        <v>0.99</v>
      </c>
      <c r="O201" s="3">
        <v>0</v>
      </c>
      <c r="P201" s="3">
        <v>0</v>
      </c>
      <c r="Q201" s="1"/>
      <c r="R201" s="1"/>
      <c r="S201" s="1">
        <v>0.93</v>
      </c>
      <c r="T201" s="8">
        <v>6020</v>
      </c>
      <c r="U201" s="8">
        <v>4293313</v>
      </c>
      <c r="V201" t="s">
        <v>1575</v>
      </c>
      <c r="X201" t="s">
        <v>2260</v>
      </c>
      <c r="Y201" t="s">
        <v>2442</v>
      </c>
      <c r="Z201" t="s">
        <v>2261</v>
      </c>
    </row>
    <row r="202" spans="1:26">
      <c r="A202" t="s">
        <v>1342</v>
      </c>
      <c r="B202" s="2">
        <v>0.94599999999999995</v>
      </c>
      <c r="C202" s="2">
        <v>3.0000000000000001E-3</v>
      </c>
      <c r="D202" s="2">
        <v>1.6E-2</v>
      </c>
      <c r="E202" s="2">
        <v>1.4999999999999999E-2</v>
      </c>
      <c r="F202" s="2">
        <v>2.0999999999999998E-2</v>
      </c>
      <c r="H202" s="1" t="e">
        <f t="shared" si="6"/>
        <v>#N/A</v>
      </c>
      <c r="I202" t="s">
        <v>1729</v>
      </c>
      <c r="J202" t="s">
        <v>1747</v>
      </c>
      <c r="K202">
        <v>14</v>
      </c>
      <c r="L202" s="7" t="s">
        <v>1730</v>
      </c>
      <c r="M202" s="3">
        <v>0.88700000000000001</v>
      </c>
      <c r="N202" s="3">
        <v>1.4999999999999999E-2</v>
      </c>
      <c r="O202" s="3">
        <v>3.4000000000000002E-2</v>
      </c>
      <c r="P202" s="3">
        <v>6.5000000000000002E-2</v>
      </c>
      <c r="T202">
        <v>270</v>
      </c>
      <c r="U202" s="8">
        <v>51970</v>
      </c>
      <c r="V202" t="s">
        <v>1269</v>
      </c>
      <c r="X202" t="s">
        <v>2282</v>
      </c>
      <c r="Z202" t="s">
        <v>2024</v>
      </c>
    </row>
    <row r="203" spans="1:26">
      <c r="A203" t="s">
        <v>1344</v>
      </c>
      <c r="B203" s="2">
        <v>0.91100000000000003</v>
      </c>
      <c r="C203" s="2">
        <v>1E-3</v>
      </c>
      <c r="D203" s="2">
        <v>0.06</v>
      </c>
      <c r="E203" s="2">
        <v>3.0000000000000001E-3</v>
      </c>
      <c r="F203" s="2">
        <v>2.5000000000000001E-2</v>
      </c>
      <c r="H203" s="1" t="e">
        <f t="shared" si="6"/>
        <v>#N/A</v>
      </c>
      <c r="I203" t="s">
        <v>1726</v>
      </c>
      <c r="J203" t="s">
        <v>1746</v>
      </c>
      <c r="K203">
        <v>14</v>
      </c>
      <c r="L203" s="7" t="s">
        <v>1730</v>
      </c>
      <c r="M203" s="3">
        <v>0.94599999999999995</v>
      </c>
      <c r="N203" s="3">
        <v>3.0000000000000001E-3</v>
      </c>
      <c r="O203" s="3">
        <v>1.4999999999999999E-2</v>
      </c>
      <c r="P203" s="3">
        <v>3.6999999999999998E-2</v>
      </c>
      <c r="T203">
        <v>617</v>
      </c>
      <c r="U203" s="8">
        <v>166526</v>
      </c>
      <c r="V203" t="s">
        <v>1269</v>
      </c>
      <c r="X203" t="s">
        <v>1909</v>
      </c>
      <c r="Z203" t="s">
        <v>2024</v>
      </c>
    </row>
    <row r="204" spans="1:26">
      <c r="A204" t="s">
        <v>1347</v>
      </c>
      <c r="B204" s="2">
        <v>0.88700000000000001</v>
      </c>
      <c r="C204" s="2">
        <v>1.4999999999999999E-2</v>
      </c>
      <c r="D204" s="2">
        <v>2.5000000000000001E-2</v>
      </c>
      <c r="E204" s="2">
        <v>3.4000000000000002E-2</v>
      </c>
      <c r="F204" s="2">
        <v>0.04</v>
      </c>
      <c r="H204" s="1" t="e">
        <f t="shared" si="6"/>
        <v>#N/A</v>
      </c>
      <c r="I204" t="s">
        <v>1727</v>
      </c>
      <c r="J204" t="s">
        <v>1746</v>
      </c>
      <c r="K204">
        <v>14</v>
      </c>
      <c r="L204" s="7" t="s">
        <v>1730</v>
      </c>
      <c r="M204" s="3">
        <v>0.91100000000000003</v>
      </c>
      <c r="N204" s="3">
        <v>1E-3</v>
      </c>
      <c r="O204" s="3">
        <v>3.0000000000000001E-3</v>
      </c>
      <c r="P204" s="3">
        <v>8.5000000000000006E-2</v>
      </c>
      <c r="T204">
        <v>389</v>
      </c>
      <c r="U204" s="8">
        <v>100892</v>
      </c>
      <c r="V204" t="s">
        <v>1269</v>
      </c>
      <c r="X204" t="s">
        <v>1922</v>
      </c>
      <c r="Z204" t="s">
        <v>2024</v>
      </c>
    </row>
    <row r="205" spans="1:26">
      <c r="B205" s="2"/>
      <c r="C205" s="2"/>
      <c r="D205" s="2"/>
      <c r="E205" s="2"/>
      <c r="F205" s="2"/>
      <c r="H205" s="1"/>
      <c r="U205" s="8"/>
    </row>
    <row r="206" spans="1:26">
      <c r="B206" s="2"/>
      <c r="C206" s="2"/>
      <c r="D206" s="2"/>
      <c r="E206" s="2"/>
      <c r="F206" s="2"/>
    </row>
    <row r="207" spans="1:26">
      <c r="A207" t="s">
        <v>1553</v>
      </c>
      <c r="B207" s="2">
        <v>0.94699999999999995</v>
      </c>
      <c r="C207" s="2">
        <v>2E-3</v>
      </c>
      <c r="D207" s="2">
        <v>3.7999999999999999E-2</v>
      </c>
      <c r="E207" s="2">
        <v>0</v>
      </c>
      <c r="F207" s="2">
        <v>1.2999999999999999E-2</v>
      </c>
      <c r="I207" t="s">
        <v>1750</v>
      </c>
      <c r="J207" t="s">
        <v>1751</v>
      </c>
      <c r="K207">
        <v>1</v>
      </c>
      <c r="L207" s="7" t="s">
        <v>1732</v>
      </c>
      <c r="Q207" s="1"/>
      <c r="R207" s="1"/>
      <c r="T207" s="8"/>
      <c r="U207" s="8"/>
      <c r="V207" t="s">
        <v>1750</v>
      </c>
      <c r="X207" t="s">
        <v>1750</v>
      </c>
    </row>
    <row r="208" spans="1:26">
      <c r="A208" t="s">
        <v>730</v>
      </c>
      <c r="B208" s="2">
        <v>0.98299999999999998</v>
      </c>
      <c r="C208" s="2">
        <v>0</v>
      </c>
      <c r="D208" s="2">
        <v>7.0000000000000001E-3</v>
      </c>
      <c r="E208" s="2">
        <v>3.0000000000000001E-3</v>
      </c>
      <c r="F208" s="2">
        <v>7.0000000000000001E-3</v>
      </c>
      <c r="I208" t="s">
        <v>1724</v>
      </c>
      <c r="J208" t="s">
        <v>1744</v>
      </c>
      <c r="K208">
        <v>47</v>
      </c>
      <c r="L208" s="7" t="s">
        <v>1731</v>
      </c>
      <c r="M208" s="3">
        <v>1.6E-2</v>
      </c>
      <c r="N208" s="3">
        <v>0.96399999999999997</v>
      </c>
      <c r="O208" s="3">
        <v>1.9099999999999999E-2</v>
      </c>
      <c r="P208" s="3">
        <v>4.0000000000000002E-4</v>
      </c>
      <c r="T208" s="8"/>
      <c r="U208" s="8"/>
      <c r="V208" t="s">
        <v>524</v>
      </c>
      <c r="X208" t="s">
        <v>2408</v>
      </c>
      <c r="Z208" t="s">
        <v>2395</v>
      </c>
    </row>
    <row r="209" spans="1:6">
      <c r="A209" t="s">
        <v>1268</v>
      </c>
      <c r="B209" s="2">
        <v>0.90700000000000003</v>
      </c>
      <c r="C209" s="2">
        <v>3.0000000000000001E-3</v>
      </c>
      <c r="D209" s="2">
        <v>0.04</v>
      </c>
      <c r="E209" s="2">
        <v>4.0000000000000001E-3</v>
      </c>
      <c r="F209" s="2">
        <v>4.4999999999999998E-2</v>
      </c>
    </row>
    <row r="210" spans="1:6">
      <c r="A210" t="s">
        <v>1275</v>
      </c>
      <c r="B210" s="2">
        <v>0.92300000000000004</v>
      </c>
      <c r="C210" s="2">
        <v>2E-3</v>
      </c>
      <c r="D210" s="2">
        <v>0.06</v>
      </c>
      <c r="E210" s="2">
        <v>1E-3</v>
      </c>
      <c r="F210" s="2">
        <v>1.3999999999999999E-2</v>
      </c>
    </row>
    <row r="211" spans="1:6">
      <c r="A211" t="s">
        <v>524</v>
      </c>
      <c r="B211" s="2">
        <v>7.0699999999999999E-2</v>
      </c>
      <c r="C211" s="2">
        <v>0.24299999999999999</v>
      </c>
      <c r="D211" s="2">
        <v>0.21160000000000001</v>
      </c>
      <c r="E211" s="2">
        <v>0.37160000000000004</v>
      </c>
      <c r="F211" s="2">
        <v>0.10299999999999999</v>
      </c>
    </row>
    <row r="212" spans="1:6">
      <c r="A212" t="s">
        <v>525</v>
      </c>
      <c r="B212" s="2">
        <v>0.66059999999999997</v>
      </c>
      <c r="C212" s="2">
        <v>2.1999999999999999E-2</v>
      </c>
      <c r="D212" s="2">
        <v>0.26229999999999998</v>
      </c>
      <c r="E212" s="2">
        <v>4.0300000000000002E-2</v>
      </c>
      <c r="F212" s="2">
        <v>1.4499999999999999E-2</v>
      </c>
    </row>
    <row r="213" spans="1:6">
      <c r="A213" t="s">
        <v>1536</v>
      </c>
      <c r="B213" s="2">
        <v>0.753</v>
      </c>
      <c r="C213" s="2">
        <v>1.0999999999999999E-2</v>
      </c>
      <c r="D213" s="2">
        <v>0.19400000000000001</v>
      </c>
      <c r="E213" s="2">
        <v>5.0000000000000001E-3</v>
      </c>
      <c r="F213" s="2">
        <v>3.7999999999999999E-2</v>
      </c>
    </row>
    <row r="214" spans="1:6">
      <c r="A214" t="s">
        <v>1270</v>
      </c>
      <c r="B214" s="2">
        <v>0.79710000000000003</v>
      </c>
      <c r="C214" s="2">
        <v>2.0999999999999999E-3</v>
      </c>
      <c r="D214" s="2">
        <v>0.12920000000000001</v>
      </c>
      <c r="E214" s="2">
        <v>8.4999999999999989E-3</v>
      </c>
      <c r="F214" s="2">
        <v>6.1899999999999997E-2</v>
      </c>
    </row>
    <row r="215" spans="1:6">
      <c r="A215" t="s">
        <v>1287</v>
      </c>
      <c r="B215" s="2">
        <v>0.84299999999999997</v>
      </c>
      <c r="C215" s="2">
        <v>4.0000000000000001E-3</v>
      </c>
      <c r="D215" s="2">
        <v>9.4E-2</v>
      </c>
      <c r="E215" s="2">
        <v>8.9999999999999993E-3</v>
      </c>
      <c r="F215" s="2">
        <v>5.0999999999999997E-2</v>
      </c>
    </row>
    <row r="216" spans="1:6">
      <c r="A216" t="s">
        <v>555</v>
      </c>
      <c r="B216" s="2">
        <v>9.3200000000000005E-2</v>
      </c>
      <c r="C216" s="2">
        <v>0.88690000000000002</v>
      </c>
      <c r="D216" s="2">
        <v>1.72E-2</v>
      </c>
      <c r="E216" s="2">
        <v>6.9999999999999999E-4</v>
      </c>
      <c r="F216" s="2">
        <v>1.2999999999999999E-3</v>
      </c>
    </row>
    <row r="217" spans="1:6">
      <c r="A217" t="s">
        <v>955</v>
      </c>
      <c r="B217" s="2">
        <v>0.74809999999999999</v>
      </c>
      <c r="C217" s="2">
        <v>3.3000000000000002E-2</v>
      </c>
      <c r="D217" s="2">
        <v>0.21529999999999999</v>
      </c>
      <c r="E217" s="2">
        <v>2.3E-3</v>
      </c>
      <c r="F217" s="2">
        <v>7.9999999999999993E-4</v>
      </c>
    </row>
    <row r="218" spans="1:6">
      <c r="A218" t="s">
        <v>1204</v>
      </c>
      <c r="B218" s="2">
        <v>0.85199999999999998</v>
      </c>
      <c r="C218" s="2">
        <v>0</v>
      </c>
      <c r="D218" s="2">
        <v>0.14199999999999999</v>
      </c>
      <c r="E218" s="2">
        <v>0</v>
      </c>
      <c r="F218" s="2">
        <v>3.0000000000000001E-3</v>
      </c>
    </row>
    <row r="219" spans="1:6">
      <c r="A219" t="s">
        <v>165</v>
      </c>
      <c r="B219" s="2">
        <v>0.7127</v>
      </c>
      <c r="C219" s="2">
        <v>0.22009999999999999</v>
      </c>
      <c r="D219" s="2">
        <v>2.81E-2</v>
      </c>
      <c r="E219" s="2">
        <v>2.8999999999999998E-3</v>
      </c>
      <c r="F219" s="2">
        <v>3.6099999999999993E-2</v>
      </c>
    </row>
    <row r="220" spans="1:6">
      <c r="A220" t="s">
        <v>591</v>
      </c>
      <c r="B220" s="2">
        <v>5.5599999999999997E-2</v>
      </c>
      <c r="C220" s="2">
        <v>1.5699999999999999E-2</v>
      </c>
      <c r="D220" s="2">
        <v>0.52100000000000002</v>
      </c>
      <c r="E220" s="2">
        <v>0.19620000000000001</v>
      </c>
      <c r="F220" s="2">
        <v>0.21080000000000002</v>
      </c>
    </row>
    <row r="221" spans="1:6">
      <c r="A221" t="s">
        <v>1030</v>
      </c>
      <c r="B221" s="2">
        <v>0.76050000000000006</v>
      </c>
      <c r="C221" s="2">
        <v>7.5700000000000003E-2</v>
      </c>
      <c r="D221" s="2">
        <v>0.16120000000000001</v>
      </c>
      <c r="E221" s="2">
        <v>1E-3</v>
      </c>
      <c r="F221" s="2">
        <v>1.4E-3</v>
      </c>
    </row>
    <row r="222" spans="1:6">
      <c r="A222" t="s">
        <v>954</v>
      </c>
      <c r="B222" s="2">
        <v>0.75380000000000003</v>
      </c>
      <c r="C222" s="2">
        <v>5.8500000000000003E-2</v>
      </c>
      <c r="D222" s="2">
        <v>0.18149999999999999</v>
      </c>
      <c r="E222" s="2">
        <v>3.4999999999999996E-3</v>
      </c>
      <c r="F222" s="2">
        <v>2.4999999999999996E-3</v>
      </c>
    </row>
    <row r="223" spans="1:6">
      <c r="A223" t="s">
        <v>1467</v>
      </c>
      <c r="B223" s="2">
        <v>0.67200000000000004</v>
      </c>
      <c r="C223" s="2">
        <v>3.0000000000000001E-3</v>
      </c>
      <c r="D223" s="2">
        <v>0.315</v>
      </c>
      <c r="E223" s="2">
        <v>2E-3</v>
      </c>
      <c r="F223" s="2">
        <v>8.0000000000000002E-3</v>
      </c>
    </row>
    <row r="224" spans="1:6">
      <c r="A224" t="s">
        <v>1066</v>
      </c>
      <c r="B224" s="2">
        <v>0.98</v>
      </c>
      <c r="C224" s="2">
        <v>0</v>
      </c>
      <c r="D224" s="2">
        <v>1.7000000000000001E-2</v>
      </c>
      <c r="E224" s="2">
        <v>0</v>
      </c>
      <c r="F224" s="2">
        <v>3.0000000000000001E-3</v>
      </c>
    </row>
    <row r="225" spans="1:6">
      <c r="A225" t="s">
        <v>1470</v>
      </c>
      <c r="B225" s="2">
        <v>0.84399999999999997</v>
      </c>
      <c r="C225" s="2">
        <v>8.9999999999999993E-3</v>
      </c>
      <c r="D225" s="2">
        <v>3.4000000000000002E-2</v>
      </c>
      <c r="E225" s="2">
        <v>1.6E-2</v>
      </c>
      <c r="F225" s="2">
        <v>9.6000000000000002E-2</v>
      </c>
    </row>
    <row r="226" spans="1:6">
      <c r="A226" t="s">
        <v>736</v>
      </c>
      <c r="B226" s="2">
        <v>0.94</v>
      </c>
      <c r="C226" s="2">
        <v>0</v>
      </c>
      <c r="D226" s="2">
        <v>4.9000000000000002E-2</v>
      </c>
      <c r="E226" s="2">
        <v>0</v>
      </c>
      <c r="F226" s="2">
        <v>9.0000000000000011E-3</v>
      </c>
    </row>
    <row r="227" spans="1:6">
      <c r="A227" t="s">
        <v>1158</v>
      </c>
      <c r="B227" s="2">
        <v>0.90900000000000003</v>
      </c>
      <c r="C227" s="2">
        <v>0.04</v>
      </c>
      <c r="D227" s="2">
        <v>2.9000000000000001E-2</v>
      </c>
      <c r="E227" s="2">
        <v>1.7999999999999999E-2</v>
      </c>
      <c r="F227" s="2">
        <v>3.0000000000000001E-3</v>
      </c>
    </row>
    <row r="228" spans="1:6">
      <c r="A228" t="s">
        <v>1551</v>
      </c>
      <c r="B228" s="2">
        <v>0.96099999999999997</v>
      </c>
      <c r="C228" s="2">
        <v>0</v>
      </c>
      <c r="D228" s="2">
        <v>2.5000000000000001E-2</v>
      </c>
      <c r="E228" s="2">
        <v>0</v>
      </c>
      <c r="F228" s="2">
        <v>1.4E-2</v>
      </c>
    </row>
    <row r="229" spans="1:6">
      <c r="A229" t="s">
        <v>1307</v>
      </c>
      <c r="B229" s="2">
        <v>0.95899999999999996</v>
      </c>
      <c r="C229" s="2">
        <v>4.0000000000000001E-3</v>
      </c>
      <c r="D229" s="2">
        <v>2.5000000000000001E-2</v>
      </c>
      <c r="E229" s="2">
        <v>5.0000000000000001E-3</v>
      </c>
      <c r="F229" s="2">
        <v>8.0000000000000002E-3</v>
      </c>
    </row>
    <row r="230" spans="1:6">
      <c r="A230" t="s">
        <v>698</v>
      </c>
      <c r="B230" s="2">
        <v>0.94199999999999995</v>
      </c>
      <c r="C230" s="2">
        <v>0</v>
      </c>
      <c r="D230" s="2">
        <v>1.7000000000000001E-2</v>
      </c>
      <c r="E230" s="2">
        <v>1.0999999999999999E-2</v>
      </c>
      <c r="F230" s="2">
        <v>3.1E-2</v>
      </c>
    </row>
    <row r="231" spans="1:6">
      <c r="A231" t="s">
        <v>599</v>
      </c>
      <c r="B231" s="2">
        <v>0.14299999999999999</v>
      </c>
      <c r="C231" s="2">
        <v>1.7999999999999999E-2</v>
      </c>
      <c r="D231" s="2">
        <v>0.56100000000000005</v>
      </c>
      <c r="E231" s="2">
        <v>0.13600000000000001</v>
      </c>
      <c r="F231" s="2">
        <v>0.14300000000000002</v>
      </c>
    </row>
    <row r="232" spans="1:6">
      <c r="A232" t="s">
        <v>1222</v>
      </c>
      <c r="B232" s="2">
        <v>0.84099999999999997</v>
      </c>
      <c r="C232" s="2">
        <v>2E-3</v>
      </c>
      <c r="D232" s="2">
        <v>0.154</v>
      </c>
      <c r="E232" s="2">
        <v>2E-3</v>
      </c>
      <c r="F232" s="2">
        <v>0</v>
      </c>
    </row>
    <row r="233" spans="1:6">
      <c r="A233" t="s">
        <v>1269</v>
      </c>
      <c r="B233" s="2">
        <v>0.90100000000000002</v>
      </c>
      <c r="C233" s="2">
        <v>1.2999999999999999E-3</v>
      </c>
      <c r="D233" s="2">
        <v>7.6899999999999996E-2</v>
      </c>
      <c r="E233" s="2">
        <v>1.6000000000000001E-3</v>
      </c>
      <c r="F233" s="2">
        <v>1.8699999999999998E-2</v>
      </c>
    </row>
    <row r="234" spans="1:6">
      <c r="A234" t="s">
        <v>630</v>
      </c>
      <c r="B234" s="2">
        <v>7.1999999999999995E-2</v>
      </c>
      <c r="C234" s="2">
        <v>2E-3</v>
      </c>
      <c r="D234" s="2">
        <v>0.154</v>
      </c>
      <c r="E234" s="2">
        <v>0.17299999999999999</v>
      </c>
      <c r="F234" s="2">
        <v>0.59899999999999998</v>
      </c>
    </row>
    <row r="235" spans="1:6">
      <c r="A235" t="s">
        <v>1325</v>
      </c>
      <c r="B235" s="2">
        <v>0.96499999999999997</v>
      </c>
      <c r="C235" s="2">
        <v>2E-3</v>
      </c>
      <c r="D235" s="2">
        <v>2.3E-2</v>
      </c>
      <c r="E235" s="2">
        <v>2E-3</v>
      </c>
      <c r="F235" s="2">
        <v>8.0000000000000002E-3</v>
      </c>
    </row>
    <row r="236" spans="1:6">
      <c r="A236" t="s">
        <v>223</v>
      </c>
      <c r="B236" s="2">
        <v>7.0000000000000001E-3</v>
      </c>
      <c r="C236" s="2">
        <v>0.98599999999999999</v>
      </c>
      <c r="D236" s="2">
        <v>2E-3</v>
      </c>
      <c r="E236" s="2">
        <v>0</v>
      </c>
      <c r="F236" s="2">
        <v>5.0000000000000001E-3</v>
      </c>
    </row>
    <row r="237" spans="1:6">
      <c r="A237" t="s">
        <v>661</v>
      </c>
      <c r="B237" s="2">
        <v>0.95109999999999995</v>
      </c>
      <c r="C237" s="2">
        <v>7.0000000000000001E-3</v>
      </c>
      <c r="D237" s="2">
        <v>4.1999999999999997E-3</v>
      </c>
      <c r="E237" s="2">
        <v>2.7800000000000002E-2</v>
      </c>
      <c r="F237" s="2">
        <v>8.2000000000000007E-3</v>
      </c>
    </row>
    <row r="238" spans="1:6">
      <c r="A238" t="s">
        <v>1375</v>
      </c>
      <c r="B238" s="2">
        <v>0.94000000000000006</v>
      </c>
      <c r="C238" s="2">
        <v>2.0000000000000001E-4</v>
      </c>
      <c r="D238" s="2">
        <v>5.57E-2</v>
      </c>
      <c r="E238" s="2">
        <v>1E-4</v>
      </c>
      <c r="F238" s="2">
        <v>3.3999999999999998E-3</v>
      </c>
    </row>
    <row r="239" spans="1:6">
      <c r="A239" t="s">
        <v>699</v>
      </c>
      <c r="B239" s="2">
        <v>0.93240000000000001</v>
      </c>
      <c r="C239" s="2">
        <v>8.0000000000000004E-4</v>
      </c>
      <c r="D239" s="2">
        <v>1.2999999999999999E-2</v>
      </c>
      <c r="E239" s="2">
        <v>1.7100000000000001E-2</v>
      </c>
      <c r="F239" s="2">
        <v>3.7199999999999997E-2</v>
      </c>
    </row>
    <row r="240" spans="1:6">
      <c r="A240" t="s">
        <v>301</v>
      </c>
      <c r="B240" s="2">
        <v>0.85340000000000005</v>
      </c>
      <c r="C240" s="2">
        <v>9.0300000000000005E-2</v>
      </c>
      <c r="D240" s="2">
        <v>3.1800000000000002E-2</v>
      </c>
      <c r="E240" s="2">
        <v>2.0000000000000001E-4</v>
      </c>
      <c r="F240" s="2">
        <v>2.3699999999999999E-2</v>
      </c>
    </row>
    <row r="241" spans="1:6">
      <c r="A241" t="s">
        <v>1330</v>
      </c>
      <c r="B241" s="2">
        <v>0.93500000000000005</v>
      </c>
      <c r="C241" s="2">
        <v>0</v>
      </c>
      <c r="D241" s="2">
        <v>4.8000000000000001E-2</v>
      </c>
      <c r="E241" s="2">
        <v>1E-3</v>
      </c>
      <c r="F241" s="2">
        <v>1.7000000000000001E-2</v>
      </c>
    </row>
    <row r="242" spans="1:6">
      <c r="A242" t="s">
        <v>1333</v>
      </c>
      <c r="B242" s="2">
        <v>0.94199999999999995</v>
      </c>
      <c r="C242" s="2">
        <v>2E-3</v>
      </c>
      <c r="D242" s="2">
        <v>3.3000000000000002E-2</v>
      </c>
      <c r="E242" s="2">
        <v>7.0000000000000001E-3</v>
      </c>
      <c r="F242" s="2">
        <v>1.4999999999999999E-2</v>
      </c>
    </row>
    <row r="243" spans="1:6">
      <c r="A243" t="s">
        <v>668</v>
      </c>
      <c r="B243" s="2">
        <v>0.85199999999999998</v>
      </c>
      <c r="C243" s="2">
        <v>2.8000000000000001E-2</v>
      </c>
      <c r="D243" s="2">
        <v>0.104</v>
      </c>
      <c r="E243" s="2">
        <v>6.0000000000000001E-3</v>
      </c>
      <c r="F243" s="2">
        <v>0.01</v>
      </c>
    </row>
    <row r="244" spans="1:6">
      <c r="A244" t="s">
        <v>1669</v>
      </c>
      <c r="B244" s="2">
        <v>3.1300000000000001E-2</v>
      </c>
      <c r="C244" s="2">
        <v>0.95830000000000004</v>
      </c>
      <c r="D244" s="2">
        <v>5.1000000000000004E-3</v>
      </c>
      <c r="E244" s="2">
        <v>1E-4</v>
      </c>
      <c r="F244" s="2">
        <v>4.7999999999999996E-3</v>
      </c>
    </row>
    <row r="245" spans="1:6">
      <c r="A245" t="s">
        <v>1537</v>
      </c>
      <c r="B245" s="2">
        <v>0.79100000000000004</v>
      </c>
      <c r="C245" s="2">
        <v>1.0200000000000001E-2</v>
      </c>
      <c r="D245" s="2">
        <v>0.17119999999999999</v>
      </c>
      <c r="E245" s="2">
        <v>1.84E-2</v>
      </c>
      <c r="F245" s="2">
        <v>9.2999999999999992E-3</v>
      </c>
    </row>
    <row r="246" spans="1:6">
      <c r="A246" t="s">
        <v>1059</v>
      </c>
      <c r="B246" s="2">
        <v>0.77559999999999996</v>
      </c>
      <c r="C246" s="2">
        <v>3.4599999999999999E-2</v>
      </c>
      <c r="D246" s="2">
        <v>0.18149999999999999</v>
      </c>
      <c r="E246" s="2">
        <v>5.7000000000000002E-3</v>
      </c>
      <c r="F246" s="2">
        <v>1.9000000000000002E-3</v>
      </c>
    </row>
    <row r="247" spans="1:6">
      <c r="A247" t="s">
        <v>717</v>
      </c>
      <c r="B247" s="2">
        <v>0.81299999999999994</v>
      </c>
      <c r="C247" s="2">
        <v>7.0000000000000001E-3</v>
      </c>
      <c r="D247" s="2">
        <v>0.01</v>
      </c>
      <c r="E247" s="2">
        <v>0.106</v>
      </c>
      <c r="F247" s="2">
        <v>6.4000000000000001E-2</v>
      </c>
    </row>
    <row r="248" spans="1:6">
      <c r="A248" t="s">
        <v>731</v>
      </c>
      <c r="B248" s="2">
        <v>0.96130000000000004</v>
      </c>
      <c r="C248" s="2">
        <v>0</v>
      </c>
      <c r="D248" s="2">
        <v>2.87E-2</v>
      </c>
      <c r="E248" s="2">
        <v>3.9999999999999996E-4</v>
      </c>
      <c r="F248" s="2">
        <v>7.8000000000000005E-3</v>
      </c>
    </row>
    <row r="249" spans="1:6">
      <c r="A249" t="s">
        <v>1336</v>
      </c>
      <c r="B249" s="2">
        <v>0.96699999999999997</v>
      </c>
      <c r="C249" s="2">
        <v>0</v>
      </c>
      <c r="D249" s="2">
        <v>1.9E-2</v>
      </c>
      <c r="E249" s="2">
        <v>3.0000000000000001E-3</v>
      </c>
      <c r="F249" s="2">
        <v>9.0000000000000011E-3</v>
      </c>
    </row>
    <row r="250" spans="1:6">
      <c r="A250" t="s">
        <v>1431</v>
      </c>
      <c r="B250" s="2">
        <v>0.89660000000000006</v>
      </c>
      <c r="C250" s="2">
        <v>1.6999999999999999E-3</v>
      </c>
      <c r="D250" s="2">
        <v>7.9799999999999996E-2</v>
      </c>
      <c r="E250" s="2">
        <v>1.4E-3</v>
      </c>
      <c r="F250" s="2">
        <v>2.01E-2</v>
      </c>
    </row>
    <row r="251" spans="1:6">
      <c r="A251" t="s">
        <v>762</v>
      </c>
      <c r="B251" s="2">
        <v>0.21329999999999999</v>
      </c>
      <c r="C251" s="2">
        <v>0.40379999999999999</v>
      </c>
      <c r="D251" s="2">
        <v>4.7E-2</v>
      </c>
      <c r="E251" s="2">
        <v>0.25369999999999998</v>
      </c>
      <c r="F251" s="2">
        <v>8.2400000000000001E-2</v>
      </c>
    </row>
    <row r="252" spans="1:6">
      <c r="A252" t="s">
        <v>1101</v>
      </c>
      <c r="B252" s="2">
        <v>0.83139999999999992</v>
      </c>
      <c r="C252" s="2">
        <v>0.14269999999999999</v>
      </c>
      <c r="D252" s="2">
        <v>2.4500000000000001E-2</v>
      </c>
      <c r="E252" s="2">
        <v>2.0000000000000001E-4</v>
      </c>
      <c r="F252" s="2">
        <v>3.0000000000000003E-4</v>
      </c>
    </row>
    <row r="253" spans="1:6">
      <c r="A253" t="s">
        <v>367</v>
      </c>
      <c r="B253" s="2">
        <v>0.82340000000000002</v>
      </c>
      <c r="C253" s="2">
        <v>1.4999999999999999E-2</v>
      </c>
      <c r="D253" s="2">
        <v>0.1404</v>
      </c>
      <c r="E253" s="2">
        <v>1.14E-2</v>
      </c>
      <c r="F253" s="2">
        <v>8.7999999999999988E-3</v>
      </c>
    </row>
    <row r="254" spans="1:6">
      <c r="A254" t="s">
        <v>854</v>
      </c>
      <c r="B254" s="2">
        <v>2.2100000000000002E-2</v>
      </c>
      <c r="C254" s="2">
        <v>0.30080000000000001</v>
      </c>
      <c r="D254" s="2">
        <v>6.9999999999999999E-4</v>
      </c>
      <c r="E254" s="2">
        <v>0.65439999999999998</v>
      </c>
      <c r="F254" s="2">
        <v>2.2600000000000002E-2</v>
      </c>
    </row>
    <row r="255" spans="1:6">
      <c r="A255" t="s">
        <v>1155</v>
      </c>
      <c r="B255" s="2">
        <v>0.82550000000000001</v>
      </c>
      <c r="C255" s="2">
        <v>2.7799999999999998E-2</v>
      </c>
      <c r="D255" s="2">
        <v>0.1421</v>
      </c>
      <c r="E255" s="2">
        <v>2.4000000000000002E-3</v>
      </c>
      <c r="F255" s="2">
        <v>1.7000000000000001E-3</v>
      </c>
    </row>
    <row r="256" spans="1:6">
      <c r="A256" t="s">
        <v>498</v>
      </c>
      <c r="B256" s="2">
        <v>0.96499999999999997</v>
      </c>
      <c r="C256" s="2">
        <v>0</v>
      </c>
      <c r="D256" s="2">
        <v>3.3000000000000002E-2</v>
      </c>
      <c r="E256" s="2">
        <v>0</v>
      </c>
      <c r="F256" s="2">
        <v>2E-3</v>
      </c>
    </row>
    <row r="257" spans="1:6">
      <c r="A257" t="s">
        <v>164</v>
      </c>
      <c r="B257" s="2">
        <v>0.629</v>
      </c>
      <c r="C257" s="2">
        <v>0.30170000000000002</v>
      </c>
      <c r="D257" s="2">
        <v>3.2199999999999999E-2</v>
      </c>
      <c r="E257" s="2">
        <v>2E-3</v>
      </c>
      <c r="F257" s="2">
        <v>3.4700000000000002E-2</v>
      </c>
    </row>
    <row r="258" spans="1:6">
      <c r="A258" t="s">
        <v>746</v>
      </c>
      <c r="B258" s="2">
        <v>0.998</v>
      </c>
      <c r="C258" s="2">
        <v>0</v>
      </c>
      <c r="D258" s="2">
        <v>0</v>
      </c>
      <c r="E258" s="2">
        <v>0</v>
      </c>
      <c r="F258" s="2">
        <v>2E-3</v>
      </c>
    </row>
    <row r="259" spans="1:6">
      <c r="A259" t="s">
        <v>1358</v>
      </c>
      <c r="B259" s="2">
        <v>0.92100000000000004</v>
      </c>
      <c r="C259" s="2">
        <v>0</v>
      </c>
      <c r="D259" s="2">
        <v>4.5999999999999999E-2</v>
      </c>
      <c r="E259" s="2">
        <v>0</v>
      </c>
      <c r="F259" s="2">
        <v>3.3000000000000002E-2</v>
      </c>
    </row>
    <row r="260" spans="1:6">
      <c r="A260" t="s">
        <v>1359</v>
      </c>
      <c r="B260" s="2">
        <v>0.84499999999999997</v>
      </c>
      <c r="C260" s="2">
        <v>1.2E-2</v>
      </c>
      <c r="D260" s="2">
        <v>3.9E-2</v>
      </c>
      <c r="E260" s="2">
        <v>1.2E-2</v>
      </c>
      <c r="F260" s="2">
        <v>9.1999999999999998E-2</v>
      </c>
    </row>
    <row r="261" spans="1:6">
      <c r="A261" t="s">
        <v>1362</v>
      </c>
      <c r="B261" s="2">
        <v>0.95099999999999996</v>
      </c>
      <c r="C261" s="2">
        <v>1E-3</v>
      </c>
      <c r="D261" s="2">
        <v>3.6999999999999998E-2</v>
      </c>
      <c r="E261" s="2">
        <v>4.0000000000000001E-3</v>
      </c>
      <c r="F261" s="2">
        <v>6.0000000000000001E-3</v>
      </c>
    </row>
    <row r="262" spans="1:6">
      <c r="A262" t="s">
        <v>753</v>
      </c>
      <c r="B262" s="2">
        <v>0.97399999999999998</v>
      </c>
      <c r="C262" s="2">
        <v>0</v>
      </c>
      <c r="D262" s="2">
        <v>6.0000000000000001E-3</v>
      </c>
      <c r="E262" s="2">
        <v>0</v>
      </c>
      <c r="F262" s="2">
        <v>0.02</v>
      </c>
    </row>
    <row r="263" spans="1:6">
      <c r="A263" t="s">
        <v>410</v>
      </c>
      <c r="B263" s="2">
        <v>0.40670000000000001</v>
      </c>
      <c r="C263" s="2">
        <v>0.53359999999999996</v>
      </c>
      <c r="D263" s="2">
        <v>1.6400000000000001E-2</v>
      </c>
      <c r="E263" s="2">
        <v>0</v>
      </c>
      <c r="F263" s="2">
        <v>4.2700000000000002E-2</v>
      </c>
    </row>
    <row r="264" spans="1:6">
      <c r="A264" t="s">
        <v>908</v>
      </c>
      <c r="B264" s="2">
        <v>2.41E-2</v>
      </c>
      <c r="C264" s="2">
        <v>0.96809999999999996</v>
      </c>
      <c r="D264" s="2">
        <v>5.1999999999999998E-3</v>
      </c>
      <c r="E264" s="2">
        <v>4.0000000000000002E-4</v>
      </c>
      <c r="F264" s="2">
        <v>1.8E-3</v>
      </c>
    </row>
    <row r="265" spans="1:6">
      <c r="A265" t="s">
        <v>1198</v>
      </c>
      <c r="B265" s="2">
        <v>0.66289999999999993</v>
      </c>
      <c r="C265" s="2">
        <v>5.8000000000000003E-2</v>
      </c>
      <c r="D265" s="2">
        <v>0.26269999999999999</v>
      </c>
      <c r="E265" s="2">
        <v>9.8999999999999991E-3</v>
      </c>
      <c r="F265" s="2">
        <v>6.9999999999999993E-3</v>
      </c>
    </row>
    <row r="266" spans="1:6">
      <c r="A266" t="s">
        <v>1712</v>
      </c>
      <c r="B266" s="2">
        <v>0.31709999999999999</v>
      </c>
      <c r="C266" s="2">
        <v>0.23180000000000001</v>
      </c>
      <c r="D266" s="2">
        <v>0.1633</v>
      </c>
      <c r="E266" s="2">
        <v>0.22059999999999999</v>
      </c>
      <c r="F266" s="2">
        <v>6.720000000000001E-2</v>
      </c>
    </row>
    <row r="267" spans="1:6">
      <c r="B267" s="2"/>
      <c r="C267" s="2"/>
      <c r="D267" s="2"/>
      <c r="E267" s="2"/>
      <c r="F267" s="2"/>
    </row>
  </sheetData>
  <sortState ref="H2:Z264">
    <sortCondition ref="H2"/>
  </sortState>
  <pageMargins left="0.7" right="0.7" top="0.75" bottom="0.75" header="0.3" footer="0.3"/>
  <pageSetup paperSize="9" orientation="portrait" horizontalDpi="0" verticalDpi="0" r:id="rId1"/>
  <legacyDrawing r:id="rId2"/>
</worksheet>
</file>

<file path=xl/worksheets/sheet14.xml><?xml version="1.0" encoding="utf-8"?>
<worksheet xmlns="http://schemas.openxmlformats.org/spreadsheetml/2006/main" xmlns:r="http://schemas.openxmlformats.org/officeDocument/2006/relationships">
  <dimension ref="C1:AF267"/>
  <sheetViews>
    <sheetView zoomScale="85" zoomScaleNormal="85" workbookViewId="0">
      <pane ySplit="1" topLeftCell="A2" activePane="bottomLeft" state="frozen"/>
      <selection pane="bottomLeft" activeCell="D10" sqref="D10"/>
    </sheetView>
  </sheetViews>
  <sheetFormatPr defaultRowHeight="15"/>
  <cols>
    <col min="3" max="3" width="32.140625" bestFit="1" customWidth="1"/>
    <col min="4" max="4" width="3.7109375" bestFit="1" customWidth="1"/>
    <col min="5" max="5" width="5.85546875" bestFit="1" customWidth="1"/>
    <col min="6" max="6" width="2.7109375" style="7" bestFit="1" customWidth="1"/>
    <col min="7" max="7" width="5.5703125" style="3" bestFit="1" customWidth="1"/>
    <col min="8" max="9" width="4.5703125" style="3" bestFit="1" customWidth="1"/>
    <col min="10" max="10" width="4.5703125" style="3" customWidth="1"/>
    <col min="11" max="11" width="4.7109375" bestFit="1" customWidth="1"/>
    <col min="12" max="12" width="2.28515625" customWidth="1"/>
    <col min="13" max="13" width="5.5703125" bestFit="1" customWidth="1"/>
    <col min="14" max="14" width="8.140625" customWidth="1"/>
    <col min="15" max="19" width="7.140625" customWidth="1"/>
    <col min="20" max="20" width="8.140625" customWidth="1"/>
    <col min="21" max="24" width="7.140625" customWidth="1"/>
    <col min="25" max="25" width="14" style="1" bestFit="1" customWidth="1"/>
    <col min="26" max="26" width="10.42578125" bestFit="1" customWidth="1"/>
    <col min="27" max="27" width="12.7109375" bestFit="1" customWidth="1"/>
    <col min="28" max="28" width="30.5703125" bestFit="1" customWidth="1"/>
    <col min="30" max="30" width="66.5703125" bestFit="1" customWidth="1"/>
    <col min="31" max="31" width="2.28515625" bestFit="1" customWidth="1"/>
    <col min="32" max="32" width="71.140625" bestFit="1" customWidth="1"/>
  </cols>
  <sheetData>
    <row r="1" spans="3:32" s="4" customFormat="1">
      <c r="C1" s="4" t="s">
        <v>0</v>
      </c>
      <c r="E1" s="4" t="s">
        <v>1739</v>
      </c>
      <c r="F1" s="6"/>
      <c r="G1" s="5" t="s">
        <v>1730</v>
      </c>
      <c r="H1" s="5" t="s">
        <v>1731</v>
      </c>
      <c r="I1" s="5" t="s">
        <v>1732</v>
      </c>
      <c r="J1" s="5" t="s">
        <v>1733</v>
      </c>
      <c r="N1" s="4" t="s">
        <v>2455</v>
      </c>
      <c r="O1" s="4" t="s">
        <v>2454</v>
      </c>
      <c r="P1" s="4" t="s">
        <v>2453</v>
      </c>
      <c r="Q1" s="4" t="s">
        <v>2451</v>
      </c>
      <c r="R1" s="4" t="s">
        <v>2452</v>
      </c>
      <c r="S1" s="4" t="s">
        <v>1983</v>
      </c>
      <c r="T1" s="4" t="s">
        <v>2455</v>
      </c>
      <c r="U1" s="4" t="s">
        <v>2454</v>
      </c>
      <c r="V1" s="4" t="s">
        <v>2453</v>
      </c>
      <c r="W1" s="4" t="s">
        <v>2451</v>
      </c>
      <c r="X1" s="4" t="s">
        <v>2452</v>
      </c>
      <c r="Y1" s="11" t="s">
        <v>1</v>
      </c>
      <c r="Z1" s="4" t="s">
        <v>2427</v>
      </c>
      <c r="AA1" s="4" t="s">
        <v>153</v>
      </c>
      <c r="AB1" s="4" t="s">
        <v>151</v>
      </c>
    </row>
    <row r="2" spans="3:32">
      <c r="C2" t="s">
        <v>1145</v>
      </c>
      <c r="D2" t="s">
        <v>1749</v>
      </c>
      <c r="E2">
        <v>39</v>
      </c>
      <c r="F2" s="7" t="s">
        <v>1730</v>
      </c>
      <c r="G2" s="3">
        <v>0.46712500000000001</v>
      </c>
      <c r="H2" s="3">
        <v>2.1210000000000003E-2</v>
      </c>
      <c r="I2" s="3">
        <v>0</v>
      </c>
      <c r="J2" s="3">
        <v>1.6664999999999999E-2</v>
      </c>
      <c r="K2" s="1">
        <f t="shared" ref="K2:K13" si="0">+G2+H2</f>
        <v>0.48833500000000002</v>
      </c>
      <c r="L2" s="1"/>
      <c r="N2" s="2">
        <v>0.92500000000000004</v>
      </c>
      <c r="O2" s="2">
        <v>4.2000000000000003E-2</v>
      </c>
      <c r="P2" s="2">
        <v>3.3000000000000002E-2</v>
      </c>
      <c r="Q2" s="2">
        <v>0</v>
      </c>
      <c r="R2" s="2">
        <v>0</v>
      </c>
      <c r="S2" s="2"/>
      <c r="T2" s="2">
        <f t="shared" ref="T2:T13" si="1">+N2*$Y2</f>
        <v>0.46712500000000001</v>
      </c>
      <c r="U2" s="2">
        <f t="shared" ref="U2:U13" si="2">+O2*$Y2</f>
        <v>2.1210000000000003E-2</v>
      </c>
      <c r="V2" s="2">
        <f t="shared" ref="V2:V13" si="3">+P2*$Y2</f>
        <v>1.6664999999999999E-2</v>
      </c>
      <c r="W2" s="2">
        <f t="shared" ref="W2:W13" si="4">+Q2*$Y2</f>
        <v>0</v>
      </c>
      <c r="X2" s="2">
        <f t="shared" ref="X2:X13" si="5">+R2*$Y2</f>
        <v>0</v>
      </c>
      <c r="Y2" s="1">
        <v>0.505</v>
      </c>
      <c r="Z2" s="8">
        <v>77474</v>
      </c>
      <c r="AA2" s="8">
        <v>7241295</v>
      </c>
      <c r="AB2" t="s">
        <v>954</v>
      </c>
      <c r="AD2" t="s">
        <v>2292</v>
      </c>
      <c r="AF2" t="s">
        <v>2024</v>
      </c>
    </row>
    <row r="3" spans="3:32">
      <c r="C3" t="s">
        <v>917</v>
      </c>
      <c r="D3" t="s">
        <v>1745</v>
      </c>
      <c r="E3">
        <v>51</v>
      </c>
      <c r="F3" s="7" t="s">
        <v>1767</v>
      </c>
      <c r="G3" s="3">
        <v>1.4849999999999999E-2</v>
      </c>
      <c r="H3" s="3">
        <v>0.479655</v>
      </c>
      <c r="I3" s="3">
        <v>0</v>
      </c>
      <c r="J3" s="3">
        <v>0</v>
      </c>
      <c r="K3" s="1">
        <f t="shared" si="0"/>
        <v>0.49450499999999997</v>
      </c>
      <c r="L3" s="1"/>
      <c r="N3" s="2">
        <v>0.03</v>
      </c>
      <c r="O3" s="2">
        <v>0.96899999999999997</v>
      </c>
      <c r="P3" s="2">
        <v>0</v>
      </c>
      <c r="Q3" s="2">
        <v>0</v>
      </c>
      <c r="R3" s="2">
        <v>0</v>
      </c>
      <c r="S3" s="2"/>
      <c r="T3" s="2">
        <f t="shared" si="1"/>
        <v>1.4849999999999999E-2</v>
      </c>
      <c r="U3" s="2">
        <f t="shared" si="2"/>
        <v>0.479655</v>
      </c>
      <c r="V3" s="2">
        <f t="shared" si="3"/>
        <v>0</v>
      </c>
      <c r="W3" s="2">
        <f t="shared" si="4"/>
        <v>0</v>
      </c>
      <c r="X3" s="2">
        <f t="shared" si="5"/>
        <v>0</v>
      </c>
      <c r="Y3" s="1">
        <v>0.495</v>
      </c>
      <c r="Z3" s="8">
        <v>86600</v>
      </c>
      <c r="AA3" s="8">
        <v>9235100</v>
      </c>
      <c r="AB3" t="s">
        <v>524</v>
      </c>
      <c r="AD3" t="s">
        <v>2047</v>
      </c>
      <c r="AF3" t="s">
        <v>2024</v>
      </c>
    </row>
    <row r="4" spans="3:32">
      <c r="C4" t="s">
        <v>1216</v>
      </c>
      <c r="D4" t="s">
        <v>1749</v>
      </c>
      <c r="E4">
        <v>24</v>
      </c>
      <c r="F4" s="7" t="s">
        <v>1732</v>
      </c>
      <c r="G4" s="3">
        <v>0.49220000000000003</v>
      </c>
      <c r="H4" s="3">
        <v>5.8849999999999996E-3</v>
      </c>
      <c r="I4" s="3">
        <v>2.14E-3</v>
      </c>
      <c r="J4" s="3">
        <v>3.424E-2</v>
      </c>
      <c r="K4" s="1">
        <f t="shared" si="0"/>
        <v>0.498085</v>
      </c>
      <c r="L4" s="1"/>
      <c r="N4" s="2">
        <v>0.92</v>
      </c>
      <c r="O4" s="2">
        <v>1.0999999999999999E-2</v>
      </c>
      <c r="P4" s="2">
        <v>6.2E-2</v>
      </c>
      <c r="Q4" s="2">
        <v>4.0000000000000001E-3</v>
      </c>
      <c r="R4" s="2">
        <v>2E-3</v>
      </c>
      <c r="S4" s="2"/>
      <c r="T4" s="2">
        <f t="shared" si="1"/>
        <v>0.49220000000000003</v>
      </c>
      <c r="U4" s="2">
        <f t="shared" si="2"/>
        <v>5.8849999999999996E-3</v>
      </c>
      <c r="V4" s="2">
        <f t="shared" si="3"/>
        <v>3.3170000000000005E-2</v>
      </c>
      <c r="W4" s="2">
        <f t="shared" si="4"/>
        <v>2.14E-3</v>
      </c>
      <c r="X4" s="2">
        <f t="shared" si="5"/>
        <v>1.07E-3</v>
      </c>
      <c r="Y4" s="1">
        <v>0.53500000000000003</v>
      </c>
      <c r="Z4" s="8">
        <v>70273</v>
      </c>
      <c r="AA4" s="8">
        <v>4585400</v>
      </c>
      <c r="AB4" t="s">
        <v>954</v>
      </c>
      <c r="AD4" t="s">
        <v>2162</v>
      </c>
      <c r="AF4" t="s">
        <v>2024</v>
      </c>
    </row>
    <row r="5" spans="3:32">
      <c r="C5" t="s">
        <v>579</v>
      </c>
      <c r="D5" t="s">
        <v>1745</v>
      </c>
      <c r="E5">
        <v>55</v>
      </c>
      <c r="F5" s="7" t="s">
        <v>1731</v>
      </c>
      <c r="G5" s="3">
        <v>1.1934E-2</v>
      </c>
      <c r="H5" s="3">
        <v>0.49317</v>
      </c>
      <c r="I5" s="3">
        <v>2.0400000000000003E-4</v>
      </c>
      <c r="J5" s="3">
        <v>4.2839999999999996E-3</v>
      </c>
      <c r="K5" s="1">
        <f t="shared" si="0"/>
        <v>0.505104</v>
      </c>
      <c r="L5" s="1"/>
      <c r="N5" s="2">
        <v>2.3400000000000001E-2</v>
      </c>
      <c r="O5" s="2">
        <v>0.96699999999999997</v>
      </c>
      <c r="P5" s="2">
        <v>8.0000000000000002E-3</v>
      </c>
      <c r="Q5" s="2">
        <v>4.0000000000000002E-4</v>
      </c>
      <c r="R5" s="2">
        <v>4.0000000000000002E-4</v>
      </c>
      <c r="S5" s="2"/>
      <c r="T5" s="2">
        <f t="shared" si="1"/>
        <v>1.1934E-2</v>
      </c>
      <c r="U5" s="2">
        <f t="shared" si="2"/>
        <v>0.49317</v>
      </c>
      <c r="V5" s="2">
        <f t="shared" si="3"/>
        <v>4.0800000000000003E-3</v>
      </c>
      <c r="W5" s="2">
        <f t="shared" si="4"/>
        <v>2.0400000000000003E-4</v>
      </c>
      <c r="X5" s="2">
        <f t="shared" si="5"/>
        <v>2.0400000000000003E-4</v>
      </c>
      <c r="Y5" s="1">
        <v>0.51</v>
      </c>
      <c r="Z5" s="8">
        <v>444103</v>
      </c>
      <c r="AA5" s="8">
        <v>29559100</v>
      </c>
      <c r="AB5" t="s">
        <v>524</v>
      </c>
      <c r="AD5" t="s">
        <v>2381</v>
      </c>
      <c r="AF5" t="s">
        <v>2024</v>
      </c>
    </row>
    <row r="6" spans="3:32">
      <c r="C6" t="s">
        <v>1556</v>
      </c>
      <c r="D6" t="s">
        <v>1749</v>
      </c>
      <c r="E6">
        <v>20</v>
      </c>
      <c r="F6" s="7" t="s">
        <v>1730</v>
      </c>
      <c r="G6" s="3">
        <v>0.52065000000000006</v>
      </c>
      <c r="H6" s="3">
        <v>5.8500000000000002E-3</v>
      </c>
      <c r="I6" s="3">
        <v>1.1700000000000002E-2</v>
      </c>
      <c r="J6" s="3">
        <v>0.11180000000000001</v>
      </c>
      <c r="K6" s="1">
        <f t="shared" si="0"/>
        <v>0.52650000000000008</v>
      </c>
      <c r="L6" s="1"/>
      <c r="N6" s="2">
        <v>0.80100000000000005</v>
      </c>
      <c r="O6" s="2">
        <v>8.9999999999999993E-3</v>
      </c>
      <c r="P6" s="2">
        <v>0.16400000000000001</v>
      </c>
      <c r="Q6" s="2">
        <v>1.8000000000000002E-2</v>
      </c>
      <c r="R6" s="2">
        <v>8.0000000000000002E-3</v>
      </c>
      <c r="S6" s="2"/>
      <c r="T6" s="2">
        <f t="shared" si="1"/>
        <v>0.52065000000000006</v>
      </c>
      <c r="U6" s="2">
        <f t="shared" si="2"/>
        <v>5.8500000000000002E-3</v>
      </c>
      <c r="V6" s="2">
        <f t="shared" si="3"/>
        <v>0.10660000000000001</v>
      </c>
      <c r="W6" s="2">
        <f t="shared" si="4"/>
        <v>1.1700000000000002E-2</v>
      </c>
      <c r="X6" s="2">
        <f t="shared" si="5"/>
        <v>5.2000000000000006E-3</v>
      </c>
      <c r="Y6" s="1">
        <v>0.65</v>
      </c>
      <c r="Z6" s="8">
        <v>9161074</v>
      </c>
      <c r="AA6" s="8">
        <v>316014000</v>
      </c>
      <c r="AB6" t="s">
        <v>1537</v>
      </c>
      <c r="AD6" t="s">
        <v>2364</v>
      </c>
      <c r="AF6" t="s">
        <v>2024</v>
      </c>
    </row>
    <row r="7" spans="3:32">
      <c r="C7" t="s">
        <v>1319</v>
      </c>
      <c r="D7" t="s">
        <v>1749</v>
      </c>
      <c r="E7">
        <v>15</v>
      </c>
      <c r="F7" s="7" t="s">
        <v>1730</v>
      </c>
      <c r="G7" s="3">
        <v>0.54039999999999999</v>
      </c>
      <c r="H7" s="3">
        <v>0</v>
      </c>
      <c r="I7" s="3">
        <v>0</v>
      </c>
      <c r="J7" s="3">
        <v>0.15889999999999999</v>
      </c>
      <c r="K7" s="1">
        <f t="shared" si="0"/>
        <v>0.54039999999999999</v>
      </c>
      <c r="L7" s="1"/>
      <c r="N7" s="2">
        <v>0.77200000000000002</v>
      </c>
      <c r="O7" s="2">
        <v>0</v>
      </c>
      <c r="P7" s="2">
        <v>0.17199999999999999</v>
      </c>
      <c r="Q7" s="2">
        <v>0</v>
      </c>
      <c r="R7" s="2">
        <v>5.5E-2</v>
      </c>
      <c r="S7" s="2"/>
      <c r="T7" s="2">
        <f t="shared" si="1"/>
        <v>0.54039999999999999</v>
      </c>
      <c r="U7" s="2">
        <f t="shared" si="2"/>
        <v>0</v>
      </c>
      <c r="V7" s="2">
        <f t="shared" si="3"/>
        <v>0.12039999999999998</v>
      </c>
      <c r="W7" s="2">
        <f t="shared" si="4"/>
        <v>0</v>
      </c>
      <c r="X7" s="2">
        <f t="shared" si="5"/>
        <v>3.85E-2</v>
      </c>
      <c r="Y7" s="1">
        <v>0.7</v>
      </c>
      <c r="Z7" s="8">
        <v>10991</v>
      </c>
      <c r="AA7" s="8">
        <v>2709300</v>
      </c>
      <c r="AB7" t="s">
        <v>1269</v>
      </c>
      <c r="AD7" t="s">
        <v>56</v>
      </c>
      <c r="AF7" t="s">
        <v>2024</v>
      </c>
    </row>
    <row r="8" spans="3:32">
      <c r="C8" t="s">
        <v>1374</v>
      </c>
      <c r="D8" t="s">
        <v>1749</v>
      </c>
      <c r="E8">
        <v>16</v>
      </c>
      <c r="F8" s="7" t="s">
        <v>1730</v>
      </c>
      <c r="G8" s="3">
        <v>0.54488999999999999</v>
      </c>
      <c r="H8" s="3">
        <v>6.1499999999999999E-4</v>
      </c>
      <c r="I8" s="3">
        <v>4.3049999999999998E-3</v>
      </c>
      <c r="J8" s="3">
        <v>6.4574999999999994E-2</v>
      </c>
      <c r="K8" s="1">
        <f t="shared" si="0"/>
        <v>0.54550500000000002</v>
      </c>
      <c r="L8" s="1"/>
      <c r="N8" s="2">
        <v>0.88600000000000001</v>
      </c>
      <c r="O8" s="2">
        <v>1E-3</v>
      </c>
      <c r="P8" s="2">
        <v>8.8999999999999996E-2</v>
      </c>
      <c r="Q8" s="2">
        <v>7.0000000000000001E-3</v>
      </c>
      <c r="R8" s="2">
        <v>1.6E-2</v>
      </c>
      <c r="S8" s="2"/>
      <c r="T8" s="2">
        <f t="shared" si="1"/>
        <v>0.54488999999999999</v>
      </c>
      <c r="U8" s="2">
        <f t="shared" si="2"/>
        <v>6.1499999999999999E-4</v>
      </c>
      <c r="V8" s="2">
        <f t="shared" si="3"/>
        <v>5.4734999999999999E-2</v>
      </c>
      <c r="W8" s="2">
        <f t="shared" si="4"/>
        <v>4.3049999999999998E-3</v>
      </c>
      <c r="X8" s="2">
        <f t="shared" si="5"/>
        <v>9.8399999999999998E-3</v>
      </c>
      <c r="Y8" s="1">
        <v>0.61499999999999999</v>
      </c>
      <c r="Z8" s="8">
        <v>22965</v>
      </c>
      <c r="AA8" s="8">
        <v>312971</v>
      </c>
      <c r="AB8" t="s">
        <v>1269</v>
      </c>
      <c r="AD8" t="s">
        <v>47</v>
      </c>
      <c r="AF8" t="s">
        <v>2024</v>
      </c>
    </row>
    <row r="9" spans="3:32">
      <c r="C9" t="s">
        <v>366</v>
      </c>
      <c r="D9" t="s">
        <v>1749</v>
      </c>
      <c r="E9">
        <v>84</v>
      </c>
      <c r="F9" s="7" t="s">
        <v>1730</v>
      </c>
      <c r="G9" s="3">
        <v>0.55516999999999994</v>
      </c>
      <c r="H9" s="3">
        <v>3.0800000000000003E-3</v>
      </c>
      <c r="I9" s="3">
        <v>2.31E-3</v>
      </c>
      <c r="J9" s="3">
        <v>0.20944000000000002</v>
      </c>
      <c r="K9" s="1">
        <f t="shared" si="0"/>
        <v>0.55824999999999991</v>
      </c>
      <c r="L9" s="1"/>
      <c r="N9" s="2">
        <v>0.72099999999999997</v>
      </c>
      <c r="O9" s="2">
        <v>4.0000000000000001E-3</v>
      </c>
      <c r="P9" s="2">
        <v>0.20599999999999999</v>
      </c>
      <c r="Q9" s="2">
        <v>3.0000000000000001E-3</v>
      </c>
      <c r="R9" s="2">
        <v>6.6000000000000003E-2</v>
      </c>
      <c r="S9" s="2"/>
      <c r="T9" s="2">
        <f t="shared" si="1"/>
        <v>0.55516999999999994</v>
      </c>
      <c r="U9" s="2">
        <f t="shared" si="2"/>
        <v>3.0800000000000003E-3</v>
      </c>
      <c r="V9" s="2">
        <f t="shared" si="3"/>
        <v>0.15861999999999998</v>
      </c>
      <c r="W9" s="2">
        <f t="shared" si="4"/>
        <v>2.31E-3</v>
      </c>
      <c r="X9" s="2">
        <f t="shared" si="5"/>
        <v>5.0820000000000004E-2</v>
      </c>
      <c r="Y9" s="1">
        <v>0.77</v>
      </c>
      <c r="Z9" s="8">
        <v>581730</v>
      </c>
      <c r="AA9" s="8">
        <v>2024904</v>
      </c>
      <c r="AB9" t="s">
        <v>164</v>
      </c>
      <c r="AD9" t="s">
        <v>2065</v>
      </c>
      <c r="AF9" t="s">
        <v>2024</v>
      </c>
    </row>
    <row r="10" spans="3:32">
      <c r="C10" t="s">
        <v>1430</v>
      </c>
      <c r="D10" t="s">
        <v>1749</v>
      </c>
      <c r="E10">
        <v>3</v>
      </c>
      <c r="F10" s="7" t="s">
        <v>1732</v>
      </c>
      <c r="G10" s="3">
        <v>0.56562000000000001</v>
      </c>
      <c r="H10" s="3">
        <v>6.6000000000000008E-3</v>
      </c>
      <c r="I10" s="3">
        <v>3.3E-4</v>
      </c>
      <c r="J10" s="3">
        <v>8.7780000000000011E-2</v>
      </c>
      <c r="K10" s="1">
        <f t="shared" si="0"/>
        <v>0.57222000000000006</v>
      </c>
      <c r="L10" s="1"/>
      <c r="N10" s="2">
        <v>0.85699999999999998</v>
      </c>
      <c r="O10" s="2">
        <v>0.01</v>
      </c>
      <c r="P10" s="2">
        <v>0.122</v>
      </c>
      <c r="Q10" s="2">
        <v>5.0000000000000001E-4</v>
      </c>
      <c r="R10" s="2">
        <v>1.0999999999999999E-2</v>
      </c>
      <c r="S10" s="2"/>
      <c r="T10" s="2">
        <f t="shared" si="1"/>
        <v>0.56562000000000001</v>
      </c>
      <c r="U10" s="2">
        <f t="shared" si="2"/>
        <v>6.6000000000000008E-3</v>
      </c>
      <c r="V10" s="2">
        <f t="shared" si="3"/>
        <v>8.0520000000000008E-2</v>
      </c>
      <c r="W10" s="2">
        <f t="shared" si="4"/>
        <v>3.3E-4</v>
      </c>
      <c r="X10" s="2">
        <f t="shared" si="5"/>
        <v>7.26E-3</v>
      </c>
      <c r="Y10" s="1">
        <v>0.66</v>
      </c>
      <c r="Z10" s="8">
        <v>2780400</v>
      </c>
      <c r="AA10" s="8">
        <v>40117096</v>
      </c>
      <c r="AB10" t="s">
        <v>1269</v>
      </c>
      <c r="AD10" t="s">
        <v>2032</v>
      </c>
      <c r="AF10" t="s">
        <v>2024</v>
      </c>
    </row>
    <row r="11" spans="3:32">
      <c r="C11" t="s">
        <v>1160</v>
      </c>
      <c r="D11" t="s">
        <v>1749</v>
      </c>
      <c r="E11">
        <v>36</v>
      </c>
      <c r="F11" s="7" t="s">
        <v>1730</v>
      </c>
      <c r="G11" s="3">
        <v>0.596167</v>
      </c>
      <c r="H11" s="3">
        <v>2.6454999999999996E-2</v>
      </c>
      <c r="I11" s="3">
        <v>2.1449999999999998E-3</v>
      </c>
      <c r="J11" s="3">
        <v>9.0090000000000003E-2</v>
      </c>
      <c r="K11" s="1">
        <f t="shared" si="0"/>
        <v>0.62262200000000001</v>
      </c>
      <c r="L11" s="1"/>
      <c r="N11" s="2">
        <v>0.83379999999999999</v>
      </c>
      <c r="O11" s="2">
        <v>3.6999999999999998E-2</v>
      </c>
      <c r="P11" s="2">
        <v>0.124</v>
      </c>
      <c r="Q11" s="2">
        <v>3.0000000000000001E-3</v>
      </c>
      <c r="R11" s="2">
        <v>2E-3</v>
      </c>
      <c r="S11" s="2"/>
      <c r="T11" s="2">
        <f t="shared" si="1"/>
        <v>0.596167</v>
      </c>
      <c r="U11" s="2">
        <f t="shared" si="2"/>
        <v>2.6454999999999996E-2</v>
      </c>
      <c r="V11" s="2">
        <f t="shared" si="3"/>
        <v>8.8659999999999989E-2</v>
      </c>
      <c r="W11" s="2">
        <f t="shared" si="4"/>
        <v>2.1449999999999998E-3</v>
      </c>
      <c r="X11" s="2">
        <f t="shared" si="5"/>
        <v>1.4300000000000001E-3</v>
      </c>
      <c r="Y11" s="1">
        <v>0.71499999999999997</v>
      </c>
      <c r="Z11" s="8">
        <v>301308</v>
      </c>
      <c r="AA11" s="8">
        <v>59561204</v>
      </c>
      <c r="AB11" t="s">
        <v>954</v>
      </c>
      <c r="AD11" t="s">
        <v>2167</v>
      </c>
      <c r="AF11" t="s">
        <v>2024</v>
      </c>
    </row>
    <row r="12" spans="3:32">
      <c r="C12" t="s">
        <v>1122</v>
      </c>
      <c r="D12" t="s">
        <v>1745</v>
      </c>
      <c r="E12">
        <v>39</v>
      </c>
      <c r="F12" s="7" t="s">
        <v>1730</v>
      </c>
      <c r="G12" s="3">
        <v>7.239000000000001E-2</v>
      </c>
      <c r="H12" s="3">
        <v>0.55245</v>
      </c>
      <c r="I12" s="3">
        <v>0</v>
      </c>
      <c r="J12" s="3">
        <v>1.0160000000000001E-2</v>
      </c>
      <c r="K12" s="1">
        <f t="shared" si="0"/>
        <v>0.62484000000000006</v>
      </c>
      <c r="L12" s="1"/>
      <c r="N12" s="2">
        <v>0.114</v>
      </c>
      <c r="O12" s="2">
        <v>0.87</v>
      </c>
      <c r="P12" s="2">
        <v>1.6E-2</v>
      </c>
      <c r="Q12" s="2">
        <v>0</v>
      </c>
      <c r="R12" s="2">
        <v>0</v>
      </c>
      <c r="S12" s="2"/>
      <c r="T12" s="2">
        <f t="shared" si="1"/>
        <v>7.239000000000001E-2</v>
      </c>
      <c r="U12" s="2">
        <f t="shared" si="2"/>
        <v>0.55245</v>
      </c>
      <c r="V12" s="2">
        <f t="shared" si="3"/>
        <v>1.0160000000000001E-2</v>
      </c>
      <c r="W12" s="2">
        <f t="shared" si="4"/>
        <v>0</v>
      </c>
      <c r="X12" s="2">
        <f t="shared" si="5"/>
        <v>0</v>
      </c>
      <c r="Y12" s="1">
        <v>0.63500000000000001</v>
      </c>
      <c r="Z12" s="8">
        <v>10910</v>
      </c>
      <c r="AA12" s="8">
        <v>1815606</v>
      </c>
      <c r="AB12" t="s">
        <v>954</v>
      </c>
      <c r="AD12" t="s">
        <v>2400</v>
      </c>
      <c r="AF12" t="s">
        <v>2401</v>
      </c>
    </row>
    <row r="13" spans="3:32">
      <c r="C13" t="s">
        <v>228</v>
      </c>
      <c r="D13" t="s">
        <v>1749</v>
      </c>
      <c r="E13">
        <v>87</v>
      </c>
      <c r="F13" s="7" t="s">
        <v>1730</v>
      </c>
      <c r="G13" s="3">
        <v>0.48761999999999994</v>
      </c>
      <c r="H13" s="3">
        <v>0.15479999999999999</v>
      </c>
      <c r="I13" s="3">
        <v>0</v>
      </c>
      <c r="J13" s="3">
        <v>0.21758</v>
      </c>
      <c r="K13" s="1">
        <f t="shared" si="0"/>
        <v>0.64241999999999999</v>
      </c>
      <c r="L13" s="1"/>
      <c r="N13" s="2">
        <v>0.56699999999999995</v>
      </c>
      <c r="O13" s="2">
        <v>0.18</v>
      </c>
      <c r="P13" s="2">
        <v>0.17899999999999999</v>
      </c>
      <c r="Q13" s="2">
        <v>0</v>
      </c>
      <c r="R13" s="2">
        <v>7.3999999999999996E-2</v>
      </c>
      <c r="S13" s="2"/>
      <c r="T13" s="2">
        <f t="shared" si="1"/>
        <v>0.48761999999999994</v>
      </c>
      <c r="U13" s="2">
        <f t="shared" si="2"/>
        <v>0.15479999999999999</v>
      </c>
      <c r="V13" s="2">
        <f t="shared" si="3"/>
        <v>0.15393999999999999</v>
      </c>
      <c r="W13" s="2">
        <f t="shared" si="4"/>
        <v>0</v>
      </c>
      <c r="X13" s="2">
        <f t="shared" si="5"/>
        <v>6.3640000000000002E-2</v>
      </c>
      <c r="Y13" s="1">
        <v>0.86</v>
      </c>
      <c r="Z13" s="8">
        <v>799380</v>
      </c>
      <c r="AA13" s="8">
        <v>23700715</v>
      </c>
      <c r="AB13" t="s">
        <v>164</v>
      </c>
      <c r="AD13" t="s">
        <v>2217</v>
      </c>
      <c r="AF13" t="s">
        <v>2024</v>
      </c>
    </row>
    <row r="14" spans="3:32">
      <c r="C14" t="s">
        <v>181</v>
      </c>
      <c r="D14" t="s">
        <v>1749</v>
      </c>
      <c r="E14">
        <v>72</v>
      </c>
      <c r="F14" s="7" t="s">
        <v>1767</v>
      </c>
      <c r="G14" s="3">
        <v>0.629</v>
      </c>
      <c r="H14" s="3">
        <v>0.36599999999999999</v>
      </c>
      <c r="I14" s="3">
        <v>0</v>
      </c>
      <c r="J14" s="3">
        <v>5.0000000000000001E-3</v>
      </c>
      <c r="N14" s="2">
        <v>0.629</v>
      </c>
      <c r="O14" s="2">
        <v>0.36599999999999999</v>
      </c>
      <c r="P14" s="2">
        <v>1E-3</v>
      </c>
      <c r="Q14" s="2">
        <v>0</v>
      </c>
      <c r="R14" s="2">
        <v>4.0000000000000001E-3</v>
      </c>
      <c r="S14" s="2"/>
      <c r="T14" s="2"/>
      <c r="U14" s="2"/>
      <c r="V14" s="2"/>
      <c r="W14" s="2"/>
      <c r="X14" s="2"/>
      <c r="Z14" s="8">
        <v>121100</v>
      </c>
      <c r="AA14" s="8">
        <v>5748000</v>
      </c>
      <c r="AB14" t="s">
        <v>164</v>
      </c>
      <c r="AD14" t="s">
        <v>2118</v>
      </c>
      <c r="AF14" t="s">
        <v>2024</v>
      </c>
    </row>
    <row r="15" spans="3:32">
      <c r="C15" t="s">
        <v>254</v>
      </c>
      <c r="D15" t="s">
        <v>1744</v>
      </c>
      <c r="E15">
        <v>200</v>
      </c>
      <c r="F15" s="7" t="s">
        <v>1731</v>
      </c>
      <c r="G15" s="3">
        <v>0</v>
      </c>
      <c r="H15" s="3">
        <v>0.98302999999999996</v>
      </c>
      <c r="I15" s="3">
        <v>0</v>
      </c>
      <c r="J15" s="3">
        <v>0</v>
      </c>
      <c r="N15" s="2">
        <v>0</v>
      </c>
      <c r="O15" s="2">
        <v>0.998</v>
      </c>
      <c r="P15" s="2">
        <v>0</v>
      </c>
      <c r="Q15" s="2">
        <v>0</v>
      </c>
      <c r="R15" s="2">
        <v>0</v>
      </c>
      <c r="S15" s="2"/>
      <c r="T15" s="2">
        <f t="shared" ref="T15:T46" si="6">+N15*$Y15</f>
        <v>0</v>
      </c>
      <c r="U15" s="2">
        <f t="shared" ref="U15:U46" si="7">+O15*$Y15</f>
        <v>0.98302999999999996</v>
      </c>
      <c r="V15" s="2">
        <f t="shared" ref="V15:V46" si="8">+P15*$Y15</f>
        <v>0</v>
      </c>
      <c r="W15" s="2">
        <f t="shared" ref="W15:W46" si="9">+Q15*$Y15</f>
        <v>0</v>
      </c>
      <c r="X15" s="2">
        <f t="shared" ref="X15:X46" si="10">+R15*$Y15</f>
        <v>0</v>
      </c>
      <c r="Y15" s="1">
        <v>0.98499999999999999</v>
      </c>
      <c r="Z15" s="8">
        <v>637657</v>
      </c>
      <c r="AA15" s="8">
        <v>9331000</v>
      </c>
      <c r="AB15" t="s">
        <v>164</v>
      </c>
      <c r="AD15" t="s">
        <v>2301</v>
      </c>
      <c r="AF15" t="s">
        <v>2024</v>
      </c>
    </row>
    <row r="16" spans="3:32">
      <c r="C16" t="s">
        <v>1684</v>
      </c>
      <c r="D16" t="s">
        <v>1744</v>
      </c>
      <c r="E16">
        <v>32</v>
      </c>
      <c r="F16" s="7" t="s">
        <v>1731</v>
      </c>
      <c r="G16" s="3">
        <v>5.9099999999999995E-4</v>
      </c>
      <c r="H16" s="3">
        <v>0.98401499999999997</v>
      </c>
      <c r="I16" s="3">
        <v>0</v>
      </c>
      <c r="J16" s="3">
        <v>0</v>
      </c>
      <c r="N16" s="2">
        <v>5.9999999999999995E-4</v>
      </c>
      <c r="O16" s="2">
        <v>0.999</v>
      </c>
      <c r="P16" s="2">
        <v>0</v>
      </c>
      <c r="Q16" s="2">
        <v>0</v>
      </c>
      <c r="R16" s="2">
        <v>0</v>
      </c>
      <c r="S16" s="2"/>
      <c r="T16" s="2">
        <f t="shared" si="6"/>
        <v>5.9099999999999995E-4</v>
      </c>
      <c r="U16" s="2">
        <f t="shared" si="7"/>
        <v>0.98401499999999997</v>
      </c>
      <c r="V16" s="2">
        <f t="shared" si="8"/>
        <v>0</v>
      </c>
      <c r="W16" s="2">
        <f t="shared" si="9"/>
        <v>0</v>
      </c>
      <c r="X16" s="2">
        <f t="shared" si="10"/>
        <v>0</v>
      </c>
      <c r="Y16" s="1">
        <v>0.98499999999999999</v>
      </c>
      <c r="Z16" s="8">
        <v>442300</v>
      </c>
      <c r="AA16" s="8">
        <v>32929600</v>
      </c>
      <c r="AB16" t="s">
        <v>1575</v>
      </c>
      <c r="AD16" t="s">
        <v>2215</v>
      </c>
      <c r="AF16" t="s">
        <v>2024</v>
      </c>
    </row>
    <row r="17" spans="3:32">
      <c r="C17" t="s">
        <v>488</v>
      </c>
      <c r="D17" t="s">
        <v>1744</v>
      </c>
      <c r="E17">
        <v>37</v>
      </c>
      <c r="F17" s="7" t="s">
        <v>1731</v>
      </c>
      <c r="G17" s="3">
        <v>3.4739999999999993E-2</v>
      </c>
      <c r="H17" s="3">
        <v>0.93025999999999998</v>
      </c>
      <c r="I17" s="3">
        <v>0</v>
      </c>
      <c r="J17" s="3">
        <v>0</v>
      </c>
      <c r="N17" s="2">
        <v>3.5999999999999997E-2</v>
      </c>
      <c r="O17" s="2">
        <v>0.96399999999999997</v>
      </c>
      <c r="P17" s="2">
        <v>0</v>
      </c>
      <c r="Q17" s="2">
        <v>0</v>
      </c>
      <c r="R17" s="2">
        <v>0</v>
      </c>
      <c r="S17" s="2"/>
      <c r="T17" s="2">
        <f t="shared" si="6"/>
        <v>3.4739999999999993E-2</v>
      </c>
      <c r="U17" s="2">
        <f t="shared" si="7"/>
        <v>0.93025999999999998</v>
      </c>
      <c r="V17" s="2">
        <f t="shared" si="8"/>
        <v>0</v>
      </c>
      <c r="W17" s="2">
        <f t="shared" si="9"/>
        <v>0</v>
      </c>
      <c r="X17" s="2">
        <f t="shared" si="10"/>
        <v>0</v>
      </c>
      <c r="Y17" s="1">
        <v>0.96499999999999997</v>
      </c>
      <c r="Z17" s="8">
        <v>196722</v>
      </c>
      <c r="AA17" s="8">
        <v>13567338</v>
      </c>
      <c r="AB17" t="s">
        <v>164</v>
      </c>
      <c r="AD17" t="s">
        <v>2291</v>
      </c>
      <c r="AF17" t="s">
        <v>2024</v>
      </c>
    </row>
    <row r="18" spans="3:32">
      <c r="C18" t="s">
        <v>1674</v>
      </c>
      <c r="D18" t="s">
        <v>1744</v>
      </c>
      <c r="E18">
        <v>52</v>
      </c>
      <c r="F18" s="7" t="s">
        <v>1731</v>
      </c>
      <c r="G18" s="3">
        <v>4.9979999999999997E-2</v>
      </c>
      <c r="H18" s="3">
        <v>0.93001999999999996</v>
      </c>
      <c r="I18" s="3">
        <v>0</v>
      </c>
      <c r="J18" s="3">
        <v>0</v>
      </c>
      <c r="N18" s="2">
        <v>5.0999999999999997E-2</v>
      </c>
      <c r="O18" s="2">
        <v>0.94899999999999995</v>
      </c>
      <c r="P18" s="2">
        <v>0</v>
      </c>
      <c r="Q18" s="2">
        <v>0</v>
      </c>
      <c r="R18" s="2">
        <v>0</v>
      </c>
      <c r="S18" s="2"/>
      <c r="T18" s="2">
        <f t="shared" si="6"/>
        <v>4.9979999999999997E-2</v>
      </c>
      <c r="U18" s="2">
        <f t="shared" si="7"/>
        <v>0.93001999999999996</v>
      </c>
      <c r="V18" s="2">
        <f t="shared" si="8"/>
        <v>0</v>
      </c>
      <c r="W18" s="2">
        <f t="shared" si="9"/>
        <v>0</v>
      </c>
      <c r="X18" s="2">
        <f t="shared" si="10"/>
        <v>0</v>
      </c>
      <c r="Y18" s="1">
        <v>0.98</v>
      </c>
      <c r="Z18" s="8">
        <v>995868</v>
      </c>
      <c r="AA18" s="8">
        <v>83661000</v>
      </c>
      <c r="AB18" t="s">
        <v>1575</v>
      </c>
      <c r="AD18" t="s">
        <v>2115</v>
      </c>
      <c r="AF18" t="s">
        <v>2024</v>
      </c>
    </row>
    <row r="19" spans="3:32">
      <c r="C19" t="s">
        <v>893</v>
      </c>
      <c r="D19" t="s">
        <v>1743</v>
      </c>
      <c r="E19">
        <v>82</v>
      </c>
      <c r="F19" s="7" t="s">
        <v>1731</v>
      </c>
      <c r="G19" s="3">
        <v>7.1904999999999997E-2</v>
      </c>
      <c r="H19" s="3">
        <v>9.6530000000000005E-2</v>
      </c>
      <c r="I19" s="3">
        <v>0.81656499999999999</v>
      </c>
      <c r="J19" s="3">
        <v>0</v>
      </c>
      <c r="N19" s="2">
        <v>7.2999999999999995E-2</v>
      </c>
      <c r="O19" s="2">
        <v>9.8000000000000004E-2</v>
      </c>
      <c r="P19" s="2">
        <v>0</v>
      </c>
      <c r="Q19" s="2">
        <v>0.82899999999999996</v>
      </c>
      <c r="R19" s="2">
        <v>0</v>
      </c>
      <c r="S19" s="2"/>
      <c r="T19" s="2">
        <f t="shared" si="6"/>
        <v>7.1904999999999997E-2</v>
      </c>
      <c r="U19" s="2">
        <f t="shared" si="7"/>
        <v>9.6530000000000005E-2</v>
      </c>
      <c r="V19" s="2">
        <f t="shared" si="8"/>
        <v>0</v>
      </c>
      <c r="W19" s="2">
        <f t="shared" si="9"/>
        <v>0.81656499999999999</v>
      </c>
      <c r="X19" s="2">
        <f t="shared" si="10"/>
        <v>0</v>
      </c>
      <c r="Y19" s="1">
        <v>0.98499999999999999</v>
      </c>
      <c r="Z19" s="8">
        <v>65610</v>
      </c>
      <c r="AA19" s="8">
        <v>20277597</v>
      </c>
      <c r="AB19" t="s">
        <v>524</v>
      </c>
      <c r="AD19" t="s">
        <v>2311</v>
      </c>
      <c r="AF19" t="s">
        <v>2024</v>
      </c>
    </row>
    <row r="20" spans="3:32">
      <c r="C20" t="s">
        <v>888</v>
      </c>
      <c r="D20" t="s">
        <v>1744</v>
      </c>
      <c r="E20">
        <v>67</v>
      </c>
      <c r="F20" t="s">
        <v>1731</v>
      </c>
      <c r="G20" s="3">
        <v>1.5440000000000001E-2</v>
      </c>
      <c r="H20" s="3">
        <v>0.93025999999999998</v>
      </c>
      <c r="I20" s="3">
        <v>1.84315E-2</v>
      </c>
      <c r="J20" s="3">
        <v>3.86E-4</v>
      </c>
      <c r="N20" s="2">
        <v>1.6E-2</v>
      </c>
      <c r="O20" s="2">
        <v>0.96399999999999997</v>
      </c>
      <c r="P20" s="2">
        <v>1E-4</v>
      </c>
      <c r="Q20" s="2">
        <v>1.9099999999999999E-2</v>
      </c>
      <c r="R20" s="2">
        <v>3.0000000000000003E-4</v>
      </c>
      <c r="S20" s="2"/>
      <c r="T20" s="2">
        <f t="shared" si="6"/>
        <v>1.5440000000000001E-2</v>
      </c>
      <c r="U20" s="2">
        <f t="shared" si="7"/>
        <v>0.93025999999999998</v>
      </c>
      <c r="V20" s="2">
        <f t="shared" si="8"/>
        <v>9.6500000000000001E-5</v>
      </c>
      <c r="W20" s="2">
        <f t="shared" si="9"/>
        <v>1.84315E-2</v>
      </c>
      <c r="X20" s="2">
        <f t="shared" si="10"/>
        <v>2.8950000000000004E-4</v>
      </c>
      <c r="Y20" s="1">
        <v>0.96499999999999997</v>
      </c>
      <c r="Z20" s="8">
        <v>796095</v>
      </c>
      <c r="AA20" s="8">
        <v>183355000</v>
      </c>
      <c r="AB20" t="s">
        <v>524</v>
      </c>
      <c r="AD20" t="s">
        <v>2255</v>
      </c>
      <c r="AF20" t="s">
        <v>2024</v>
      </c>
    </row>
    <row r="21" spans="3:32">
      <c r="C21" t="s">
        <v>907</v>
      </c>
      <c r="D21" t="s">
        <v>1744</v>
      </c>
      <c r="E21">
        <v>65</v>
      </c>
      <c r="F21" t="s">
        <v>1731</v>
      </c>
      <c r="G21" s="3">
        <v>9.6999999999999994E-4</v>
      </c>
      <c r="H21" s="3">
        <v>0.96709000000000001</v>
      </c>
      <c r="I21" s="3">
        <v>2.9099999999999997E-4</v>
      </c>
      <c r="J21" s="3">
        <v>5.8199999999999994E-4</v>
      </c>
      <c r="N21" s="2">
        <v>1E-3</v>
      </c>
      <c r="O21" s="2">
        <v>0.997</v>
      </c>
      <c r="P21" s="2">
        <v>0</v>
      </c>
      <c r="Q21" s="2">
        <v>2.9999999999999997E-4</v>
      </c>
      <c r="R21" s="2">
        <v>5.9999999999999995E-4</v>
      </c>
      <c r="S21" s="2"/>
      <c r="T21" s="2">
        <f t="shared" si="6"/>
        <v>9.6999999999999994E-4</v>
      </c>
      <c r="U21" s="2">
        <f t="shared" si="7"/>
        <v>0.96709000000000001</v>
      </c>
      <c r="V21" s="2">
        <f t="shared" si="8"/>
        <v>0</v>
      </c>
      <c r="W21" s="2">
        <f t="shared" si="9"/>
        <v>2.9099999999999997E-4</v>
      </c>
      <c r="X21" s="2">
        <f t="shared" si="10"/>
        <v>5.8199999999999994E-4</v>
      </c>
      <c r="Y21" s="1">
        <v>0.97</v>
      </c>
      <c r="Z21" s="8">
        <v>645807</v>
      </c>
      <c r="AA21" s="8">
        <v>25500100</v>
      </c>
      <c r="AB21" t="s">
        <v>524</v>
      </c>
      <c r="AD21" t="s">
        <v>2023</v>
      </c>
      <c r="AF21" t="s">
        <v>2024</v>
      </c>
    </row>
    <row r="22" spans="3:32">
      <c r="C22" t="s">
        <v>1140</v>
      </c>
      <c r="D22" t="s">
        <v>1747</v>
      </c>
      <c r="E22">
        <v>39</v>
      </c>
      <c r="F22" s="7" t="s">
        <v>1730</v>
      </c>
      <c r="G22" s="3">
        <v>0.83579999999999999</v>
      </c>
      <c r="H22" s="3">
        <v>2.5200000000000001E-3</v>
      </c>
      <c r="I22" s="3">
        <v>0</v>
      </c>
      <c r="J22" s="3">
        <v>8.4000000000000003E-4</v>
      </c>
      <c r="N22" s="2">
        <v>0.995</v>
      </c>
      <c r="O22" s="2">
        <v>3.0000000000000001E-3</v>
      </c>
      <c r="P22" s="2">
        <v>1E-3</v>
      </c>
      <c r="Q22" s="2">
        <v>0</v>
      </c>
      <c r="R22" s="2">
        <v>0</v>
      </c>
      <c r="S22" s="2"/>
      <c r="T22" s="2">
        <f t="shared" si="6"/>
        <v>0.83579999999999999</v>
      </c>
      <c r="U22" s="2">
        <f t="shared" si="7"/>
        <v>2.5200000000000001E-3</v>
      </c>
      <c r="V22" s="2">
        <f t="shared" si="8"/>
        <v>8.4000000000000003E-4</v>
      </c>
      <c r="W22" s="2">
        <f t="shared" si="9"/>
        <v>0</v>
      </c>
      <c r="X22" s="2">
        <f t="shared" si="10"/>
        <v>0</v>
      </c>
      <c r="Y22" s="1">
        <v>0.84</v>
      </c>
      <c r="Z22" s="8">
        <v>238391</v>
      </c>
      <c r="AA22" s="8">
        <v>19043767</v>
      </c>
      <c r="AB22" t="s">
        <v>954</v>
      </c>
      <c r="AD22" t="s">
        <v>2278</v>
      </c>
      <c r="AF22" t="s">
        <v>2024</v>
      </c>
    </row>
    <row r="23" spans="3:32">
      <c r="C23" t="s">
        <v>1653</v>
      </c>
      <c r="D23" t="s">
        <v>1744</v>
      </c>
      <c r="E23">
        <v>76</v>
      </c>
      <c r="F23" t="s">
        <v>1731</v>
      </c>
      <c r="G23" s="3">
        <v>1.92E-3</v>
      </c>
      <c r="H23" s="3">
        <v>0.95135999999999998</v>
      </c>
      <c r="I23" s="3">
        <v>5.7599999999999995E-3</v>
      </c>
      <c r="J23" s="3">
        <v>9.6000000000000002E-4</v>
      </c>
      <c r="N23" s="2">
        <v>2E-3</v>
      </c>
      <c r="O23" s="2">
        <v>0.99099999999999999</v>
      </c>
      <c r="P23" s="2">
        <v>1E-3</v>
      </c>
      <c r="Q23" s="2">
        <v>6.0000000000000001E-3</v>
      </c>
      <c r="R23" s="2">
        <v>0</v>
      </c>
      <c r="S23" s="2"/>
      <c r="T23" s="2">
        <f t="shared" si="6"/>
        <v>1.92E-3</v>
      </c>
      <c r="U23" s="2">
        <f t="shared" si="7"/>
        <v>0.95135999999999998</v>
      </c>
      <c r="V23" s="2">
        <f t="shared" si="8"/>
        <v>9.6000000000000002E-4</v>
      </c>
      <c r="W23" s="2">
        <f t="shared" si="9"/>
        <v>5.7599999999999995E-3</v>
      </c>
      <c r="X23" s="2">
        <f t="shared" si="10"/>
        <v>0</v>
      </c>
      <c r="Y23" s="1">
        <v>0.96</v>
      </c>
      <c r="Z23" s="8">
        <v>455000</v>
      </c>
      <c r="AA23" s="8">
        <v>24527000</v>
      </c>
      <c r="AB23" t="s">
        <v>1575</v>
      </c>
      <c r="AD23" t="s">
        <v>2391</v>
      </c>
      <c r="AF23" t="s">
        <v>2024</v>
      </c>
    </row>
    <row r="24" spans="3:32">
      <c r="C24" t="s">
        <v>1585</v>
      </c>
      <c r="D24" t="s">
        <v>1745</v>
      </c>
      <c r="E24">
        <v>60</v>
      </c>
      <c r="F24" s="7" t="s">
        <v>1731</v>
      </c>
      <c r="G24" s="3">
        <v>6.8799999999999998E-3</v>
      </c>
      <c r="H24" s="3">
        <v>0.85139999999999993</v>
      </c>
      <c r="I24" s="3">
        <v>0</v>
      </c>
      <c r="J24" s="3">
        <v>1.3759999999999998E-3</v>
      </c>
      <c r="N24" s="2">
        <v>8.0000000000000002E-3</v>
      </c>
      <c r="O24" s="2">
        <v>0.99</v>
      </c>
      <c r="P24" s="2">
        <v>1E-3</v>
      </c>
      <c r="Q24" s="2">
        <v>0</v>
      </c>
      <c r="R24" s="2">
        <v>5.9999999999999995E-4</v>
      </c>
      <c r="S24" s="2"/>
      <c r="T24" s="2">
        <f t="shared" si="6"/>
        <v>6.8799999999999998E-3</v>
      </c>
      <c r="U24" s="2">
        <f t="shared" si="7"/>
        <v>0.85139999999999993</v>
      </c>
      <c r="V24" s="2">
        <f t="shared" si="8"/>
        <v>8.5999999999999998E-4</v>
      </c>
      <c r="W24" s="2">
        <f t="shared" si="9"/>
        <v>0</v>
      </c>
      <c r="X24" s="2">
        <f t="shared" si="10"/>
        <v>5.1599999999999997E-4</v>
      </c>
      <c r="Y24" s="1">
        <v>0.86</v>
      </c>
      <c r="Z24" s="8">
        <v>434128</v>
      </c>
      <c r="AA24" s="8">
        <v>33330000</v>
      </c>
      <c r="AB24" t="s">
        <v>1575</v>
      </c>
      <c r="AD24" t="s">
        <v>2160</v>
      </c>
      <c r="AF24" t="s">
        <v>2024</v>
      </c>
    </row>
    <row r="25" spans="3:32">
      <c r="C25" t="s">
        <v>1693</v>
      </c>
      <c r="D25" t="s">
        <v>1744</v>
      </c>
      <c r="E25">
        <v>35</v>
      </c>
      <c r="F25" s="7" t="s">
        <v>1731</v>
      </c>
      <c r="G25" s="3">
        <v>1.8600000000000001E-3</v>
      </c>
      <c r="H25" s="3">
        <v>0.92535000000000001</v>
      </c>
      <c r="I25" s="3">
        <v>0</v>
      </c>
      <c r="J25" s="3">
        <v>1.8600000000000001E-3</v>
      </c>
      <c r="N25" s="2">
        <v>2E-3</v>
      </c>
      <c r="O25" s="2">
        <v>0.995</v>
      </c>
      <c r="P25" s="2">
        <v>2E-3</v>
      </c>
      <c r="Q25" s="2">
        <v>0</v>
      </c>
      <c r="R25" s="2">
        <v>0</v>
      </c>
      <c r="S25" s="2"/>
      <c r="T25" s="2">
        <f t="shared" si="6"/>
        <v>1.8600000000000001E-3</v>
      </c>
      <c r="U25" s="2">
        <f t="shared" si="7"/>
        <v>0.92535000000000001</v>
      </c>
      <c r="V25" s="2">
        <f t="shared" si="8"/>
        <v>1.8600000000000001E-3</v>
      </c>
      <c r="W25" s="2">
        <f t="shared" si="9"/>
        <v>0</v>
      </c>
      <c r="X25" s="2">
        <f t="shared" si="10"/>
        <v>0</v>
      </c>
      <c r="Y25" s="1">
        <v>0.93</v>
      </c>
      <c r="Z25" s="8">
        <v>163610</v>
      </c>
      <c r="AA25" s="8">
        <v>10777500</v>
      </c>
      <c r="AB25" t="s">
        <v>1575</v>
      </c>
      <c r="AD25" t="s">
        <v>2335</v>
      </c>
      <c r="AF25" t="s">
        <v>2024</v>
      </c>
    </row>
    <row r="26" spans="3:32">
      <c r="C26" t="s">
        <v>926</v>
      </c>
      <c r="D26" t="s">
        <v>1745</v>
      </c>
      <c r="E26">
        <v>59</v>
      </c>
      <c r="F26" s="7" t="s">
        <v>1731</v>
      </c>
      <c r="G26" s="3">
        <v>1.65E-3</v>
      </c>
      <c r="H26" s="3">
        <v>0.82087499999999991</v>
      </c>
      <c r="I26" s="3">
        <v>2.4749999999999994E-4</v>
      </c>
      <c r="J26" s="3">
        <v>2.4749999999999998E-3</v>
      </c>
      <c r="N26" s="2">
        <v>2E-3</v>
      </c>
      <c r="O26" s="2">
        <v>0.995</v>
      </c>
      <c r="P26" s="2">
        <v>1E-3</v>
      </c>
      <c r="Q26" s="2">
        <v>2.9999999999999997E-4</v>
      </c>
      <c r="R26" s="2">
        <v>2E-3</v>
      </c>
      <c r="S26" s="2"/>
      <c r="T26" s="2">
        <f t="shared" si="6"/>
        <v>1.65E-3</v>
      </c>
      <c r="U26" s="2">
        <f t="shared" si="7"/>
        <v>0.82087499999999991</v>
      </c>
      <c r="V26" s="2">
        <f t="shared" si="8"/>
        <v>8.25E-4</v>
      </c>
      <c r="W26" s="2">
        <f t="shared" si="9"/>
        <v>2.4749999999999994E-4</v>
      </c>
      <c r="X26" s="2">
        <f t="shared" si="10"/>
        <v>1.65E-3</v>
      </c>
      <c r="Y26" s="1">
        <v>0.82499999999999996</v>
      </c>
      <c r="Z26" s="8">
        <v>1628750</v>
      </c>
      <c r="AA26" s="8">
        <v>76653000</v>
      </c>
      <c r="AB26" t="s">
        <v>524</v>
      </c>
      <c r="AD26" t="s">
        <v>2159</v>
      </c>
      <c r="AF26" t="s">
        <v>2024</v>
      </c>
    </row>
    <row r="27" spans="3:32">
      <c r="C27" t="s">
        <v>1610</v>
      </c>
      <c r="D27" t="s">
        <v>1742</v>
      </c>
      <c r="E27">
        <v>56</v>
      </c>
      <c r="F27" s="7" t="s">
        <v>1767</v>
      </c>
      <c r="G27" s="3">
        <v>0.34278500000000001</v>
      </c>
      <c r="H27" s="3">
        <v>0.54863499999999998</v>
      </c>
      <c r="I27" s="3">
        <v>1.7900000000000001E-3</v>
      </c>
      <c r="J27" s="3">
        <v>2.6850000000000003E-3</v>
      </c>
      <c r="K27" s="1"/>
      <c r="L27" s="1" t="s">
        <v>1732</v>
      </c>
      <c r="M27" s="1">
        <f>SUM(G27:K27)</f>
        <v>0.895895</v>
      </c>
      <c r="N27" s="2">
        <v>0.38300000000000001</v>
      </c>
      <c r="O27" s="2">
        <v>0.61299999999999999</v>
      </c>
      <c r="P27" s="2">
        <v>3.0000000000000001E-3</v>
      </c>
      <c r="Q27" s="2">
        <v>2E-3</v>
      </c>
      <c r="R27" s="2">
        <v>0</v>
      </c>
      <c r="S27" s="2"/>
      <c r="T27" s="2">
        <f t="shared" si="6"/>
        <v>0.34278500000000001</v>
      </c>
      <c r="U27" s="2">
        <f t="shared" si="7"/>
        <v>0.54863499999999998</v>
      </c>
      <c r="V27" s="2">
        <f t="shared" si="8"/>
        <v>2.6850000000000003E-3</v>
      </c>
      <c r="W27" s="2">
        <f t="shared" si="9"/>
        <v>1.7900000000000001E-3</v>
      </c>
      <c r="X27" s="2">
        <f t="shared" si="10"/>
        <v>0</v>
      </c>
      <c r="Y27" s="1">
        <v>0.89500000000000002</v>
      </c>
      <c r="Z27" s="8">
        <v>10201</v>
      </c>
      <c r="AA27" s="8">
        <v>4324000</v>
      </c>
      <c r="AB27" t="s">
        <v>1575</v>
      </c>
      <c r="AD27" t="s">
        <v>2187</v>
      </c>
      <c r="AF27" t="s">
        <v>2024</v>
      </c>
    </row>
    <row r="28" spans="3:32">
      <c r="C28" t="s">
        <v>1604</v>
      </c>
      <c r="D28" t="s">
        <v>1745</v>
      </c>
      <c r="E28">
        <v>60</v>
      </c>
      <c r="F28" s="7" t="s">
        <v>1731</v>
      </c>
      <c r="G28" s="3">
        <v>0.132275</v>
      </c>
      <c r="H28" s="3">
        <v>0.68542500000000006</v>
      </c>
      <c r="I28" s="3">
        <v>0.10452500000000001</v>
      </c>
      <c r="J28" s="3">
        <v>2.7750000000000001E-3</v>
      </c>
      <c r="N28" s="2">
        <v>0.14299999999999999</v>
      </c>
      <c r="O28" s="2">
        <v>0.74099999999999999</v>
      </c>
      <c r="P28" s="2">
        <v>0</v>
      </c>
      <c r="Q28" s="2">
        <v>0.113</v>
      </c>
      <c r="R28" s="2">
        <v>3.0000000000000001E-3</v>
      </c>
      <c r="S28" s="2"/>
      <c r="T28" s="2">
        <f t="shared" si="6"/>
        <v>0.132275</v>
      </c>
      <c r="U28" s="2">
        <f t="shared" si="7"/>
        <v>0.68542500000000006</v>
      </c>
      <c r="V28" s="2">
        <f t="shared" si="8"/>
        <v>0</v>
      </c>
      <c r="W28" s="2">
        <f t="shared" si="9"/>
        <v>0.10452500000000001</v>
      </c>
      <c r="X28" s="2">
        <f t="shared" si="10"/>
        <v>2.7750000000000001E-3</v>
      </c>
      <c r="Y28" s="1">
        <v>0.92500000000000004</v>
      </c>
      <c r="Z28" s="8">
        <v>17818</v>
      </c>
      <c r="AA28" s="8">
        <v>3582054</v>
      </c>
      <c r="AB28" t="s">
        <v>1575</v>
      </c>
      <c r="AD28" t="s">
        <v>2183</v>
      </c>
      <c r="AF28" t="s">
        <v>2024</v>
      </c>
    </row>
    <row r="29" spans="3:32">
      <c r="C29" t="s">
        <v>563</v>
      </c>
      <c r="D29" t="s">
        <v>1745</v>
      </c>
      <c r="E29">
        <v>58</v>
      </c>
      <c r="F29" s="7" t="s">
        <v>1731</v>
      </c>
      <c r="G29" s="3">
        <v>8.2650000000000001E-2</v>
      </c>
      <c r="H29" s="3">
        <v>0.63800000000000001</v>
      </c>
      <c r="I29" s="3">
        <v>0</v>
      </c>
      <c r="J29" s="3">
        <v>3.6249999999999998E-3</v>
      </c>
      <c r="N29" s="2">
        <v>0.114</v>
      </c>
      <c r="O29" s="2">
        <v>0.88</v>
      </c>
      <c r="P29" s="2">
        <v>4.0000000000000001E-3</v>
      </c>
      <c r="Q29" s="2">
        <v>0</v>
      </c>
      <c r="R29" s="2">
        <v>1E-3</v>
      </c>
      <c r="S29" s="2"/>
      <c r="T29" s="2">
        <f t="shared" si="6"/>
        <v>8.2650000000000001E-2</v>
      </c>
      <c r="U29" s="2">
        <f t="shared" si="7"/>
        <v>0.63800000000000001</v>
      </c>
      <c r="V29" s="2">
        <f t="shared" si="8"/>
        <v>2.8999999999999998E-3</v>
      </c>
      <c r="W29" s="2">
        <f t="shared" si="9"/>
        <v>0</v>
      </c>
      <c r="X29" s="2">
        <f t="shared" si="10"/>
        <v>7.2499999999999995E-4</v>
      </c>
      <c r="Y29" s="1">
        <v>0.72499999999999998</v>
      </c>
      <c r="Z29" s="8">
        <v>199945</v>
      </c>
      <c r="AA29" s="8">
        <v>5551900</v>
      </c>
      <c r="AB29" t="s">
        <v>524</v>
      </c>
      <c r="AD29" t="s">
        <v>2184</v>
      </c>
      <c r="AF29" t="s">
        <v>2024</v>
      </c>
    </row>
    <row r="30" spans="3:32">
      <c r="C30" t="s">
        <v>826</v>
      </c>
      <c r="D30" t="s">
        <v>1743</v>
      </c>
      <c r="E30">
        <v>77</v>
      </c>
      <c r="F30" s="7" t="s">
        <v>1753</v>
      </c>
      <c r="G30" s="3">
        <v>8.4599999999999988E-3</v>
      </c>
      <c r="H30" s="3">
        <v>5.1699999999999996E-2</v>
      </c>
      <c r="I30" s="3">
        <v>0.87702000000000002</v>
      </c>
      <c r="J30" s="3">
        <v>3.6659999999999996E-3</v>
      </c>
      <c r="N30" s="2">
        <v>8.9999999999999993E-3</v>
      </c>
      <c r="O30" s="2">
        <v>5.5E-2</v>
      </c>
      <c r="P30" s="2">
        <v>3.0000000000000001E-3</v>
      </c>
      <c r="Q30" s="2">
        <v>0.93300000000000005</v>
      </c>
      <c r="R30" s="2">
        <v>8.9999999999999998E-4</v>
      </c>
      <c r="S30" s="2"/>
      <c r="T30" s="2">
        <f t="shared" si="6"/>
        <v>8.4599999999999988E-3</v>
      </c>
      <c r="U30" s="2">
        <f t="shared" si="7"/>
        <v>5.1699999999999996E-2</v>
      </c>
      <c r="V30" s="2">
        <f t="shared" si="8"/>
        <v>2.82E-3</v>
      </c>
      <c r="W30" s="2">
        <f t="shared" si="9"/>
        <v>0.87702000000000002</v>
      </c>
      <c r="X30" s="2">
        <f t="shared" si="10"/>
        <v>8.4599999999999996E-4</v>
      </c>
      <c r="Y30" s="1">
        <v>0.94</v>
      </c>
      <c r="Z30" s="8">
        <v>513120</v>
      </c>
      <c r="AA30" s="8">
        <v>65926261</v>
      </c>
      <c r="AB30" t="s">
        <v>524</v>
      </c>
      <c r="AD30" t="s">
        <v>2328</v>
      </c>
      <c r="AF30" t="s">
        <v>2024</v>
      </c>
    </row>
    <row r="31" spans="3:32">
      <c r="C31" t="s">
        <v>853</v>
      </c>
      <c r="D31" t="s">
        <v>1744</v>
      </c>
      <c r="E31">
        <v>95</v>
      </c>
      <c r="F31" s="7" t="s">
        <v>1731</v>
      </c>
      <c r="G31" s="3">
        <v>2E-3</v>
      </c>
      <c r="H31" s="3">
        <v>0.89800000000000002</v>
      </c>
      <c r="I31" s="3">
        <v>9.6000000000000002E-2</v>
      </c>
      <c r="J31" s="3">
        <v>4.7000000000000002E-3</v>
      </c>
      <c r="N31" s="2">
        <v>2E-3</v>
      </c>
      <c r="O31" s="2">
        <v>0.89800000000000002</v>
      </c>
      <c r="P31" s="2">
        <v>5.0000000000000001E-4</v>
      </c>
      <c r="Q31" s="2">
        <v>9.6000000000000002E-2</v>
      </c>
      <c r="R31" s="2">
        <v>4.1999999999999997E-3</v>
      </c>
      <c r="S31" s="2"/>
      <c r="T31" s="2">
        <f t="shared" si="6"/>
        <v>2E-3</v>
      </c>
      <c r="U31" s="2">
        <f t="shared" si="7"/>
        <v>0.89800000000000002</v>
      </c>
      <c r="V31" s="2">
        <f t="shared" si="8"/>
        <v>5.0000000000000001E-4</v>
      </c>
      <c r="W31" s="2">
        <f t="shared" si="9"/>
        <v>9.6000000000000002E-2</v>
      </c>
      <c r="X31" s="2">
        <f t="shared" si="10"/>
        <v>4.1999999999999997E-3</v>
      </c>
      <c r="Y31" s="1">
        <v>1</v>
      </c>
      <c r="Z31" s="8">
        <v>147570</v>
      </c>
      <c r="AA31" s="8">
        <v>152518015</v>
      </c>
      <c r="AB31" t="s">
        <v>524</v>
      </c>
      <c r="AD31" t="s">
        <v>2052</v>
      </c>
      <c r="AF31" t="s">
        <v>2024</v>
      </c>
    </row>
    <row r="32" spans="3:32">
      <c r="C32" t="s">
        <v>175</v>
      </c>
      <c r="D32" t="s">
        <v>1744</v>
      </c>
      <c r="E32">
        <v>200</v>
      </c>
      <c r="F32" s="7" t="s">
        <v>1731</v>
      </c>
      <c r="G32" s="3">
        <v>2.4500000000000001E-2</v>
      </c>
      <c r="H32" s="3">
        <v>0.94961999999999991</v>
      </c>
      <c r="I32" s="3">
        <v>0</v>
      </c>
      <c r="J32" s="3">
        <v>4.8999999999999998E-3</v>
      </c>
      <c r="N32" s="2">
        <v>2.5000000000000001E-2</v>
      </c>
      <c r="O32" s="2">
        <v>0.96899999999999997</v>
      </c>
      <c r="P32" s="2">
        <v>2E-3</v>
      </c>
      <c r="Q32" s="2">
        <v>0</v>
      </c>
      <c r="R32" s="2">
        <v>3.0000000000000001E-3</v>
      </c>
      <c r="S32" s="2"/>
      <c r="T32" s="2">
        <f t="shared" si="6"/>
        <v>2.4500000000000001E-2</v>
      </c>
      <c r="U32" s="2">
        <f t="shared" si="7"/>
        <v>0.94961999999999991</v>
      </c>
      <c r="V32" s="2">
        <f t="shared" si="8"/>
        <v>1.9599999999999999E-3</v>
      </c>
      <c r="W32" s="2">
        <f t="shared" si="9"/>
        <v>0</v>
      </c>
      <c r="X32" s="2">
        <f t="shared" si="10"/>
        <v>2.9399999999999999E-3</v>
      </c>
      <c r="Y32" s="1">
        <v>0.98</v>
      </c>
      <c r="Z32" s="8">
        <v>23000</v>
      </c>
      <c r="AA32" s="8">
        <v>864618</v>
      </c>
      <c r="AB32" t="s">
        <v>164</v>
      </c>
      <c r="AD32" t="s">
        <v>2111</v>
      </c>
      <c r="AF32" t="s">
        <v>2024</v>
      </c>
    </row>
    <row r="33" spans="3:32">
      <c r="C33" t="s">
        <v>786</v>
      </c>
      <c r="D33" t="s">
        <v>1745</v>
      </c>
      <c r="E33">
        <v>85</v>
      </c>
      <c r="F33" s="7" t="s">
        <v>1731</v>
      </c>
      <c r="G33" s="3">
        <v>9.801E-2</v>
      </c>
      <c r="H33" s="3">
        <v>0.86327999999999994</v>
      </c>
      <c r="I33" s="3">
        <v>2.376E-2</v>
      </c>
      <c r="J33" s="3">
        <v>4.9500000000000004E-3</v>
      </c>
      <c r="N33" s="2">
        <v>9.9000000000000005E-2</v>
      </c>
      <c r="O33" s="2">
        <v>0.872</v>
      </c>
      <c r="P33" s="2">
        <v>1E-3</v>
      </c>
      <c r="Q33" s="2">
        <v>2.4E-2</v>
      </c>
      <c r="R33" s="2">
        <v>4.0000000000000001E-3</v>
      </c>
      <c r="S33" s="2"/>
      <c r="T33" s="2">
        <f t="shared" si="6"/>
        <v>9.801E-2</v>
      </c>
      <c r="U33" s="2">
        <f t="shared" si="7"/>
        <v>0.86327999999999994</v>
      </c>
      <c r="V33" s="2">
        <f t="shared" si="8"/>
        <v>9.8999999999999999E-4</v>
      </c>
      <c r="W33" s="2">
        <f t="shared" si="9"/>
        <v>2.376E-2</v>
      </c>
      <c r="X33" s="2">
        <f t="shared" si="10"/>
        <v>3.96E-3</v>
      </c>
      <c r="Y33" s="1">
        <v>0.99</v>
      </c>
      <c r="Z33" s="8">
        <v>1910931</v>
      </c>
      <c r="AA33" s="8">
        <v>237641326</v>
      </c>
      <c r="AB33" t="s">
        <v>524</v>
      </c>
      <c r="AD33" t="s">
        <v>2157</v>
      </c>
      <c r="AF33" t="s">
        <v>2024</v>
      </c>
    </row>
    <row r="34" spans="3:32">
      <c r="C34" t="s">
        <v>1100</v>
      </c>
      <c r="D34" t="s">
        <v>1740</v>
      </c>
      <c r="E34">
        <v>42</v>
      </c>
      <c r="F34" s="7" t="s">
        <v>1730</v>
      </c>
      <c r="G34" s="3">
        <v>5.8499999999999996E-2</v>
      </c>
      <c r="H34" s="3">
        <v>0.26097500000000001</v>
      </c>
      <c r="I34" s="3">
        <v>0</v>
      </c>
      <c r="J34" s="3">
        <v>5.2000000000000006E-3</v>
      </c>
      <c r="K34" s="1"/>
      <c r="L34" s="1" t="s">
        <v>1732</v>
      </c>
      <c r="M34" s="1">
        <f>SUM(G34:K34)</f>
        <v>0.32467499999999999</v>
      </c>
      <c r="N34" s="2">
        <v>0.18</v>
      </c>
      <c r="O34" s="2">
        <v>0.80300000000000005</v>
      </c>
      <c r="P34" s="2">
        <v>1.4E-2</v>
      </c>
      <c r="Q34" s="2">
        <v>0</v>
      </c>
      <c r="R34" s="2">
        <v>2E-3</v>
      </c>
      <c r="S34" s="2"/>
      <c r="T34" s="2">
        <f t="shared" si="6"/>
        <v>5.8499999999999996E-2</v>
      </c>
      <c r="U34" s="2">
        <f t="shared" si="7"/>
        <v>0.26097500000000001</v>
      </c>
      <c r="V34" s="2">
        <f t="shared" si="8"/>
        <v>4.5500000000000002E-3</v>
      </c>
      <c r="W34" s="2">
        <f t="shared" si="9"/>
        <v>0</v>
      </c>
      <c r="X34" s="2">
        <f t="shared" si="10"/>
        <v>6.5000000000000008E-4</v>
      </c>
      <c r="Y34" s="1">
        <v>0.32500000000000001</v>
      </c>
      <c r="Z34" s="8">
        <v>28703</v>
      </c>
      <c r="AA34" s="8">
        <v>2821977</v>
      </c>
      <c r="AB34" t="s">
        <v>954</v>
      </c>
      <c r="AD34" t="s">
        <v>2026</v>
      </c>
      <c r="AF34" t="s">
        <v>2024</v>
      </c>
    </row>
    <row r="35" spans="3:32">
      <c r="C35" t="s">
        <v>471</v>
      </c>
      <c r="D35" t="s">
        <v>1744</v>
      </c>
      <c r="E35">
        <v>31</v>
      </c>
      <c r="F35" s="7" t="s">
        <v>1731</v>
      </c>
      <c r="G35" s="3">
        <v>2.9399999999999999E-3</v>
      </c>
      <c r="H35" s="3">
        <v>0.97117999999999993</v>
      </c>
      <c r="I35" s="3">
        <v>0</v>
      </c>
      <c r="J35" s="3">
        <v>5.8799999999999998E-3</v>
      </c>
      <c r="N35" s="2">
        <v>3.0000000000000001E-3</v>
      </c>
      <c r="O35" s="2">
        <v>0.99099999999999999</v>
      </c>
      <c r="P35" s="2">
        <v>1E-3</v>
      </c>
      <c r="Q35" s="2">
        <v>0</v>
      </c>
      <c r="R35" s="2">
        <v>5.0000000000000001E-3</v>
      </c>
      <c r="S35" s="2"/>
      <c r="T35" s="2">
        <f t="shared" si="6"/>
        <v>2.9399999999999999E-3</v>
      </c>
      <c r="U35" s="2">
        <f t="shared" si="7"/>
        <v>0.97117999999999993</v>
      </c>
      <c r="V35" s="2">
        <f t="shared" si="8"/>
        <v>9.7999999999999997E-4</v>
      </c>
      <c r="W35" s="2">
        <f t="shared" si="9"/>
        <v>0</v>
      </c>
      <c r="X35" s="2">
        <f t="shared" si="10"/>
        <v>4.8999999999999998E-3</v>
      </c>
      <c r="Y35" s="1">
        <v>0.98</v>
      </c>
      <c r="Z35" s="8">
        <v>1030700</v>
      </c>
      <c r="AA35" s="8">
        <v>3461041</v>
      </c>
      <c r="AB35" t="s">
        <v>164</v>
      </c>
      <c r="AD35" t="s">
        <v>2205</v>
      </c>
      <c r="AF35" t="s">
        <v>2024</v>
      </c>
    </row>
    <row r="36" spans="3:32">
      <c r="C36" t="s">
        <v>477</v>
      </c>
      <c r="D36" t="s">
        <v>1744</v>
      </c>
      <c r="E36">
        <v>50</v>
      </c>
      <c r="F36" s="7" t="s">
        <v>1731</v>
      </c>
      <c r="G36" s="3">
        <v>8.0000000000000002E-3</v>
      </c>
      <c r="H36" s="3">
        <v>0.98399999999999999</v>
      </c>
      <c r="I36" s="3">
        <v>0</v>
      </c>
      <c r="J36" s="3">
        <v>7.0000000000000001E-3</v>
      </c>
      <c r="N36" s="2">
        <v>8.0000000000000002E-3</v>
      </c>
      <c r="O36" s="2">
        <v>0.98399999999999999</v>
      </c>
      <c r="P36" s="2">
        <v>7.0000000000000001E-3</v>
      </c>
      <c r="Q36" s="2">
        <v>0</v>
      </c>
      <c r="R36" s="2">
        <v>0</v>
      </c>
      <c r="S36" s="2"/>
      <c r="T36" s="2">
        <f t="shared" si="6"/>
        <v>8.0000000000000002E-3</v>
      </c>
      <c r="U36" s="2">
        <f t="shared" si="7"/>
        <v>0.98399999999999999</v>
      </c>
      <c r="V36" s="2">
        <f t="shared" si="8"/>
        <v>7.0000000000000001E-3</v>
      </c>
      <c r="W36" s="2">
        <f t="shared" si="9"/>
        <v>0</v>
      </c>
      <c r="X36" s="2">
        <f t="shared" si="10"/>
        <v>0</v>
      </c>
      <c r="Y36" s="1">
        <v>1</v>
      </c>
      <c r="Z36" s="8">
        <v>1186408</v>
      </c>
      <c r="AA36" s="8">
        <v>17129076</v>
      </c>
      <c r="AB36" t="s">
        <v>164</v>
      </c>
      <c r="AD36" t="s">
        <v>2242</v>
      </c>
      <c r="AF36" t="s">
        <v>2024</v>
      </c>
    </row>
    <row r="37" spans="3:32">
      <c r="C37" t="s">
        <v>779</v>
      </c>
      <c r="D37" t="s">
        <v>1743</v>
      </c>
      <c r="E37">
        <v>77</v>
      </c>
      <c r="F37" s="7" t="s">
        <v>1753</v>
      </c>
      <c r="G37" s="3">
        <v>3.8400000000000001E-3</v>
      </c>
      <c r="H37" s="3">
        <v>1.9199999999999998E-2</v>
      </c>
      <c r="I37" s="3">
        <v>0.93023999999999996</v>
      </c>
      <c r="J37" s="3">
        <v>7.6800000000000002E-3</v>
      </c>
      <c r="N37" s="2">
        <v>4.0000000000000001E-3</v>
      </c>
      <c r="O37" s="2">
        <v>0.02</v>
      </c>
      <c r="P37" s="2">
        <v>2E-3</v>
      </c>
      <c r="Q37" s="2">
        <v>0.96899999999999997</v>
      </c>
      <c r="R37" s="2">
        <v>6.0000000000000001E-3</v>
      </c>
      <c r="S37" s="2"/>
      <c r="T37" s="2">
        <f t="shared" si="6"/>
        <v>3.8400000000000001E-3</v>
      </c>
      <c r="U37" s="2">
        <f t="shared" si="7"/>
        <v>1.9199999999999998E-2</v>
      </c>
      <c r="V37" s="2">
        <f t="shared" si="8"/>
        <v>1.92E-3</v>
      </c>
      <c r="W37" s="2">
        <f t="shared" si="9"/>
        <v>0.93023999999999996</v>
      </c>
      <c r="X37" s="2">
        <f t="shared" si="10"/>
        <v>5.7599999999999995E-3</v>
      </c>
      <c r="Y37" s="1">
        <v>0.96</v>
      </c>
      <c r="Z37" s="8">
        <v>181035</v>
      </c>
      <c r="AA37" s="8">
        <v>13395682</v>
      </c>
      <c r="AB37" t="s">
        <v>524</v>
      </c>
      <c r="AD37" t="s">
        <v>2075</v>
      </c>
      <c r="AF37" t="s">
        <v>2024</v>
      </c>
    </row>
    <row r="38" spans="3:32">
      <c r="C38" t="s">
        <v>492</v>
      </c>
      <c r="D38" t="s">
        <v>1745</v>
      </c>
      <c r="E38">
        <v>38</v>
      </c>
      <c r="F38" s="7" t="s">
        <v>1731</v>
      </c>
      <c r="G38" s="3">
        <v>0.20481999999999997</v>
      </c>
      <c r="H38" s="3">
        <v>0.76439999999999997</v>
      </c>
      <c r="I38" s="3">
        <v>0</v>
      </c>
      <c r="J38" s="3">
        <v>8.8200000000000014E-3</v>
      </c>
      <c r="N38" s="2">
        <v>0.20899999999999999</v>
      </c>
      <c r="O38" s="2">
        <v>0.78</v>
      </c>
      <c r="P38" s="2">
        <v>1E-3</v>
      </c>
      <c r="Q38" s="2">
        <v>0</v>
      </c>
      <c r="R38" s="2">
        <v>8.0000000000000002E-3</v>
      </c>
      <c r="S38" s="2"/>
      <c r="T38" s="2">
        <f t="shared" si="6"/>
        <v>0.20481999999999997</v>
      </c>
      <c r="U38" s="2">
        <f t="shared" si="7"/>
        <v>0.76439999999999997</v>
      </c>
      <c r="V38" s="2">
        <f t="shared" si="8"/>
        <v>9.7999999999999997E-4</v>
      </c>
      <c r="W38" s="2">
        <f t="shared" si="9"/>
        <v>0</v>
      </c>
      <c r="X38" s="2">
        <f t="shared" si="10"/>
        <v>7.8399999999999997E-3</v>
      </c>
      <c r="Y38" s="1">
        <v>0.98</v>
      </c>
      <c r="Z38" s="8">
        <v>71740</v>
      </c>
      <c r="AA38" s="8">
        <v>6255000</v>
      </c>
      <c r="AB38" t="s">
        <v>164</v>
      </c>
      <c r="AD38" t="s">
        <v>2296</v>
      </c>
      <c r="AF38" t="s">
        <v>2024</v>
      </c>
    </row>
    <row r="39" spans="3:32">
      <c r="C39" t="s">
        <v>921</v>
      </c>
      <c r="D39" t="s">
        <v>1742</v>
      </c>
      <c r="E39">
        <v>56</v>
      </c>
      <c r="F39" s="7" t="s">
        <v>1767</v>
      </c>
      <c r="G39" s="3">
        <v>0.54899999999999993</v>
      </c>
      <c r="H39" s="3">
        <v>0.18975</v>
      </c>
      <c r="I39" s="3">
        <v>1.5E-3</v>
      </c>
      <c r="J39" s="3">
        <v>9.0000000000000011E-3</v>
      </c>
      <c r="K39" s="1"/>
      <c r="L39" s="1" t="s">
        <v>1732</v>
      </c>
      <c r="M39" s="1">
        <f>SUM(G39:K39)</f>
        <v>0.74924999999999986</v>
      </c>
      <c r="N39" s="2">
        <v>0.73199999999999998</v>
      </c>
      <c r="O39" s="2">
        <v>0.253</v>
      </c>
      <c r="P39" s="2">
        <v>1.2E-2</v>
      </c>
      <c r="Q39" s="2">
        <v>2E-3</v>
      </c>
      <c r="R39" s="2">
        <v>0</v>
      </c>
      <c r="S39" s="2"/>
      <c r="T39" s="2">
        <f t="shared" si="6"/>
        <v>0.54899999999999993</v>
      </c>
      <c r="U39" s="2">
        <f t="shared" si="7"/>
        <v>0.18975</v>
      </c>
      <c r="V39" s="2">
        <f t="shared" si="8"/>
        <v>9.0000000000000011E-3</v>
      </c>
      <c r="W39" s="2">
        <f t="shared" si="9"/>
        <v>1.5E-3</v>
      </c>
      <c r="X39" s="2">
        <f t="shared" si="10"/>
        <v>0</v>
      </c>
      <c r="Y39" s="1">
        <v>0.75</v>
      </c>
      <c r="Z39" s="8">
        <v>5896</v>
      </c>
      <c r="AA39" s="8">
        <v>862000</v>
      </c>
      <c r="AB39" t="s">
        <v>524</v>
      </c>
      <c r="AD39" t="s">
        <v>2101</v>
      </c>
      <c r="AF39" t="s">
        <v>2024</v>
      </c>
    </row>
    <row r="40" spans="3:32">
      <c r="C40" t="s">
        <v>1132</v>
      </c>
      <c r="D40" t="s">
        <v>1748</v>
      </c>
      <c r="E40">
        <v>39</v>
      </c>
      <c r="F40" s="7" t="s">
        <v>1730</v>
      </c>
      <c r="G40" s="3">
        <v>0.70069999999999999</v>
      </c>
      <c r="H40" s="3">
        <v>4.2899999999999995E-3</v>
      </c>
      <c r="I40" s="3">
        <v>0</v>
      </c>
      <c r="J40" s="3">
        <v>1.001E-2</v>
      </c>
      <c r="N40" s="2">
        <v>0.98</v>
      </c>
      <c r="O40" s="2">
        <v>6.0000000000000001E-3</v>
      </c>
      <c r="P40" s="2">
        <v>1.4E-2</v>
      </c>
      <c r="Q40" s="2">
        <v>0</v>
      </c>
      <c r="R40" s="2">
        <v>0</v>
      </c>
      <c r="S40" s="2"/>
      <c r="T40" s="2">
        <f t="shared" si="6"/>
        <v>0.70069999999999999</v>
      </c>
      <c r="U40" s="2">
        <f t="shared" si="7"/>
        <v>4.2899999999999995E-3</v>
      </c>
      <c r="V40" s="2">
        <f t="shared" si="8"/>
        <v>1.001E-2</v>
      </c>
      <c r="W40" s="2">
        <f t="shared" si="9"/>
        <v>0</v>
      </c>
      <c r="X40" s="2">
        <f t="shared" si="10"/>
        <v>0</v>
      </c>
      <c r="Y40" s="1">
        <v>0.71499999999999997</v>
      </c>
      <c r="Z40" s="8">
        <v>33843</v>
      </c>
      <c r="AA40" s="8">
        <v>3559500</v>
      </c>
      <c r="AB40" t="s">
        <v>954</v>
      </c>
      <c r="AD40" t="s">
        <v>2212</v>
      </c>
      <c r="AF40" t="s">
        <v>2024</v>
      </c>
    </row>
    <row r="41" spans="3:32">
      <c r="C41" t="s">
        <v>170</v>
      </c>
      <c r="D41" t="s">
        <v>1744</v>
      </c>
      <c r="E41">
        <v>88</v>
      </c>
      <c r="F41" s="7" t="s">
        <v>1731</v>
      </c>
      <c r="G41" s="3">
        <v>4.7999999999999996E-3</v>
      </c>
      <c r="H41" s="3">
        <v>0.94367999999999996</v>
      </c>
      <c r="I41" s="3">
        <v>0</v>
      </c>
      <c r="J41" s="3">
        <v>1.0559999999999998E-2</v>
      </c>
      <c r="N41" s="2">
        <v>5.0000000000000001E-3</v>
      </c>
      <c r="O41" s="2">
        <v>0.98299999999999998</v>
      </c>
      <c r="P41" s="2">
        <v>1E-3</v>
      </c>
      <c r="Q41" s="2">
        <v>0</v>
      </c>
      <c r="R41" s="2">
        <v>0.01</v>
      </c>
      <c r="S41" s="2"/>
      <c r="T41" s="2">
        <f t="shared" si="6"/>
        <v>4.7999999999999996E-3</v>
      </c>
      <c r="U41" s="2">
        <f t="shared" si="7"/>
        <v>0.94367999999999996</v>
      </c>
      <c r="V41" s="2">
        <f t="shared" si="8"/>
        <v>9.6000000000000002E-4</v>
      </c>
      <c r="W41" s="2">
        <f t="shared" si="9"/>
        <v>0</v>
      </c>
      <c r="X41" s="2">
        <f t="shared" si="10"/>
        <v>9.5999999999999992E-3</v>
      </c>
      <c r="Y41" s="1">
        <v>0.96</v>
      </c>
      <c r="Z41" s="8">
        <v>1861</v>
      </c>
      <c r="AA41" s="8">
        <v>724300</v>
      </c>
      <c r="AB41" t="s">
        <v>164</v>
      </c>
      <c r="AD41" t="s">
        <v>2092</v>
      </c>
      <c r="AF41" t="s">
        <v>2024</v>
      </c>
    </row>
    <row r="42" spans="3:32">
      <c r="C42" t="s">
        <v>1127</v>
      </c>
      <c r="D42" t="s">
        <v>1742</v>
      </c>
      <c r="E42">
        <v>42</v>
      </c>
      <c r="F42" s="7" t="s">
        <v>1730</v>
      </c>
      <c r="G42" s="3">
        <v>0.465505</v>
      </c>
      <c r="H42" s="3">
        <v>0.30850500000000003</v>
      </c>
      <c r="I42" s="3">
        <v>0</v>
      </c>
      <c r="J42" s="3">
        <v>1.0990000000000002E-2</v>
      </c>
      <c r="K42" s="1"/>
      <c r="L42" s="1" t="s">
        <v>1732</v>
      </c>
      <c r="M42" s="1">
        <f>SUM(G42:K42)</f>
        <v>0.78500000000000014</v>
      </c>
      <c r="N42" s="2">
        <v>0.59299999999999997</v>
      </c>
      <c r="O42" s="2">
        <v>0.39300000000000002</v>
      </c>
      <c r="P42" s="2">
        <v>1.4E-2</v>
      </c>
      <c r="Q42" s="2">
        <v>0</v>
      </c>
      <c r="R42" s="2">
        <v>0</v>
      </c>
      <c r="S42" s="2"/>
      <c r="T42" s="2">
        <f t="shared" si="6"/>
        <v>0.465505</v>
      </c>
      <c r="U42" s="2">
        <f t="shared" si="7"/>
        <v>0.30850500000000003</v>
      </c>
      <c r="V42" s="2">
        <f t="shared" si="8"/>
        <v>1.0990000000000002E-2</v>
      </c>
      <c r="W42" s="2">
        <f t="shared" si="9"/>
        <v>0</v>
      </c>
      <c r="X42" s="2">
        <f t="shared" si="10"/>
        <v>0</v>
      </c>
      <c r="Y42" s="1">
        <v>0.78500000000000003</v>
      </c>
      <c r="Z42" s="8">
        <v>25713</v>
      </c>
      <c r="AA42" s="8">
        <v>2059794</v>
      </c>
      <c r="AB42" t="s">
        <v>954</v>
      </c>
      <c r="AD42" t="s">
        <v>2194</v>
      </c>
      <c r="AF42" t="s">
        <v>2024</v>
      </c>
    </row>
    <row r="43" spans="3:32">
      <c r="C43" t="s">
        <v>1616</v>
      </c>
      <c r="D43" t="s">
        <v>1745</v>
      </c>
      <c r="E43">
        <v>73</v>
      </c>
      <c r="F43" s="7" t="s">
        <v>1731</v>
      </c>
      <c r="G43" s="3">
        <v>6.4674999999999996E-2</v>
      </c>
      <c r="H43" s="3">
        <v>0.85470499999999994</v>
      </c>
      <c r="I43" s="3">
        <v>6.2685000000000005E-2</v>
      </c>
      <c r="J43" s="3">
        <v>1.1940000000000001E-2</v>
      </c>
      <c r="N43" s="2">
        <v>6.5000000000000002E-2</v>
      </c>
      <c r="O43" s="2">
        <v>0.85899999999999999</v>
      </c>
      <c r="P43" s="2">
        <v>2E-3</v>
      </c>
      <c r="Q43" s="2">
        <v>6.3E-2</v>
      </c>
      <c r="R43" s="2">
        <v>0.01</v>
      </c>
      <c r="S43" s="2"/>
      <c r="T43" s="2">
        <f t="shared" si="6"/>
        <v>6.4674999999999996E-2</v>
      </c>
      <c r="U43" s="2">
        <f t="shared" si="7"/>
        <v>0.85470499999999994</v>
      </c>
      <c r="V43" s="2">
        <f t="shared" si="8"/>
        <v>1.99E-3</v>
      </c>
      <c r="W43" s="2">
        <f t="shared" si="9"/>
        <v>6.2685000000000005E-2</v>
      </c>
      <c r="X43" s="2">
        <f t="shared" si="10"/>
        <v>9.9500000000000005E-3</v>
      </c>
      <c r="Y43" s="1">
        <v>0.995</v>
      </c>
      <c r="Z43" s="8">
        <v>309500</v>
      </c>
      <c r="AA43" s="8">
        <v>3831553</v>
      </c>
      <c r="AB43" t="s">
        <v>1575</v>
      </c>
      <c r="AD43" t="s">
        <v>2254</v>
      </c>
      <c r="AF43" t="s">
        <v>2024</v>
      </c>
    </row>
    <row r="44" spans="3:32">
      <c r="C44" t="s">
        <v>1633</v>
      </c>
      <c r="D44" t="s">
        <v>1745</v>
      </c>
      <c r="E44">
        <v>63</v>
      </c>
      <c r="F44" t="s">
        <v>1731</v>
      </c>
      <c r="G44" s="3">
        <v>4.1579999999999992E-2</v>
      </c>
      <c r="H44" s="3">
        <v>0.87885000000000002</v>
      </c>
      <c r="I44" s="3">
        <v>1.3229999999999999E-2</v>
      </c>
      <c r="J44" s="3">
        <v>1.2285000000000001E-2</v>
      </c>
      <c r="N44" s="2">
        <v>4.3999999999999997E-2</v>
      </c>
      <c r="O44" s="2">
        <v>0.93</v>
      </c>
      <c r="P44" s="2">
        <v>7.0000000000000001E-3</v>
      </c>
      <c r="Q44" s="2">
        <v>1.3999999999999999E-2</v>
      </c>
      <c r="R44" s="2">
        <v>6.0000000000000001E-3</v>
      </c>
      <c r="S44" s="2"/>
      <c r="T44" s="2">
        <f t="shared" si="6"/>
        <v>4.1579999999999992E-2</v>
      </c>
      <c r="U44" s="2">
        <f t="shared" si="7"/>
        <v>0.87885000000000002</v>
      </c>
      <c r="V44" s="2">
        <f t="shared" si="8"/>
        <v>6.6150000000000002E-3</v>
      </c>
      <c r="W44" s="2">
        <f t="shared" si="9"/>
        <v>1.3229999999999999E-2</v>
      </c>
      <c r="X44" s="2">
        <f t="shared" si="10"/>
        <v>5.6699999999999997E-3</v>
      </c>
      <c r="Y44" s="1">
        <v>0.94499999999999995</v>
      </c>
      <c r="Z44" s="8">
        <v>2149690</v>
      </c>
      <c r="AA44" s="8">
        <v>29195895</v>
      </c>
      <c r="AB44" t="s">
        <v>1575</v>
      </c>
      <c r="AD44" t="s">
        <v>2290</v>
      </c>
      <c r="AF44" t="s">
        <v>2024</v>
      </c>
    </row>
    <row r="45" spans="3:32">
      <c r="C45" t="s">
        <v>569</v>
      </c>
      <c r="D45" t="s">
        <v>1745</v>
      </c>
      <c r="E45">
        <v>61</v>
      </c>
      <c r="F45" s="7" t="s">
        <v>1731</v>
      </c>
      <c r="G45" s="3">
        <v>1.3519999999999999E-2</v>
      </c>
      <c r="H45" s="3">
        <v>0.81711499999999992</v>
      </c>
      <c r="I45" s="3">
        <v>0</v>
      </c>
      <c r="J45" s="3">
        <v>1.2674999999999999E-2</v>
      </c>
      <c r="N45" s="2">
        <v>1.6E-2</v>
      </c>
      <c r="O45" s="2">
        <v>0.96699999999999997</v>
      </c>
      <c r="P45" s="2">
        <v>1.4999999999999999E-2</v>
      </c>
      <c r="Q45" s="2">
        <v>0</v>
      </c>
      <c r="R45" s="2">
        <v>0</v>
      </c>
      <c r="S45" s="2"/>
      <c r="T45" s="2">
        <f t="shared" si="6"/>
        <v>1.3519999999999999E-2</v>
      </c>
      <c r="U45" s="2">
        <f t="shared" si="7"/>
        <v>0.81711499999999992</v>
      </c>
      <c r="V45" s="2">
        <f t="shared" si="8"/>
        <v>1.2674999999999999E-2</v>
      </c>
      <c r="W45" s="2">
        <f t="shared" si="9"/>
        <v>0</v>
      </c>
      <c r="X45" s="2">
        <f t="shared" si="10"/>
        <v>0</v>
      </c>
      <c r="Y45" s="1">
        <v>0.84499999999999997</v>
      </c>
      <c r="Z45" s="8">
        <v>143100</v>
      </c>
      <c r="AA45" s="8">
        <v>8000000</v>
      </c>
      <c r="AB45" t="s">
        <v>524</v>
      </c>
      <c r="AD45" t="s">
        <v>2324</v>
      </c>
      <c r="AF45" t="s">
        <v>2024</v>
      </c>
    </row>
    <row r="46" spans="3:32">
      <c r="C46" t="s">
        <v>931</v>
      </c>
      <c r="D46" t="s">
        <v>1745</v>
      </c>
      <c r="E46">
        <v>47</v>
      </c>
      <c r="F46" s="7" t="s">
        <v>1731</v>
      </c>
      <c r="G46" s="3">
        <v>3.8484999999999999E-3</v>
      </c>
      <c r="H46" s="3">
        <v>0.87709999999999999</v>
      </c>
      <c r="I46" s="3">
        <v>4.4750000000000004E-4</v>
      </c>
      <c r="J46" s="3">
        <v>1.2798500000000001E-2</v>
      </c>
      <c r="N46" s="2">
        <v>4.3E-3</v>
      </c>
      <c r="O46" s="2">
        <v>0.98</v>
      </c>
      <c r="P46" s="2">
        <v>1.2E-2</v>
      </c>
      <c r="Q46" s="2">
        <v>5.0000000000000001E-4</v>
      </c>
      <c r="R46" s="2">
        <v>2.3E-3</v>
      </c>
      <c r="S46" s="2"/>
      <c r="T46" s="2">
        <f t="shared" si="6"/>
        <v>3.8484999999999999E-3</v>
      </c>
      <c r="U46" s="2">
        <f t="shared" si="7"/>
        <v>0.87709999999999999</v>
      </c>
      <c r="V46" s="2">
        <f t="shared" si="8"/>
        <v>1.0740000000000001E-2</v>
      </c>
      <c r="W46" s="2">
        <f t="shared" si="9"/>
        <v>4.4750000000000004E-4</v>
      </c>
      <c r="X46" s="2">
        <f t="shared" si="10"/>
        <v>2.0585E-3</v>
      </c>
      <c r="Y46" s="1">
        <v>0.89500000000000002</v>
      </c>
      <c r="Z46" s="8">
        <v>769604</v>
      </c>
      <c r="AA46" s="8">
        <v>75627384</v>
      </c>
      <c r="AB46" t="s">
        <v>524</v>
      </c>
      <c r="AD46" t="s">
        <v>2336</v>
      </c>
      <c r="AF46" t="s">
        <v>2024</v>
      </c>
    </row>
    <row r="47" spans="3:32">
      <c r="C47" t="s">
        <v>271</v>
      </c>
      <c r="D47" t="s">
        <v>1747</v>
      </c>
      <c r="E47">
        <v>99</v>
      </c>
      <c r="F47" s="7" t="s">
        <v>1730</v>
      </c>
      <c r="G47" s="3">
        <v>0.80631000000000008</v>
      </c>
      <c r="H47" s="3">
        <v>0.10695</v>
      </c>
      <c r="I47" s="3">
        <v>2.7900000000000004E-3</v>
      </c>
      <c r="J47" s="3">
        <v>1.3950000000000001E-2</v>
      </c>
      <c r="N47" s="2">
        <v>0.86699999999999999</v>
      </c>
      <c r="O47" s="2">
        <v>0.115</v>
      </c>
      <c r="P47" s="2">
        <v>5.0000000000000001E-3</v>
      </c>
      <c r="Q47" s="2">
        <v>3.0000000000000001E-3</v>
      </c>
      <c r="R47" s="2">
        <v>9.9999999999999985E-3</v>
      </c>
      <c r="S47" s="2"/>
      <c r="T47" s="2">
        <f t="shared" ref="T47:T78" si="11">+N47*$Y47</f>
        <v>0.80631000000000008</v>
      </c>
      <c r="U47" s="2">
        <f t="shared" ref="U47:U78" si="12">+O47*$Y47</f>
        <v>0.10695</v>
      </c>
      <c r="V47" s="2">
        <f t="shared" ref="V47:V78" si="13">+P47*$Y47</f>
        <v>4.6500000000000005E-3</v>
      </c>
      <c r="W47" s="2">
        <f t="shared" ref="W47:W78" si="14">+Q47*$Y47</f>
        <v>2.7900000000000004E-3</v>
      </c>
      <c r="X47" s="2">
        <f t="shared" ref="X47:X78" si="15">+R47*$Y47</f>
        <v>9.2999999999999992E-3</v>
      </c>
      <c r="Y47" s="1">
        <v>0.93</v>
      </c>
      <c r="Z47" s="8">
        <v>241551</v>
      </c>
      <c r="AA47" s="8">
        <v>34131400</v>
      </c>
      <c r="AB47" t="s">
        <v>164</v>
      </c>
      <c r="AD47" t="s">
        <v>2338</v>
      </c>
      <c r="AF47" t="s">
        <v>2024</v>
      </c>
    </row>
    <row r="48" spans="3:32">
      <c r="C48" t="s">
        <v>1111</v>
      </c>
      <c r="D48" t="s">
        <v>1740</v>
      </c>
      <c r="E48">
        <v>39</v>
      </c>
      <c r="F48" s="7" t="s">
        <v>1730</v>
      </c>
      <c r="G48" s="3">
        <v>0.27503499999999997</v>
      </c>
      <c r="H48" s="3">
        <v>4.5895000000000005E-2</v>
      </c>
      <c r="I48" s="3">
        <v>0</v>
      </c>
      <c r="J48" s="3">
        <v>1.4070000000000001E-2</v>
      </c>
      <c r="K48" s="1"/>
      <c r="L48" s="1" t="s">
        <v>1732</v>
      </c>
      <c r="M48" s="1">
        <f>SUM(G48:K48)</f>
        <v>0.33500000000000002</v>
      </c>
      <c r="N48" s="2">
        <v>0.82099999999999995</v>
      </c>
      <c r="O48" s="2">
        <v>0.13700000000000001</v>
      </c>
      <c r="P48" s="2">
        <v>4.2000000000000003E-2</v>
      </c>
      <c r="Q48" s="2">
        <v>0</v>
      </c>
      <c r="R48" s="2">
        <v>0</v>
      </c>
      <c r="S48" s="2"/>
      <c r="T48" s="2">
        <f t="shared" si="11"/>
        <v>0.27503499999999997</v>
      </c>
      <c r="U48" s="2">
        <f t="shared" si="12"/>
        <v>4.5895000000000005E-2</v>
      </c>
      <c r="V48" s="2">
        <f t="shared" si="13"/>
        <v>1.4070000000000001E-2</v>
      </c>
      <c r="W48" s="2">
        <f t="shared" si="14"/>
        <v>0</v>
      </c>
      <c r="X48" s="2">
        <f t="shared" si="15"/>
        <v>0</v>
      </c>
      <c r="Y48" s="1">
        <v>0.33500000000000002</v>
      </c>
      <c r="Z48" s="8">
        <v>111002</v>
      </c>
      <c r="AA48" s="8">
        <v>7282041</v>
      </c>
      <c r="AB48" t="s">
        <v>954</v>
      </c>
      <c r="AD48" t="s">
        <v>2070</v>
      </c>
      <c r="AF48" t="s">
        <v>2024</v>
      </c>
    </row>
    <row r="49" spans="3:32">
      <c r="C49" t="s">
        <v>1136</v>
      </c>
      <c r="D49" t="s">
        <v>1741</v>
      </c>
      <c r="E49">
        <v>39</v>
      </c>
      <c r="F49" s="7" t="s">
        <v>1730</v>
      </c>
      <c r="G49" s="3">
        <v>0.35535500000000003</v>
      </c>
      <c r="H49" s="3">
        <v>8.5085000000000008E-2</v>
      </c>
      <c r="I49" s="3">
        <v>0</v>
      </c>
      <c r="J49" s="3">
        <v>1.456E-2</v>
      </c>
      <c r="K49" s="1"/>
      <c r="L49" s="1" t="s">
        <v>1732</v>
      </c>
      <c r="M49" s="1">
        <f>SUM(G49:K49)</f>
        <v>0.45500000000000007</v>
      </c>
      <c r="N49" s="2">
        <v>0.78100000000000003</v>
      </c>
      <c r="O49" s="2">
        <v>0.187</v>
      </c>
      <c r="P49" s="2">
        <v>3.2000000000000001E-2</v>
      </c>
      <c r="Q49" s="2">
        <v>0</v>
      </c>
      <c r="R49" s="2">
        <v>0</v>
      </c>
      <c r="S49" s="2"/>
      <c r="T49" s="2">
        <f t="shared" si="11"/>
        <v>0.35535500000000003</v>
      </c>
      <c r="U49" s="2">
        <f t="shared" si="12"/>
        <v>8.5085000000000008E-2</v>
      </c>
      <c r="V49" s="2">
        <f t="shared" si="13"/>
        <v>1.456E-2</v>
      </c>
      <c r="W49" s="2">
        <f t="shared" si="14"/>
        <v>0</v>
      </c>
      <c r="X49" s="2">
        <f t="shared" si="15"/>
        <v>0</v>
      </c>
      <c r="Y49" s="1">
        <v>0.45500000000000002</v>
      </c>
      <c r="Z49" s="8">
        <v>13812</v>
      </c>
      <c r="AA49" s="8">
        <v>620029</v>
      </c>
      <c r="AB49" t="s">
        <v>954</v>
      </c>
      <c r="AD49" t="s">
        <v>39</v>
      </c>
      <c r="AF49" t="s">
        <v>2024</v>
      </c>
    </row>
    <row r="50" spans="3:32">
      <c r="C50" t="s">
        <v>1627</v>
      </c>
      <c r="D50" t="s">
        <v>1745</v>
      </c>
      <c r="E50">
        <v>63</v>
      </c>
      <c r="F50" t="s">
        <v>1731</v>
      </c>
      <c r="G50" s="3">
        <v>0.13041</v>
      </c>
      <c r="H50" s="3">
        <v>0.63976500000000003</v>
      </c>
      <c r="I50" s="3">
        <v>0.15970500000000001</v>
      </c>
      <c r="J50" s="3">
        <v>1.512E-2</v>
      </c>
      <c r="N50" s="2">
        <v>0.13800000000000001</v>
      </c>
      <c r="O50" s="2">
        <v>0.67700000000000005</v>
      </c>
      <c r="P50" s="2">
        <v>8.9999999999999993E-3</v>
      </c>
      <c r="Q50" s="2">
        <v>0.16900000000000001</v>
      </c>
      <c r="R50" s="2">
        <v>7.0000000000000001E-3</v>
      </c>
      <c r="S50" s="2"/>
      <c r="T50" s="2">
        <f t="shared" si="11"/>
        <v>0.13041</v>
      </c>
      <c r="U50" s="2">
        <f t="shared" si="12"/>
        <v>0.63976500000000003</v>
      </c>
      <c r="V50" s="2">
        <f t="shared" si="13"/>
        <v>8.5049999999999987E-3</v>
      </c>
      <c r="W50" s="2">
        <f t="shared" si="14"/>
        <v>0.15970500000000001</v>
      </c>
      <c r="X50" s="2">
        <f t="shared" si="15"/>
        <v>6.6150000000000002E-3</v>
      </c>
      <c r="Y50" s="1">
        <v>0.94499999999999995</v>
      </c>
      <c r="Z50" s="8">
        <v>11571</v>
      </c>
      <c r="AA50" s="8">
        <v>1944953</v>
      </c>
      <c r="AB50" t="s">
        <v>1575</v>
      </c>
      <c r="AD50" t="s">
        <v>2275</v>
      </c>
      <c r="AF50" t="s">
        <v>2024</v>
      </c>
    </row>
    <row r="51" spans="3:32">
      <c r="C51" t="s">
        <v>810</v>
      </c>
      <c r="D51" t="s">
        <v>1747</v>
      </c>
      <c r="E51">
        <v>78</v>
      </c>
      <c r="F51" s="7" t="s">
        <v>1730</v>
      </c>
      <c r="G51" s="3">
        <v>0.88433000000000006</v>
      </c>
      <c r="H51" s="3">
        <v>5.2524999999999995E-2</v>
      </c>
      <c r="I51" s="3">
        <v>8.5949999999999991E-4</v>
      </c>
      <c r="J51" s="3">
        <v>1.6234999999999999E-2</v>
      </c>
      <c r="N51" s="2">
        <v>0.92600000000000005</v>
      </c>
      <c r="O51" s="2">
        <v>5.5E-2</v>
      </c>
      <c r="P51" s="2">
        <v>1E-3</v>
      </c>
      <c r="Q51" s="2">
        <v>8.9999999999999998E-4</v>
      </c>
      <c r="R51" s="2">
        <v>1.6E-2</v>
      </c>
      <c r="S51" s="2"/>
      <c r="T51" s="2">
        <f t="shared" si="11"/>
        <v>0.88433000000000006</v>
      </c>
      <c r="U51" s="2">
        <f t="shared" si="12"/>
        <v>5.2524999999999995E-2</v>
      </c>
      <c r="V51" s="2">
        <f t="shared" si="13"/>
        <v>9.5500000000000001E-4</v>
      </c>
      <c r="W51" s="2">
        <f t="shared" si="14"/>
        <v>8.5949999999999991E-4</v>
      </c>
      <c r="X51" s="2">
        <f t="shared" si="15"/>
        <v>1.528E-2</v>
      </c>
      <c r="Y51" s="1">
        <v>0.95499999999999996</v>
      </c>
      <c r="Z51" s="8">
        <v>300076</v>
      </c>
      <c r="AA51" s="8">
        <v>97876000</v>
      </c>
      <c r="AB51" t="s">
        <v>524</v>
      </c>
      <c r="AD51" t="s">
        <v>2269</v>
      </c>
      <c r="AF51" t="s">
        <v>2024</v>
      </c>
    </row>
    <row r="52" spans="3:32">
      <c r="C52" t="s">
        <v>279</v>
      </c>
      <c r="D52" t="s">
        <v>1746</v>
      </c>
      <c r="E52">
        <v>81</v>
      </c>
      <c r="F52" s="7" t="s">
        <v>1730</v>
      </c>
      <c r="G52" s="3">
        <v>0.94672000000000001</v>
      </c>
      <c r="H52" s="3">
        <v>4.8500000000000001E-3</v>
      </c>
      <c r="I52" s="3">
        <v>9.6999999999999994E-4</v>
      </c>
      <c r="J52" s="3">
        <v>1.6490000000000001E-2</v>
      </c>
      <c r="N52" s="2">
        <v>0.97599999999999998</v>
      </c>
      <c r="O52" s="2">
        <v>5.0000000000000001E-3</v>
      </c>
      <c r="P52" s="2">
        <v>5.0000000000000001E-3</v>
      </c>
      <c r="Q52" s="2">
        <v>1E-3</v>
      </c>
      <c r="R52" s="2">
        <v>1.2E-2</v>
      </c>
      <c r="S52" s="2"/>
      <c r="T52" s="2">
        <f t="shared" si="11"/>
        <v>0.94672000000000001</v>
      </c>
      <c r="U52" s="2">
        <f t="shared" si="12"/>
        <v>4.8500000000000001E-3</v>
      </c>
      <c r="V52" s="2">
        <f t="shared" si="13"/>
        <v>4.8500000000000001E-3</v>
      </c>
      <c r="W52" s="2">
        <f t="shared" si="14"/>
        <v>9.6999999999999994E-4</v>
      </c>
      <c r="X52" s="2">
        <f t="shared" si="15"/>
        <v>1.1639999999999999E-2</v>
      </c>
      <c r="Y52" s="1">
        <v>0.97</v>
      </c>
      <c r="Z52" s="8">
        <v>752612</v>
      </c>
      <c r="AA52" s="8">
        <v>13092666</v>
      </c>
      <c r="AB52" t="s">
        <v>164</v>
      </c>
      <c r="AD52" t="s">
        <v>2392</v>
      </c>
      <c r="AF52" t="s">
        <v>2024</v>
      </c>
    </row>
    <row r="53" spans="3:32">
      <c r="C53" t="s">
        <v>1106</v>
      </c>
      <c r="D53" t="s">
        <v>1742</v>
      </c>
      <c r="E53">
        <v>39</v>
      </c>
      <c r="F53" s="7" t="s">
        <v>1730</v>
      </c>
      <c r="G53" s="3">
        <v>0.34518000000000004</v>
      </c>
      <c r="H53" s="3">
        <v>0.29832000000000003</v>
      </c>
      <c r="I53" s="3">
        <v>0</v>
      </c>
      <c r="J53" s="3">
        <v>1.6500000000000001E-2</v>
      </c>
      <c r="K53" s="1"/>
      <c r="L53" s="1" t="s">
        <v>1732</v>
      </c>
      <c r="M53" s="1">
        <f>SUM(G53:K53)</f>
        <v>0.66</v>
      </c>
      <c r="N53" s="2">
        <v>0.52300000000000002</v>
      </c>
      <c r="O53" s="2">
        <v>0.45200000000000001</v>
      </c>
      <c r="P53" s="2">
        <v>2.5000000000000001E-2</v>
      </c>
      <c r="Q53" s="2">
        <v>0</v>
      </c>
      <c r="R53" s="2">
        <v>0</v>
      </c>
      <c r="S53" s="2"/>
      <c r="T53" s="2">
        <f t="shared" si="11"/>
        <v>0.34518000000000004</v>
      </c>
      <c r="U53" s="2">
        <f t="shared" si="12"/>
        <v>0.29832000000000003</v>
      </c>
      <c r="V53" s="2">
        <f t="shared" si="13"/>
        <v>1.6500000000000001E-2</v>
      </c>
      <c r="W53" s="2">
        <f t="shared" si="14"/>
        <v>0</v>
      </c>
      <c r="X53" s="2">
        <f t="shared" si="15"/>
        <v>0</v>
      </c>
      <c r="Y53" s="1">
        <v>0.66</v>
      </c>
      <c r="Z53" s="8">
        <v>51209</v>
      </c>
      <c r="AA53" s="8">
        <v>3839737</v>
      </c>
      <c r="AB53" t="s">
        <v>954</v>
      </c>
      <c r="AD53" t="s">
        <v>55</v>
      </c>
      <c r="AF53" t="s">
        <v>2024</v>
      </c>
    </row>
    <row r="54" spans="3:32">
      <c r="C54" t="s">
        <v>1668</v>
      </c>
      <c r="D54" t="s">
        <v>1744</v>
      </c>
      <c r="E54">
        <v>35</v>
      </c>
      <c r="F54" s="7" t="s">
        <v>1731</v>
      </c>
      <c r="G54" s="3">
        <v>1.8600000000000001E-3</v>
      </c>
      <c r="H54" s="3">
        <v>0.91047</v>
      </c>
      <c r="I54" s="3">
        <v>0</v>
      </c>
      <c r="J54" s="3">
        <v>1.7019000000000003E-2</v>
      </c>
      <c r="N54" s="2">
        <v>2E-3</v>
      </c>
      <c r="O54" s="2">
        <v>0.97899999999999998</v>
      </c>
      <c r="P54" s="2">
        <v>1.7999999999999999E-2</v>
      </c>
      <c r="Q54" s="2">
        <v>0</v>
      </c>
      <c r="R54" s="2">
        <v>2.9999999999999997E-4</v>
      </c>
      <c r="S54" s="2"/>
      <c r="T54" s="2">
        <f t="shared" si="11"/>
        <v>1.8600000000000001E-3</v>
      </c>
      <c r="U54" s="2">
        <f t="shared" si="12"/>
        <v>0.91047</v>
      </c>
      <c r="V54" s="2">
        <f t="shared" si="13"/>
        <v>1.6739999999999998E-2</v>
      </c>
      <c r="W54" s="2">
        <f t="shared" si="14"/>
        <v>0</v>
      </c>
      <c r="X54" s="2">
        <f t="shared" si="15"/>
        <v>2.7900000000000001E-4</v>
      </c>
      <c r="Y54" s="1">
        <v>0.93</v>
      </c>
      <c r="Z54" s="8">
        <v>2381741</v>
      </c>
      <c r="AA54" s="8">
        <v>37900000</v>
      </c>
      <c r="AB54" t="s">
        <v>1575</v>
      </c>
      <c r="AD54" t="s">
        <v>2027</v>
      </c>
      <c r="AF54" t="s">
        <v>2024</v>
      </c>
    </row>
    <row r="55" spans="3:32">
      <c r="C55" t="s">
        <v>1645</v>
      </c>
      <c r="D55" t="s">
        <v>1745</v>
      </c>
      <c r="E55">
        <v>73</v>
      </c>
      <c r="F55" s="7" t="s">
        <v>1731</v>
      </c>
      <c r="G55" s="3">
        <v>0.11466</v>
      </c>
      <c r="H55" s="3">
        <v>0.69979000000000002</v>
      </c>
      <c r="I55" s="3">
        <v>7.826000000000001E-2</v>
      </c>
      <c r="J55" s="3">
        <v>1.729E-2</v>
      </c>
      <c r="N55" s="2">
        <v>0.126</v>
      </c>
      <c r="O55" s="2">
        <v>0.76900000000000002</v>
      </c>
      <c r="P55" s="2">
        <v>1.0999999999999999E-2</v>
      </c>
      <c r="Q55" s="2">
        <v>8.6000000000000007E-2</v>
      </c>
      <c r="R55" s="2">
        <v>8.0000000000000002E-3</v>
      </c>
      <c r="S55" s="2"/>
      <c r="T55" s="2">
        <f t="shared" si="11"/>
        <v>0.11466</v>
      </c>
      <c r="U55" s="2">
        <f t="shared" si="12"/>
        <v>0.69979000000000002</v>
      </c>
      <c r="V55" s="2">
        <f t="shared" si="13"/>
        <v>1.001E-2</v>
      </c>
      <c r="W55" s="2">
        <f t="shared" si="14"/>
        <v>7.826000000000001E-2</v>
      </c>
      <c r="X55" s="2">
        <f t="shared" si="15"/>
        <v>7.28E-3</v>
      </c>
      <c r="Y55" s="1">
        <v>0.91</v>
      </c>
      <c r="Z55" s="8">
        <v>83600</v>
      </c>
      <c r="AA55" s="8">
        <v>8264070</v>
      </c>
      <c r="AB55" t="s">
        <v>1575</v>
      </c>
      <c r="AD55" t="s">
        <v>141</v>
      </c>
      <c r="AF55" t="s">
        <v>2024</v>
      </c>
    </row>
    <row r="56" spans="3:32">
      <c r="C56" t="s">
        <v>482</v>
      </c>
      <c r="D56" t="s">
        <v>1742</v>
      </c>
      <c r="E56">
        <v>57</v>
      </c>
      <c r="F56" s="7" t="s">
        <v>1767</v>
      </c>
      <c r="G56" s="3">
        <v>0.47081499999999998</v>
      </c>
      <c r="H56" s="3">
        <v>0.46603999999999995</v>
      </c>
      <c r="I56" s="3">
        <v>9.5500000000000004E-5</v>
      </c>
      <c r="J56" s="3">
        <v>1.7763000000000001E-2</v>
      </c>
      <c r="K56" s="1"/>
      <c r="L56" s="1" t="s">
        <v>1732</v>
      </c>
      <c r="M56" s="1">
        <f>SUM(G56:K56)</f>
        <v>0.95471349999999999</v>
      </c>
      <c r="N56" s="2">
        <v>0.49299999999999999</v>
      </c>
      <c r="O56" s="2">
        <v>0.48799999999999999</v>
      </c>
      <c r="P56" s="2">
        <v>4.0000000000000001E-3</v>
      </c>
      <c r="Q56" s="2">
        <v>1E-4</v>
      </c>
      <c r="R56" s="2">
        <v>1.46E-2</v>
      </c>
      <c r="S56" s="2"/>
      <c r="T56" s="2">
        <f t="shared" si="11"/>
        <v>0.47081499999999998</v>
      </c>
      <c r="U56" s="2">
        <f t="shared" si="12"/>
        <v>0.46603999999999995</v>
      </c>
      <c r="V56" s="2">
        <f t="shared" si="13"/>
        <v>3.82E-3</v>
      </c>
      <c r="W56" s="2">
        <f t="shared" si="14"/>
        <v>9.5500000000000004E-5</v>
      </c>
      <c r="X56" s="2">
        <f t="shared" si="15"/>
        <v>1.3942999999999999E-2</v>
      </c>
      <c r="Y56" s="1">
        <v>0.95499999999999996</v>
      </c>
      <c r="Z56" s="8">
        <v>923768</v>
      </c>
      <c r="AA56" s="8">
        <v>170901000</v>
      </c>
      <c r="AB56" t="s">
        <v>164</v>
      </c>
      <c r="AD56" t="s">
        <v>2243</v>
      </c>
      <c r="AF56" t="s">
        <v>2024</v>
      </c>
    </row>
    <row r="57" spans="3:32">
      <c r="C57" t="s">
        <v>458</v>
      </c>
      <c r="D57" t="s">
        <v>1747</v>
      </c>
      <c r="E57">
        <v>38</v>
      </c>
      <c r="F57" s="7" t="s">
        <v>1731</v>
      </c>
      <c r="G57" s="3">
        <v>0.80745999999999996</v>
      </c>
      <c r="H57" s="3">
        <v>0.11279999999999998</v>
      </c>
      <c r="I57" s="3">
        <v>0</v>
      </c>
      <c r="J57" s="3">
        <v>1.8800000000000001E-2</v>
      </c>
      <c r="N57" s="2">
        <v>0.85899999999999999</v>
      </c>
      <c r="O57" s="2">
        <v>0.12</v>
      </c>
      <c r="P57" s="2">
        <v>1.4E-2</v>
      </c>
      <c r="Q57" s="2">
        <v>0</v>
      </c>
      <c r="R57" s="2">
        <v>6.0000000000000001E-3</v>
      </c>
      <c r="S57" s="2"/>
      <c r="T57" s="2">
        <f t="shared" si="11"/>
        <v>0.80745999999999996</v>
      </c>
      <c r="U57" s="2">
        <f t="shared" si="12"/>
        <v>0.11279999999999998</v>
      </c>
      <c r="V57" s="2">
        <f t="shared" si="13"/>
        <v>1.316E-2</v>
      </c>
      <c r="W57" s="2">
        <f t="shared" si="14"/>
        <v>0</v>
      </c>
      <c r="X57" s="2">
        <f t="shared" si="15"/>
        <v>5.64E-3</v>
      </c>
      <c r="Y57" s="1">
        <v>0.94</v>
      </c>
      <c r="Z57" s="8">
        <v>97036</v>
      </c>
      <c r="AA57" s="8">
        <v>3476608</v>
      </c>
      <c r="AB57" t="s">
        <v>164</v>
      </c>
      <c r="AD57" t="s">
        <v>2189</v>
      </c>
      <c r="AF57" t="s">
        <v>2024</v>
      </c>
    </row>
    <row r="58" spans="3:32">
      <c r="C58" t="s">
        <v>314</v>
      </c>
      <c r="D58" t="s">
        <v>1747</v>
      </c>
      <c r="E58">
        <v>66</v>
      </c>
      <c r="F58" s="7" t="s">
        <v>1730</v>
      </c>
      <c r="G58" s="3">
        <v>0.84129999999999994</v>
      </c>
      <c r="H58" s="3">
        <v>7.9899999999999999E-2</v>
      </c>
      <c r="I58" s="3">
        <v>0</v>
      </c>
      <c r="J58" s="3">
        <v>1.8800000000000001E-2</v>
      </c>
      <c r="N58" s="2">
        <v>0.89500000000000002</v>
      </c>
      <c r="O58" s="2">
        <v>8.5000000000000006E-2</v>
      </c>
      <c r="P58" s="2">
        <v>0.01</v>
      </c>
      <c r="Q58" s="2">
        <v>0</v>
      </c>
      <c r="R58" s="2">
        <v>0.01</v>
      </c>
      <c r="S58" s="2"/>
      <c r="T58" s="2">
        <f t="shared" si="11"/>
        <v>0.84129999999999994</v>
      </c>
      <c r="U58" s="2">
        <f t="shared" si="12"/>
        <v>7.9899999999999999E-2</v>
      </c>
      <c r="V58" s="2">
        <f t="shared" si="13"/>
        <v>9.4000000000000004E-3</v>
      </c>
      <c r="W58" s="2">
        <f t="shared" si="14"/>
        <v>0</v>
      </c>
      <c r="X58" s="2">
        <f t="shared" si="15"/>
        <v>9.4000000000000004E-3</v>
      </c>
      <c r="Y58" s="1">
        <v>0.94</v>
      </c>
      <c r="Z58" s="8">
        <v>622436</v>
      </c>
      <c r="AA58" s="8">
        <v>4667000</v>
      </c>
      <c r="AB58" t="s">
        <v>164</v>
      </c>
      <c r="AD58" t="s">
        <v>113</v>
      </c>
      <c r="AF58" t="s">
        <v>2024</v>
      </c>
    </row>
    <row r="59" spans="3:32">
      <c r="C59" t="s">
        <v>380</v>
      </c>
      <c r="D59" t="s">
        <v>1747</v>
      </c>
      <c r="E59">
        <v>80</v>
      </c>
      <c r="F59" s="7" t="s">
        <v>1730</v>
      </c>
      <c r="G59" s="3">
        <v>0.89212500000000006</v>
      </c>
      <c r="H59" s="3">
        <v>2.745E-3</v>
      </c>
      <c r="I59" s="3">
        <v>0</v>
      </c>
      <c r="J59" s="3">
        <v>1.9214999999999999E-2</v>
      </c>
      <c r="N59" s="2">
        <v>0.97499999999999998</v>
      </c>
      <c r="O59" s="2">
        <v>3.0000000000000001E-3</v>
      </c>
      <c r="P59" s="2">
        <v>1.9E-2</v>
      </c>
      <c r="Q59" s="2">
        <v>0</v>
      </c>
      <c r="R59" s="2">
        <v>2E-3</v>
      </c>
      <c r="S59" s="2"/>
      <c r="T59" s="2">
        <f t="shared" si="11"/>
        <v>0.89212500000000006</v>
      </c>
      <c r="U59" s="2">
        <f t="shared" si="12"/>
        <v>2.745E-3</v>
      </c>
      <c r="V59" s="2">
        <f t="shared" si="13"/>
        <v>1.7385000000000001E-2</v>
      </c>
      <c r="W59" s="2">
        <f t="shared" si="14"/>
        <v>0</v>
      </c>
      <c r="X59" s="2">
        <f t="shared" si="15"/>
        <v>1.83E-3</v>
      </c>
      <c r="Y59" s="1">
        <v>0.91500000000000004</v>
      </c>
      <c r="Z59" s="8">
        <v>825118</v>
      </c>
      <c r="AA59" s="8">
        <v>2113077</v>
      </c>
      <c r="AB59" t="s">
        <v>164</v>
      </c>
      <c r="AD59" t="s">
        <v>2220</v>
      </c>
      <c r="AF59" t="s">
        <v>2024</v>
      </c>
    </row>
    <row r="60" spans="3:32">
      <c r="C60" t="s">
        <v>554</v>
      </c>
      <c r="D60" t="s">
        <v>1741</v>
      </c>
      <c r="E60">
        <v>98</v>
      </c>
      <c r="F60" s="7" t="s">
        <v>1732</v>
      </c>
      <c r="G60" s="3">
        <v>0.10664</v>
      </c>
      <c r="H60" s="3">
        <v>0.30271999999999999</v>
      </c>
      <c r="I60" s="3">
        <v>8.5999999999999998E-4</v>
      </c>
      <c r="J60" s="3">
        <v>1.9780000000000002E-2</v>
      </c>
      <c r="K60" s="1"/>
      <c r="L60" s="1" t="s">
        <v>1732</v>
      </c>
      <c r="M60" s="1">
        <f>SUM(G60:K60)</f>
        <v>0.43000000000000005</v>
      </c>
      <c r="N60" s="2">
        <v>0.248</v>
      </c>
      <c r="O60" s="2">
        <v>0.70399999999999996</v>
      </c>
      <c r="P60" s="2">
        <v>4.2000000000000003E-2</v>
      </c>
      <c r="Q60" s="2">
        <v>2E-3</v>
      </c>
      <c r="R60" s="2">
        <v>4.0000000000000001E-3</v>
      </c>
      <c r="S60" s="2"/>
      <c r="T60" s="2">
        <f t="shared" si="11"/>
        <v>0.10664</v>
      </c>
      <c r="U60" s="2">
        <f t="shared" si="12"/>
        <v>0.30271999999999999</v>
      </c>
      <c r="V60" s="2">
        <f t="shared" si="13"/>
        <v>1.806E-2</v>
      </c>
      <c r="W60" s="2">
        <f t="shared" si="14"/>
        <v>8.5999999999999998E-4</v>
      </c>
      <c r="X60" s="2">
        <f t="shared" si="15"/>
        <v>1.72E-3</v>
      </c>
      <c r="Y60" s="1">
        <v>0.43</v>
      </c>
      <c r="Z60" s="8">
        <v>2724900</v>
      </c>
      <c r="AA60" s="8">
        <v>16967000</v>
      </c>
      <c r="AB60" t="s">
        <v>524</v>
      </c>
      <c r="AD60" t="s">
        <v>2173</v>
      </c>
      <c r="AF60" t="s">
        <v>2024</v>
      </c>
    </row>
    <row r="61" spans="3:32">
      <c r="C61" t="s">
        <v>1574</v>
      </c>
      <c r="D61" t="s">
        <v>1745</v>
      </c>
      <c r="E61">
        <v>63</v>
      </c>
      <c r="F61" t="s">
        <v>1731</v>
      </c>
      <c r="G61" s="3">
        <v>0.144205</v>
      </c>
      <c r="H61" s="3">
        <v>0.67136499999999988</v>
      </c>
      <c r="I61" s="3">
        <v>0.117465</v>
      </c>
      <c r="J61" s="3">
        <v>2.0054999999999996E-2</v>
      </c>
      <c r="N61" s="2">
        <v>0.151</v>
      </c>
      <c r="O61" s="2">
        <v>0.70299999999999996</v>
      </c>
      <c r="P61" s="2">
        <v>1.9E-2</v>
      </c>
      <c r="Q61" s="2">
        <v>0.123</v>
      </c>
      <c r="R61" s="2">
        <v>2E-3</v>
      </c>
      <c r="S61" s="2"/>
      <c r="T61" s="2">
        <f t="shared" si="11"/>
        <v>0.144205</v>
      </c>
      <c r="U61" s="2">
        <f t="shared" si="12"/>
        <v>0.67136499999999988</v>
      </c>
      <c r="V61" s="2">
        <f t="shared" si="13"/>
        <v>1.8144999999999998E-2</v>
      </c>
      <c r="W61" s="2">
        <f t="shared" si="14"/>
        <v>0.117465</v>
      </c>
      <c r="X61" s="2">
        <f t="shared" si="15"/>
        <v>1.91E-3</v>
      </c>
      <c r="Y61" s="1">
        <v>0.95499999999999996</v>
      </c>
      <c r="Z61">
        <v>757</v>
      </c>
      <c r="AA61" s="8">
        <v>1234571</v>
      </c>
      <c r="AB61" t="s">
        <v>1575</v>
      </c>
      <c r="AD61" t="s">
        <v>2051</v>
      </c>
      <c r="AF61" t="s">
        <v>2024</v>
      </c>
    </row>
    <row r="62" spans="3:32">
      <c r="C62" t="s">
        <v>1076</v>
      </c>
      <c r="D62" t="s">
        <v>1740</v>
      </c>
      <c r="E62">
        <v>22</v>
      </c>
      <c r="F62" s="7" t="s">
        <v>1732</v>
      </c>
      <c r="G62" s="3">
        <v>0.17363499999999998</v>
      </c>
      <c r="H62" s="3">
        <v>7.5849999999999989E-3</v>
      </c>
      <c r="I62" s="3">
        <v>2.2549999999999996E-3</v>
      </c>
      <c r="J62" s="3">
        <v>2.1115000000000002E-2</v>
      </c>
      <c r="K62" s="1"/>
      <c r="L62" s="1" t="s">
        <v>1732</v>
      </c>
      <c r="M62" s="1">
        <f>SUM(G62:K62)</f>
        <v>0.20458999999999999</v>
      </c>
      <c r="N62" s="2">
        <v>0.84699999999999998</v>
      </c>
      <c r="O62" s="2">
        <v>3.6999999999999998E-2</v>
      </c>
      <c r="P62" s="2">
        <v>0.10100000000000001</v>
      </c>
      <c r="Q62" s="2">
        <v>1.0999999999999999E-2</v>
      </c>
      <c r="R62" s="2">
        <v>2E-3</v>
      </c>
      <c r="S62" s="2"/>
      <c r="T62" s="2">
        <f t="shared" si="11"/>
        <v>0.17363499999999998</v>
      </c>
      <c r="U62" s="2">
        <f t="shared" si="12"/>
        <v>7.5849999999999989E-3</v>
      </c>
      <c r="V62" s="2">
        <f t="shared" si="13"/>
        <v>2.0705000000000001E-2</v>
      </c>
      <c r="W62" s="2">
        <f t="shared" si="14"/>
        <v>2.2549999999999996E-3</v>
      </c>
      <c r="X62" s="2">
        <f t="shared" si="15"/>
        <v>4.0999999999999999E-4</v>
      </c>
      <c r="Y62" s="1">
        <v>0.20499999999999999</v>
      </c>
      <c r="Z62" s="8">
        <v>323782</v>
      </c>
      <c r="AA62" s="8">
        <v>5063709</v>
      </c>
      <c r="AB62" t="s">
        <v>954</v>
      </c>
      <c r="AD62" t="s">
        <v>2248</v>
      </c>
      <c r="AF62" t="s">
        <v>2024</v>
      </c>
    </row>
    <row r="63" spans="3:32">
      <c r="C63" t="s">
        <v>1058</v>
      </c>
      <c r="D63" t="s">
        <v>1740</v>
      </c>
      <c r="E63">
        <v>25</v>
      </c>
      <c r="F63" s="7" t="s">
        <v>1732</v>
      </c>
      <c r="G63" s="3">
        <v>0.15029999999999999</v>
      </c>
      <c r="H63" s="3">
        <v>7.3800000000000003E-3</v>
      </c>
      <c r="I63" s="3">
        <v>1.08E-3</v>
      </c>
      <c r="J63" s="3">
        <v>2.1239999999999998E-2</v>
      </c>
      <c r="K63" s="1"/>
      <c r="L63" s="1" t="s">
        <v>1732</v>
      </c>
      <c r="M63" s="1">
        <f>SUM(G63:K63)</f>
        <v>0.18</v>
      </c>
      <c r="N63" s="2">
        <v>0.83499999999999996</v>
      </c>
      <c r="O63" s="2">
        <v>4.1000000000000002E-2</v>
      </c>
      <c r="P63" s="2">
        <v>0.11799999999999999</v>
      </c>
      <c r="Q63" s="2">
        <v>6.0000000000000001E-3</v>
      </c>
      <c r="R63" s="2">
        <v>0</v>
      </c>
      <c r="S63" s="2"/>
      <c r="T63" s="2">
        <f t="shared" si="11"/>
        <v>0.15029999999999999</v>
      </c>
      <c r="U63" s="2">
        <f t="shared" si="12"/>
        <v>7.3800000000000003E-3</v>
      </c>
      <c r="V63" s="2">
        <f t="shared" si="13"/>
        <v>2.1239999999999998E-2</v>
      </c>
      <c r="W63" s="2">
        <f t="shared" si="14"/>
        <v>1.08E-3</v>
      </c>
      <c r="X63" s="2">
        <f t="shared" si="15"/>
        <v>0</v>
      </c>
      <c r="Y63" s="1">
        <v>0.18</v>
      </c>
      <c r="Z63" s="8">
        <v>43098</v>
      </c>
      <c r="AA63" s="8">
        <v>5605836</v>
      </c>
      <c r="AB63" t="s">
        <v>954</v>
      </c>
      <c r="AD63" t="s">
        <v>2107</v>
      </c>
      <c r="AF63" t="s">
        <v>2024</v>
      </c>
    </row>
    <row r="64" spans="3:32">
      <c r="C64" t="s">
        <v>866</v>
      </c>
      <c r="D64" t="s">
        <v>1743</v>
      </c>
      <c r="E64">
        <v>69</v>
      </c>
      <c r="F64" s="7" t="s">
        <v>1753</v>
      </c>
      <c r="G64" s="3">
        <v>1.9750000000000004E-2</v>
      </c>
      <c r="H64" s="3">
        <v>0.11376</v>
      </c>
      <c r="I64" s="3">
        <v>0.6343700000000001</v>
      </c>
      <c r="J64" s="3">
        <v>2.2673000000000002E-2</v>
      </c>
      <c r="N64" s="2">
        <v>2.5000000000000001E-2</v>
      </c>
      <c r="O64" s="2">
        <v>0.14399999999999999</v>
      </c>
      <c r="P64" s="2">
        <v>6.9999999999999999E-4</v>
      </c>
      <c r="Q64" s="2">
        <v>0.80300000000000005</v>
      </c>
      <c r="R64" s="2">
        <v>2.8000000000000001E-2</v>
      </c>
      <c r="S64" s="2"/>
      <c r="T64" s="2">
        <f t="shared" si="11"/>
        <v>1.9750000000000004E-2</v>
      </c>
      <c r="U64" s="2">
        <f t="shared" si="12"/>
        <v>0.11376</v>
      </c>
      <c r="V64" s="2">
        <f t="shared" si="13"/>
        <v>5.53E-4</v>
      </c>
      <c r="W64" s="2">
        <f t="shared" si="14"/>
        <v>0.6343700000000001</v>
      </c>
      <c r="X64" s="2">
        <f t="shared" si="15"/>
        <v>2.2120000000000001E-2</v>
      </c>
      <c r="Y64" s="1">
        <v>0.79</v>
      </c>
      <c r="Z64" s="8">
        <v>3166285</v>
      </c>
      <c r="AA64" s="8">
        <v>1210569573</v>
      </c>
      <c r="AB64" t="s">
        <v>524</v>
      </c>
      <c r="AD64" t="s">
        <v>2155</v>
      </c>
      <c r="AF64" t="s">
        <v>2024</v>
      </c>
    </row>
    <row r="65" spans="3:32">
      <c r="C65" t="s">
        <v>187</v>
      </c>
      <c r="D65" t="s">
        <v>1742</v>
      </c>
      <c r="E65">
        <v>72</v>
      </c>
      <c r="F65" s="7" t="s">
        <v>1767</v>
      </c>
      <c r="G65" s="3">
        <v>0.57147999999999999</v>
      </c>
      <c r="H65" s="3">
        <v>0.31485999999999997</v>
      </c>
      <c r="I65" s="3">
        <v>0</v>
      </c>
      <c r="J65" s="3">
        <v>2.4205999999999998E-2</v>
      </c>
      <c r="K65" s="1"/>
      <c r="L65" s="1" t="s">
        <v>1732</v>
      </c>
      <c r="M65" s="1">
        <f>SUM(G65:K65)</f>
        <v>0.91054599999999986</v>
      </c>
      <c r="N65" s="2">
        <v>0.628</v>
      </c>
      <c r="O65" s="2">
        <v>0.34599999999999997</v>
      </c>
      <c r="P65" s="2">
        <v>5.9999999999999995E-4</v>
      </c>
      <c r="Q65" s="2">
        <v>0</v>
      </c>
      <c r="R65" s="2">
        <v>2.5999999999999999E-2</v>
      </c>
      <c r="S65" s="2"/>
      <c r="T65" s="2">
        <f t="shared" si="11"/>
        <v>0.57147999999999999</v>
      </c>
      <c r="U65" s="2">
        <f t="shared" si="12"/>
        <v>0.31485999999999997</v>
      </c>
      <c r="V65" s="2">
        <f t="shared" si="13"/>
        <v>5.4599999999999994E-4</v>
      </c>
      <c r="W65" s="2">
        <f t="shared" si="14"/>
        <v>0</v>
      </c>
      <c r="X65" s="2">
        <f t="shared" si="15"/>
        <v>2.366E-2</v>
      </c>
      <c r="Y65" s="1">
        <v>0.91</v>
      </c>
      <c r="Z65" s="8">
        <v>1063652</v>
      </c>
      <c r="AA65" s="8">
        <v>86613986</v>
      </c>
      <c r="AB65" t="s">
        <v>164</v>
      </c>
      <c r="AD65" t="s">
        <v>2120</v>
      </c>
      <c r="AF65" t="s">
        <v>2024</v>
      </c>
    </row>
    <row r="66" spans="3:32">
      <c r="C66" t="s">
        <v>326</v>
      </c>
      <c r="D66" t="s">
        <v>1746</v>
      </c>
      <c r="E66">
        <v>71</v>
      </c>
      <c r="F66" s="7" t="s">
        <v>1730</v>
      </c>
      <c r="G66" s="3">
        <v>0.94362999999999997</v>
      </c>
      <c r="H66" s="3">
        <v>1.4775E-2</v>
      </c>
      <c r="I66" s="3">
        <v>4.9249999999999999E-4</v>
      </c>
      <c r="J66" s="3">
        <v>2.5609999999999997E-2</v>
      </c>
      <c r="N66" s="2">
        <v>0.95799999999999996</v>
      </c>
      <c r="O66" s="2">
        <v>1.4999999999999999E-2</v>
      </c>
      <c r="P66" s="2">
        <v>1.7999999999999999E-2</v>
      </c>
      <c r="Q66" s="2">
        <v>5.0000000000000001E-4</v>
      </c>
      <c r="R66" s="2">
        <v>8.0000000000000002E-3</v>
      </c>
      <c r="S66" s="2"/>
      <c r="T66" s="2">
        <f t="shared" si="11"/>
        <v>0.94362999999999997</v>
      </c>
      <c r="U66" s="2">
        <f t="shared" si="12"/>
        <v>1.4775E-2</v>
      </c>
      <c r="V66" s="2">
        <f t="shared" si="13"/>
        <v>1.7729999999999999E-2</v>
      </c>
      <c r="W66" s="2">
        <f t="shared" si="14"/>
        <v>4.9249999999999999E-4</v>
      </c>
      <c r="X66" s="2">
        <f t="shared" si="15"/>
        <v>7.8799999999999999E-3</v>
      </c>
      <c r="Y66" s="1">
        <v>0.98499999999999999</v>
      </c>
      <c r="Z66" s="8">
        <v>2345095</v>
      </c>
      <c r="AA66" s="8">
        <v>71420000</v>
      </c>
      <c r="AB66" t="s">
        <v>164</v>
      </c>
      <c r="AD66" t="s">
        <v>2094</v>
      </c>
      <c r="AF66" t="s">
        <v>2024</v>
      </c>
    </row>
    <row r="67" spans="3:32">
      <c r="C67" t="s">
        <v>1484</v>
      </c>
      <c r="D67" t="s">
        <v>1747</v>
      </c>
      <c r="E67">
        <v>8</v>
      </c>
      <c r="F67" s="7" t="s">
        <v>1730</v>
      </c>
      <c r="G67" s="3">
        <v>0.88663500000000006</v>
      </c>
      <c r="H67" s="3">
        <v>0</v>
      </c>
      <c r="I67" s="3">
        <v>0</v>
      </c>
      <c r="J67" s="3">
        <v>2.7449999999999999E-2</v>
      </c>
      <c r="N67" s="2">
        <v>0.96899999999999997</v>
      </c>
      <c r="O67" s="2">
        <v>0</v>
      </c>
      <c r="P67" s="2">
        <v>1.0999999999999999E-2</v>
      </c>
      <c r="Q67" s="2">
        <v>0</v>
      </c>
      <c r="R67" s="2">
        <v>1.9000000000000003E-2</v>
      </c>
      <c r="S67" s="2"/>
      <c r="T67" s="2">
        <f t="shared" si="11"/>
        <v>0.88663500000000006</v>
      </c>
      <c r="U67" s="2">
        <f t="shared" si="12"/>
        <v>0</v>
      </c>
      <c r="V67" s="2">
        <f t="shared" si="13"/>
        <v>1.0064999999999999E-2</v>
      </c>
      <c r="W67" s="2">
        <f t="shared" si="14"/>
        <v>0</v>
      </c>
      <c r="X67" s="2">
        <f t="shared" si="15"/>
        <v>1.7385000000000005E-2</v>
      </c>
      <c r="Y67" s="1">
        <v>0.91500000000000004</v>
      </c>
      <c r="Z67" s="8">
        <v>406752</v>
      </c>
      <c r="AA67" s="8">
        <v>6672631</v>
      </c>
      <c r="AB67" t="s">
        <v>1269</v>
      </c>
      <c r="AD67" t="s">
        <v>2267</v>
      </c>
      <c r="AF67" t="s">
        <v>2024</v>
      </c>
    </row>
    <row r="68" spans="3:32">
      <c r="C68" t="s">
        <v>801</v>
      </c>
      <c r="D68" t="s">
        <v>1745</v>
      </c>
      <c r="E68">
        <v>83</v>
      </c>
      <c r="F68" s="7" t="s">
        <v>1731</v>
      </c>
      <c r="G68" s="3">
        <v>8.9770000000000003E-2</v>
      </c>
      <c r="H68" s="3">
        <v>0.60833499999999996</v>
      </c>
      <c r="I68" s="3">
        <v>0.22633499999999998</v>
      </c>
      <c r="J68" s="3">
        <v>3.056E-2</v>
      </c>
      <c r="N68" s="2">
        <v>9.4E-2</v>
      </c>
      <c r="O68" s="2">
        <v>0.63700000000000001</v>
      </c>
      <c r="P68" s="2">
        <v>7.0000000000000001E-3</v>
      </c>
      <c r="Q68" s="2">
        <v>0.23699999999999999</v>
      </c>
      <c r="R68" s="2">
        <v>2.5000000000000001E-2</v>
      </c>
      <c r="S68" s="2"/>
      <c r="T68" s="2">
        <f t="shared" si="11"/>
        <v>8.9770000000000003E-2</v>
      </c>
      <c r="U68" s="2">
        <f t="shared" si="12"/>
        <v>0.60833499999999996</v>
      </c>
      <c r="V68" s="2">
        <f t="shared" si="13"/>
        <v>6.685E-3</v>
      </c>
      <c r="W68" s="2">
        <f t="shared" si="14"/>
        <v>0.22633499999999998</v>
      </c>
      <c r="X68" s="2">
        <f t="shared" si="15"/>
        <v>2.3875E-2</v>
      </c>
      <c r="Y68" s="1">
        <v>0.95499999999999996</v>
      </c>
      <c r="Z68" s="8">
        <v>330803</v>
      </c>
      <c r="AA68" s="8">
        <v>29729000</v>
      </c>
      <c r="AB68" t="s">
        <v>524</v>
      </c>
      <c r="AD68" t="s">
        <v>80</v>
      </c>
      <c r="AF68" t="s">
        <v>2024</v>
      </c>
    </row>
    <row r="69" spans="3:32">
      <c r="C69" t="s">
        <v>263</v>
      </c>
      <c r="D69" t="s">
        <v>1742</v>
      </c>
      <c r="E69">
        <v>79</v>
      </c>
      <c r="F69" s="7" t="s">
        <v>1767</v>
      </c>
      <c r="G69" s="3">
        <v>0.59250999999999998</v>
      </c>
      <c r="H69" s="3">
        <v>0.33967999999999998</v>
      </c>
      <c r="I69" s="3">
        <v>9.6500000000000004E-4</v>
      </c>
      <c r="J69" s="3">
        <v>3.15555E-2</v>
      </c>
      <c r="K69" s="1"/>
      <c r="L69" s="1" t="s">
        <v>1732</v>
      </c>
      <c r="M69" s="1">
        <f>SUM(G69:K69)</f>
        <v>0.96471049999999992</v>
      </c>
      <c r="N69" s="2">
        <v>0.61399999999999999</v>
      </c>
      <c r="O69" s="2">
        <v>0.35199999999999998</v>
      </c>
      <c r="P69" s="2">
        <v>1.4E-2</v>
      </c>
      <c r="Q69" s="2">
        <v>1E-3</v>
      </c>
      <c r="R69" s="2">
        <v>1.8699999999999998E-2</v>
      </c>
      <c r="S69" s="2"/>
      <c r="T69" s="2">
        <f t="shared" si="11"/>
        <v>0.59250999999999998</v>
      </c>
      <c r="U69" s="2">
        <f t="shared" si="12"/>
        <v>0.33967999999999998</v>
      </c>
      <c r="V69" s="2">
        <f t="shared" si="13"/>
        <v>1.3509999999999999E-2</v>
      </c>
      <c r="W69" s="2">
        <f t="shared" si="14"/>
        <v>9.6500000000000004E-4</v>
      </c>
      <c r="X69" s="2">
        <f t="shared" si="15"/>
        <v>1.8045499999999999E-2</v>
      </c>
      <c r="Y69" s="1">
        <v>0.96499999999999997</v>
      </c>
      <c r="Z69" s="8">
        <v>883749</v>
      </c>
      <c r="AA69" s="8">
        <v>44928923</v>
      </c>
      <c r="AB69" t="s">
        <v>164</v>
      </c>
      <c r="AD69" t="s">
        <v>2326</v>
      </c>
      <c r="AF69" t="s">
        <v>2024</v>
      </c>
    </row>
    <row r="70" spans="3:32">
      <c r="C70" t="s">
        <v>962</v>
      </c>
      <c r="D70" t="s">
        <v>1749</v>
      </c>
      <c r="E70">
        <v>39</v>
      </c>
      <c r="F70" s="7" t="s">
        <v>1730</v>
      </c>
      <c r="G70" s="3">
        <v>0.62111000000000005</v>
      </c>
      <c r="H70" s="3">
        <v>9.3100000000000006E-3</v>
      </c>
      <c r="I70" s="3">
        <v>0</v>
      </c>
      <c r="J70" s="3">
        <v>3.3915000000000001E-2</v>
      </c>
      <c r="N70" s="2">
        <v>0.93400000000000005</v>
      </c>
      <c r="O70" s="2">
        <v>1.4E-2</v>
      </c>
      <c r="P70" s="2">
        <v>5.0999999999999997E-2</v>
      </c>
      <c r="Q70" s="2">
        <v>0</v>
      </c>
      <c r="R70" s="2">
        <v>0</v>
      </c>
      <c r="S70" s="2"/>
      <c r="T70" s="2">
        <f t="shared" si="11"/>
        <v>0.62111000000000005</v>
      </c>
      <c r="U70" s="2">
        <f t="shared" si="12"/>
        <v>9.3100000000000006E-3</v>
      </c>
      <c r="V70" s="2">
        <f t="shared" si="13"/>
        <v>3.3915000000000001E-2</v>
      </c>
      <c r="W70" s="2">
        <f t="shared" si="14"/>
        <v>0</v>
      </c>
      <c r="X70" s="2">
        <f t="shared" si="15"/>
        <v>0</v>
      </c>
      <c r="Y70" s="1">
        <v>0.66500000000000004</v>
      </c>
      <c r="Z70" s="8">
        <v>56542</v>
      </c>
      <c r="AA70" s="8">
        <v>4290612</v>
      </c>
      <c r="AB70" t="s">
        <v>954</v>
      </c>
      <c r="AD70" t="s">
        <v>2099</v>
      </c>
      <c r="AF70" t="s">
        <v>2024</v>
      </c>
    </row>
    <row r="71" spans="3:32">
      <c r="C71" t="s">
        <v>1406</v>
      </c>
      <c r="D71" t="s">
        <v>1748</v>
      </c>
      <c r="E71">
        <v>18</v>
      </c>
      <c r="F71" s="7" t="s">
        <v>1730</v>
      </c>
      <c r="G71" s="3">
        <v>0.68515199999999998</v>
      </c>
      <c r="H71" s="3">
        <v>0</v>
      </c>
      <c r="I71" s="3">
        <v>0</v>
      </c>
      <c r="J71" s="3">
        <v>3.4416000000000002E-2</v>
      </c>
      <c r="N71" s="2">
        <v>0.9516</v>
      </c>
      <c r="O71" s="2">
        <v>0</v>
      </c>
      <c r="P71" s="2">
        <v>4.7E-2</v>
      </c>
      <c r="Q71" s="2">
        <v>0</v>
      </c>
      <c r="R71" s="2">
        <v>7.9999999999999993E-4</v>
      </c>
      <c r="S71" s="2"/>
      <c r="T71" s="2">
        <f t="shared" si="11"/>
        <v>0.68515199999999998</v>
      </c>
      <c r="U71" s="2">
        <f t="shared" si="12"/>
        <v>0</v>
      </c>
      <c r="V71" s="2">
        <f t="shared" si="13"/>
        <v>3.3840000000000002E-2</v>
      </c>
      <c r="W71" s="2">
        <f t="shared" si="14"/>
        <v>0</v>
      </c>
      <c r="X71" s="2">
        <f t="shared" si="15"/>
        <v>5.7599999999999991E-4</v>
      </c>
      <c r="Y71" s="1">
        <v>0.72</v>
      </c>
      <c r="Z71" s="8">
        <v>1967138</v>
      </c>
      <c r="AA71" s="8">
        <v>112336538</v>
      </c>
      <c r="AB71" t="s">
        <v>1269</v>
      </c>
      <c r="AD71" t="s">
        <v>2208</v>
      </c>
      <c r="AF71" t="s">
        <v>2024</v>
      </c>
    </row>
    <row r="72" spans="3:32">
      <c r="C72" t="s">
        <v>1171</v>
      </c>
      <c r="D72" t="s">
        <v>1749</v>
      </c>
      <c r="E72">
        <v>29</v>
      </c>
      <c r="F72" s="7" t="s">
        <v>1732</v>
      </c>
      <c r="G72" s="3">
        <v>0.67066999999999988</v>
      </c>
      <c r="H72" s="3">
        <v>4.2899999999999995E-3</v>
      </c>
      <c r="I72" s="3">
        <v>5.0049999999999999E-3</v>
      </c>
      <c r="J72" s="3">
        <v>3.5034999999999997E-2</v>
      </c>
      <c r="N72" s="2">
        <v>0.93799999999999994</v>
      </c>
      <c r="O72" s="2">
        <v>6.0000000000000001E-3</v>
      </c>
      <c r="P72" s="2">
        <v>4.3999999999999997E-2</v>
      </c>
      <c r="Q72" s="2">
        <v>7.0000000000000001E-3</v>
      </c>
      <c r="R72" s="2">
        <v>5.0000000000000001E-3</v>
      </c>
      <c r="S72" s="2"/>
      <c r="T72" s="2">
        <f t="shared" si="11"/>
        <v>0.67066999999999988</v>
      </c>
      <c r="U72" s="2">
        <f t="shared" si="12"/>
        <v>4.2899999999999995E-3</v>
      </c>
      <c r="V72" s="2">
        <f t="shared" si="13"/>
        <v>3.1459999999999995E-2</v>
      </c>
      <c r="W72" s="2">
        <f t="shared" si="14"/>
        <v>5.0049999999999999E-3</v>
      </c>
      <c r="X72" s="2">
        <f t="shared" si="15"/>
        <v>3.5750000000000001E-3</v>
      </c>
      <c r="Y72" s="1">
        <v>0.71499999999999997</v>
      </c>
      <c r="Z72" s="8">
        <v>92090</v>
      </c>
      <c r="AA72" s="8">
        <v>10562178</v>
      </c>
      <c r="AB72" t="s">
        <v>954</v>
      </c>
      <c r="AD72" t="s">
        <v>2272</v>
      </c>
      <c r="AF72" t="s">
        <v>2024</v>
      </c>
    </row>
    <row r="73" spans="3:32">
      <c r="C73" t="s">
        <v>1687</v>
      </c>
      <c r="D73" t="s">
        <v>1745</v>
      </c>
      <c r="E73">
        <v>62</v>
      </c>
      <c r="F73" s="7" t="s">
        <v>1731</v>
      </c>
      <c r="G73" s="3">
        <v>5.076E-2</v>
      </c>
      <c r="H73" s="3">
        <v>0.85258</v>
      </c>
      <c r="I73" s="3">
        <v>0</v>
      </c>
      <c r="J73" s="3">
        <v>3.5719999999999995E-2</v>
      </c>
      <c r="N73" s="2">
        <v>5.3999999999999999E-2</v>
      </c>
      <c r="O73" s="2">
        <v>0.90700000000000003</v>
      </c>
      <c r="P73" s="2">
        <v>0.01</v>
      </c>
      <c r="Q73" s="2">
        <v>0</v>
      </c>
      <c r="R73" s="2">
        <v>2.8000000000000001E-2</v>
      </c>
      <c r="S73" s="2"/>
      <c r="T73" s="2">
        <f t="shared" si="11"/>
        <v>5.076E-2</v>
      </c>
      <c r="U73" s="2">
        <f t="shared" si="12"/>
        <v>0.85258</v>
      </c>
      <c r="V73" s="2">
        <f t="shared" si="13"/>
        <v>9.4000000000000004E-3</v>
      </c>
      <c r="W73" s="2">
        <f t="shared" si="14"/>
        <v>0</v>
      </c>
      <c r="X73" s="2">
        <f t="shared" si="15"/>
        <v>2.632E-2</v>
      </c>
      <c r="Y73" s="1">
        <v>0.94</v>
      </c>
      <c r="Z73" s="8">
        <v>1839542</v>
      </c>
      <c r="AA73" s="8">
        <v>30894000</v>
      </c>
      <c r="AB73" t="s">
        <v>1575</v>
      </c>
      <c r="AD73" t="s">
        <v>2313</v>
      </c>
      <c r="AF73" t="s">
        <v>2024</v>
      </c>
    </row>
    <row r="74" spans="3:32">
      <c r="C74" t="s">
        <v>1490</v>
      </c>
      <c r="D74" t="s">
        <v>1747</v>
      </c>
      <c r="E74">
        <v>6</v>
      </c>
      <c r="F74" s="7" t="s">
        <v>1730</v>
      </c>
      <c r="G74" s="3">
        <v>0.79742499999999994</v>
      </c>
      <c r="H74" s="3">
        <v>0</v>
      </c>
      <c r="I74" s="3">
        <v>1.67E-3</v>
      </c>
      <c r="J74" s="3">
        <v>3.5904999999999999E-2</v>
      </c>
      <c r="N74" s="2">
        <v>0.95499999999999996</v>
      </c>
      <c r="O74" s="2">
        <v>0</v>
      </c>
      <c r="P74" s="2">
        <v>0.03</v>
      </c>
      <c r="Q74" s="2">
        <v>2E-3</v>
      </c>
      <c r="R74" s="2">
        <v>1.3000000000000001E-2</v>
      </c>
      <c r="S74" s="2"/>
      <c r="T74" s="2">
        <f t="shared" si="11"/>
        <v>0.79742499999999994</v>
      </c>
      <c r="U74" s="2">
        <f t="shared" si="12"/>
        <v>0</v>
      </c>
      <c r="V74" s="2">
        <f t="shared" si="13"/>
        <v>2.5049999999999999E-2</v>
      </c>
      <c r="W74" s="2">
        <f t="shared" si="14"/>
        <v>1.67E-3</v>
      </c>
      <c r="X74" s="2">
        <f t="shared" si="15"/>
        <v>1.0855E-2</v>
      </c>
      <c r="Y74" s="1">
        <v>0.83499999999999996</v>
      </c>
      <c r="Z74" s="8">
        <v>1285216</v>
      </c>
      <c r="AA74" s="8">
        <v>30475144</v>
      </c>
      <c r="AB74" t="s">
        <v>1269</v>
      </c>
      <c r="AD74" t="s">
        <v>2268</v>
      </c>
      <c r="AF74" t="s">
        <v>2024</v>
      </c>
    </row>
    <row r="75" spans="3:32">
      <c r="C75" t="s">
        <v>319</v>
      </c>
      <c r="D75" t="s">
        <v>1742</v>
      </c>
      <c r="E75">
        <v>54</v>
      </c>
      <c r="F75" s="7" t="s">
        <v>1767</v>
      </c>
      <c r="G75" s="3">
        <v>0.38163999999999998</v>
      </c>
      <c r="H75" s="3">
        <v>0.51982000000000006</v>
      </c>
      <c r="I75" s="3">
        <v>0</v>
      </c>
      <c r="J75" s="3">
        <v>3.7600000000000001E-2</v>
      </c>
      <c r="K75" s="1"/>
      <c r="L75" s="1" t="s">
        <v>1732</v>
      </c>
      <c r="M75" s="1">
        <f>SUM(G75:K75)</f>
        <v>0.93906000000000001</v>
      </c>
      <c r="N75" s="2">
        <v>0.40600000000000003</v>
      </c>
      <c r="O75" s="2">
        <v>0.55300000000000005</v>
      </c>
      <c r="P75" s="2">
        <v>2.5000000000000001E-2</v>
      </c>
      <c r="Q75" s="2">
        <v>0</v>
      </c>
      <c r="R75" s="2">
        <v>1.4999999999999999E-2</v>
      </c>
      <c r="S75" s="2"/>
      <c r="T75" s="2">
        <f t="shared" si="11"/>
        <v>0.38163999999999998</v>
      </c>
      <c r="U75" s="2">
        <f t="shared" si="12"/>
        <v>0.51982000000000006</v>
      </c>
      <c r="V75" s="2">
        <f t="shared" si="13"/>
        <v>2.35E-2</v>
      </c>
      <c r="W75" s="2">
        <f t="shared" si="14"/>
        <v>0</v>
      </c>
      <c r="X75" s="2">
        <f t="shared" si="15"/>
        <v>1.4099999999999998E-2</v>
      </c>
      <c r="Y75" s="1">
        <v>0.94</v>
      </c>
      <c r="Z75" s="8">
        <v>1284000</v>
      </c>
      <c r="AA75" s="8">
        <v>11274106</v>
      </c>
      <c r="AB75" t="s">
        <v>164</v>
      </c>
      <c r="AD75" t="s">
        <v>2080</v>
      </c>
      <c r="AF75" t="s">
        <v>2024</v>
      </c>
    </row>
    <row r="76" spans="3:32">
      <c r="C76" t="s">
        <v>880</v>
      </c>
      <c r="D76" t="s">
        <v>1743</v>
      </c>
      <c r="E76">
        <v>69</v>
      </c>
      <c r="F76" s="7" t="s">
        <v>1753</v>
      </c>
      <c r="G76" s="3">
        <v>4.6500000000000005E-3</v>
      </c>
      <c r="H76" s="3">
        <v>4.2779999999999999E-2</v>
      </c>
      <c r="I76" s="3">
        <v>0.84630000000000005</v>
      </c>
      <c r="J76" s="3">
        <v>3.7851000000000003E-2</v>
      </c>
      <c r="N76" s="2">
        <v>5.0000000000000001E-3</v>
      </c>
      <c r="O76" s="2">
        <v>4.5999999999999999E-2</v>
      </c>
      <c r="P76" s="2">
        <v>3.0000000000000001E-3</v>
      </c>
      <c r="Q76" s="2">
        <v>0.91</v>
      </c>
      <c r="R76" s="2">
        <v>3.7699999999999997E-2</v>
      </c>
      <c r="S76" s="2"/>
      <c r="T76" s="2">
        <f t="shared" si="11"/>
        <v>4.6500000000000005E-3</v>
      </c>
      <c r="U76" s="2">
        <f t="shared" si="12"/>
        <v>4.2779999999999999E-2</v>
      </c>
      <c r="V76" s="2">
        <f t="shared" si="13"/>
        <v>2.7900000000000004E-3</v>
      </c>
      <c r="W76" s="2">
        <f t="shared" si="14"/>
        <v>0.84630000000000005</v>
      </c>
      <c r="X76" s="2">
        <f t="shared" si="15"/>
        <v>3.5061000000000002E-2</v>
      </c>
      <c r="Y76" s="1">
        <v>0.93</v>
      </c>
      <c r="Z76" s="8">
        <v>147181</v>
      </c>
      <c r="AA76" s="8">
        <v>26494504</v>
      </c>
      <c r="AB76" t="s">
        <v>524</v>
      </c>
      <c r="AD76" t="s">
        <v>2222</v>
      </c>
      <c r="AF76" t="s">
        <v>2024</v>
      </c>
    </row>
    <row r="77" spans="3:32">
      <c r="C77" t="s">
        <v>465</v>
      </c>
      <c r="D77" t="s">
        <v>1745</v>
      </c>
      <c r="E77">
        <v>40</v>
      </c>
      <c r="F77" s="7" t="s">
        <v>1731</v>
      </c>
      <c r="G77" s="3">
        <v>3.024E-2</v>
      </c>
      <c r="H77" s="3">
        <v>0.87317999999999996</v>
      </c>
      <c r="I77" s="3">
        <v>0</v>
      </c>
      <c r="J77" s="3">
        <v>4.0634999999999998E-2</v>
      </c>
      <c r="N77" s="2">
        <v>3.2000000000000001E-2</v>
      </c>
      <c r="O77" s="2">
        <v>0.92400000000000004</v>
      </c>
      <c r="P77" s="2">
        <v>2.7E-2</v>
      </c>
      <c r="Q77" s="2">
        <v>0</v>
      </c>
      <c r="R77" s="2">
        <v>1.6E-2</v>
      </c>
      <c r="S77" s="2"/>
      <c r="T77" s="2">
        <f t="shared" si="11"/>
        <v>3.024E-2</v>
      </c>
      <c r="U77" s="2">
        <f t="shared" si="12"/>
        <v>0.87317999999999996</v>
      </c>
      <c r="V77" s="2">
        <f t="shared" si="13"/>
        <v>2.5514999999999999E-2</v>
      </c>
      <c r="W77" s="2">
        <f t="shared" si="14"/>
        <v>0</v>
      </c>
      <c r="X77" s="2">
        <f t="shared" si="15"/>
        <v>1.512E-2</v>
      </c>
      <c r="Y77" s="1">
        <v>0.94499999999999995</v>
      </c>
      <c r="Z77" s="8">
        <v>1248574</v>
      </c>
      <c r="AA77" s="8">
        <v>14528662</v>
      </c>
      <c r="AB77" t="s">
        <v>164</v>
      </c>
      <c r="AD77" t="s">
        <v>2201</v>
      </c>
      <c r="AF77" t="s">
        <v>2024</v>
      </c>
    </row>
    <row r="78" spans="3:32">
      <c r="C78" t="s">
        <v>209</v>
      </c>
      <c r="D78" t="s">
        <v>1747</v>
      </c>
      <c r="E78">
        <v>87</v>
      </c>
      <c r="F78" s="7" t="s">
        <v>1730</v>
      </c>
      <c r="G78" s="3">
        <v>0.81459499999999996</v>
      </c>
      <c r="H78" s="3">
        <v>0.12805</v>
      </c>
      <c r="I78" s="3">
        <v>0</v>
      </c>
      <c r="J78" s="3">
        <v>4.1370000000000004E-2</v>
      </c>
      <c r="N78" s="2">
        <v>0.82699999999999996</v>
      </c>
      <c r="O78" s="2">
        <v>0.13</v>
      </c>
      <c r="P78" s="2">
        <v>2.5000000000000001E-2</v>
      </c>
      <c r="Q78" s="2">
        <v>0</v>
      </c>
      <c r="R78" s="2">
        <v>1.7000000000000001E-2</v>
      </c>
      <c r="S78" s="2"/>
      <c r="T78" s="2">
        <f t="shared" si="11"/>
        <v>0.81459499999999996</v>
      </c>
      <c r="U78" s="2">
        <f t="shared" si="12"/>
        <v>0.12805</v>
      </c>
      <c r="V78" s="2">
        <f t="shared" si="13"/>
        <v>2.4625000000000001E-2</v>
      </c>
      <c r="W78" s="2">
        <f t="shared" si="14"/>
        <v>0</v>
      </c>
      <c r="X78" s="2">
        <f t="shared" si="15"/>
        <v>1.6744999999999999E-2</v>
      </c>
      <c r="Y78" s="1">
        <v>0.98499999999999999</v>
      </c>
      <c r="Z78" s="8">
        <v>118484</v>
      </c>
      <c r="AA78" s="8">
        <v>14388600</v>
      </c>
      <c r="AB78" t="s">
        <v>164</v>
      </c>
      <c r="AD78" t="s">
        <v>2198</v>
      </c>
      <c r="AF78" t="s">
        <v>2024</v>
      </c>
    </row>
    <row r="79" spans="3:32">
      <c r="C79" t="s">
        <v>995</v>
      </c>
      <c r="D79" t="s">
        <v>1741</v>
      </c>
      <c r="E79">
        <v>30</v>
      </c>
      <c r="F79" s="7" t="s">
        <v>1732</v>
      </c>
      <c r="G79" s="3">
        <v>0.37267</v>
      </c>
      <c r="H79" s="3">
        <v>0</v>
      </c>
      <c r="I79" s="3">
        <v>0</v>
      </c>
      <c r="J79" s="3">
        <v>4.1500000000000002E-2</v>
      </c>
      <c r="K79" s="1"/>
      <c r="L79" s="1" t="s">
        <v>1732</v>
      </c>
      <c r="M79" s="1">
        <f>SUM(G79:K79)</f>
        <v>0.41416999999999998</v>
      </c>
      <c r="N79" s="2">
        <v>0.89800000000000002</v>
      </c>
      <c r="O79" s="2">
        <v>0</v>
      </c>
      <c r="P79" s="2">
        <v>0.1</v>
      </c>
      <c r="Q79" s="2">
        <v>0</v>
      </c>
      <c r="R79" s="2">
        <v>0</v>
      </c>
      <c r="S79" s="2"/>
      <c r="T79" s="2">
        <f t="shared" ref="T79:T110" si="16">+N79*$Y79</f>
        <v>0.37267</v>
      </c>
      <c r="U79" s="2">
        <f t="shared" ref="U79:U110" si="17">+O79*$Y79</f>
        <v>0</v>
      </c>
      <c r="V79" s="2">
        <f t="shared" ref="V79:V110" si="18">+P79*$Y79</f>
        <v>4.1500000000000002E-2</v>
      </c>
      <c r="W79" s="2">
        <f t="shared" ref="W79:W110" si="19">+Q79*$Y79</f>
        <v>0</v>
      </c>
      <c r="X79" s="2">
        <f t="shared" ref="X79:X110" si="20">+R79*$Y79</f>
        <v>0</v>
      </c>
      <c r="Y79" s="1">
        <v>0.41499999999999998</v>
      </c>
      <c r="Z79" s="8">
        <v>65300</v>
      </c>
      <c r="AA79" s="8">
        <v>2962836</v>
      </c>
      <c r="AB79" t="s">
        <v>954</v>
      </c>
      <c r="AD79" t="s">
        <v>2192</v>
      </c>
      <c r="AF79" t="s">
        <v>2024</v>
      </c>
    </row>
    <row r="80" spans="3:32">
      <c r="C80" t="s">
        <v>999</v>
      </c>
      <c r="D80" t="s">
        <v>1748</v>
      </c>
      <c r="E80">
        <v>28</v>
      </c>
      <c r="F80" s="7" t="s">
        <v>1732</v>
      </c>
      <c r="G80" s="3">
        <v>0.70275849999999995</v>
      </c>
      <c r="H80" s="3">
        <v>0</v>
      </c>
      <c r="I80" s="3">
        <v>0</v>
      </c>
      <c r="J80" s="3">
        <v>4.172E-2</v>
      </c>
      <c r="N80" s="2">
        <v>0.94329999999999992</v>
      </c>
      <c r="O80" s="2">
        <v>0</v>
      </c>
      <c r="P80" s="2">
        <v>5.6000000000000001E-2</v>
      </c>
      <c r="Q80" s="2">
        <v>0</v>
      </c>
      <c r="R80" s="2">
        <v>0</v>
      </c>
      <c r="S80" s="2"/>
      <c r="T80" s="2">
        <f t="shared" si="16"/>
        <v>0.70275849999999995</v>
      </c>
      <c r="U80" s="2">
        <f t="shared" si="17"/>
        <v>0</v>
      </c>
      <c r="V80" s="2">
        <f t="shared" si="18"/>
        <v>4.172E-2</v>
      </c>
      <c r="W80" s="2">
        <f t="shared" si="19"/>
        <v>0</v>
      </c>
      <c r="X80" s="2">
        <f t="shared" si="20"/>
        <v>0</v>
      </c>
      <c r="Y80" s="1">
        <v>0.745</v>
      </c>
      <c r="Z80" s="8">
        <v>312685</v>
      </c>
      <c r="AA80" s="8">
        <v>38533789</v>
      </c>
      <c r="AB80" t="s">
        <v>954</v>
      </c>
      <c r="AD80" t="s">
        <v>2271</v>
      </c>
      <c r="AF80" t="s">
        <v>2024</v>
      </c>
    </row>
    <row r="81" spans="3:32">
      <c r="C81" t="s">
        <v>1394</v>
      </c>
      <c r="D81" t="s">
        <v>1747</v>
      </c>
      <c r="E81">
        <v>16</v>
      </c>
      <c r="F81" s="7" t="s">
        <v>1730</v>
      </c>
      <c r="G81" s="3">
        <v>0.83775999999999995</v>
      </c>
      <c r="H81" s="3">
        <v>0</v>
      </c>
      <c r="I81" s="3">
        <v>0</v>
      </c>
      <c r="J81" s="3">
        <v>4.1975999999999999E-2</v>
      </c>
      <c r="N81" s="2">
        <v>0.95199999999999996</v>
      </c>
      <c r="O81" s="2">
        <v>0</v>
      </c>
      <c r="P81" s="2">
        <v>4.1000000000000002E-2</v>
      </c>
      <c r="Q81" s="2">
        <v>0</v>
      </c>
      <c r="R81" s="2">
        <v>6.7000000000000002E-3</v>
      </c>
      <c r="S81" s="2"/>
      <c r="T81" s="2">
        <f t="shared" si="16"/>
        <v>0.83775999999999995</v>
      </c>
      <c r="U81" s="2">
        <f t="shared" si="17"/>
        <v>0</v>
      </c>
      <c r="V81" s="2">
        <f t="shared" si="18"/>
        <v>3.6080000000000001E-2</v>
      </c>
      <c r="W81" s="2">
        <f t="shared" si="19"/>
        <v>0</v>
      </c>
      <c r="X81" s="2">
        <f t="shared" si="20"/>
        <v>5.8960000000000002E-3</v>
      </c>
      <c r="Y81" s="1">
        <v>0.88</v>
      </c>
      <c r="Z81" s="8">
        <v>108889</v>
      </c>
      <c r="AA81" s="8">
        <v>15438384</v>
      </c>
      <c r="AB81" t="s">
        <v>1269</v>
      </c>
      <c r="AD81" t="s">
        <v>2146</v>
      </c>
      <c r="AF81" t="s">
        <v>2024</v>
      </c>
    </row>
    <row r="82" spans="3:32">
      <c r="C82" t="s">
        <v>439</v>
      </c>
      <c r="D82" t="s">
        <v>1745</v>
      </c>
      <c r="E82">
        <v>38</v>
      </c>
      <c r="F82" s="7" t="s">
        <v>1731</v>
      </c>
      <c r="G82" s="3">
        <v>0.10572999999999999</v>
      </c>
      <c r="H82" s="3">
        <v>0.81867999999999996</v>
      </c>
      <c r="I82" s="3">
        <v>0</v>
      </c>
      <c r="J82" s="3">
        <v>4.3649999999999994E-2</v>
      </c>
      <c r="N82" s="2">
        <v>0.109</v>
      </c>
      <c r="O82" s="2">
        <v>0.84399999999999997</v>
      </c>
      <c r="P82" s="2">
        <v>1.7999999999999999E-2</v>
      </c>
      <c r="Q82" s="2">
        <v>0</v>
      </c>
      <c r="R82" s="2">
        <v>2.7E-2</v>
      </c>
      <c r="S82" s="2"/>
      <c r="T82" s="2">
        <f t="shared" si="16"/>
        <v>0.10572999999999999</v>
      </c>
      <c r="U82" s="2">
        <f t="shared" si="17"/>
        <v>0.81867999999999996</v>
      </c>
      <c r="V82" s="2">
        <f t="shared" si="18"/>
        <v>1.746E-2</v>
      </c>
      <c r="W82" s="2">
        <f t="shared" si="19"/>
        <v>0</v>
      </c>
      <c r="X82" s="2">
        <f t="shared" si="20"/>
        <v>2.6189999999999998E-2</v>
      </c>
      <c r="Y82" s="1">
        <v>0.97</v>
      </c>
      <c r="Z82" s="8">
        <v>245857</v>
      </c>
      <c r="AA82" s="8">
        <v>10824200</v>
      </c>
      <c r="AB82" t="s">
        <v>164</v>
      </c>
      <c r="AD82" t="s">
        <v>2147</v>
      </c>
      <c r="AF82" t="s">
        <v>2024</v>
      </c>
    </row>
    <row r="83" spans="3:32">
      <c r="C83" t="s">
        <v>1116</v>
      </c>
      <c r="D83" t="s">
        <v>1749</v>
      </c>
      <c r="E83">
        <v>42</v>
      </c>
      <c r="F83" s="7" t="s">
        <v>1730</v>
      </c>
      <c r="G83" s="3">
        <v>0.629915</v>
      </c>
      <c r="H83" s="3">
        <v>3.7894999999999998E-2</v>
      </c>
      <c r="I83" s="3">
        <v>7.1500000000000003E-4</v>
      </c>
      <c r="J83" s="3">
        <v>4.4329999999999994E-2</v>
      </c>
      <c r="N83" s="2">
        <v>0.88100000000000001</v>
      </c>
      <c r="O83" s="2">
        <v>5.2999999999999999E-2</v>
      </c>
      <c r="P83" s="2">
        <v>6.0999999999999999E-2</v>
      </c>
      <c r="Q83" s="2">
        <v>1E-3</v>
      </c>
      <c r="R83" s="2">
        <v>1E-3</v>
      </c>
      <c r="S83" s="2"/>
      <c r="T83" s="2">
        <f t="shared" si="16"/>
        <v>0.629915</v>
      </c>
      <c r="U83" s="2">
        <f t="shared" si="17"/>
        <v>3.7894999999999998E-2</v>
      </c>
      <c r="V83" s="2">
        <f t="shared" si="18"/>
        <v>4.3614999999999994E-2</v>
      </c>
      <c r="W83" s="2">
        <f t="shared" si="19"/>
        <v>7.1500000000000003E-4</v>
      </c>
      <c r="X83" s="2">
        <f t="shared" si="20"/>
        <v>7.1500000000000003E-4</v>
      </c>
      <c r="Y83" s="1">
        <v>0.71499999999999997</v>
      </c>
      <c r="Z83" s="8">
        <v>131957</v>
      </c>
      <c r="AA83" s="8">
        <v>10815197</v>
      </c>
      <c r="AB83" t="s">
        <v>954</v>
      </c>
      <c r="AD83" t="s">
        <v>2143</v>
      </c>
      <c r="AF83" t="s">
        <v>2024</v>
      </c>
    </row>
    <row r="84" spans="3:32">
      <c r="C84" t="s">
        <v>1084</v>
      </c>
      <c r="D84" t="s">
        <v>1740</v>
      </c>
      <c r="E84">
        <v>25</v>
      </c>
      <c r="F84" s="7" t="s">
        <v>1732</v>
      </c>
      <c r="G84" s="3">
        <v>0.11104500000000002</v>
      </c>
      <c r="H84" s="3">
        <v>7.5900000000000004E-3</v>
      </c>
      <c r="I84" s="3">
        <v>9.8999999999999999E-4</v>
      </c>
      <c r="J84" s="3">
        <v>4.5210000000000007E-2</v>
      </c>
      <c r="K84" s="1"/>
      <c r="L84" s="1" t="s">
        <v>1732</v>
      </c>
      <c r="M84" s="1">
        <f>SUM(G84:K84)</f>
        <v>0.16483500000000004</v>
      </c>
      <c r="N84" s="2">
        <v>0.67300000000000004</v>
      </c>
      <c r="O84" s="2">
        <v>4.5999999999999999E-2</v>
      </c>
      <c r="P84" s="2">
        <v>0.27</v>
      </c>
      <c r="Q84" s="2">
        <v>6.0000000000000001E-3</v>
      </c>
      <c r="R84" s="2">
        <v>4.0000000000000001E-3</v>
      </c>
      <c r="S84" s="2"/>
      <c r="T84" s="2">
        <f t="shared" si="16"/>
        <v>0.11104500000000002</v>
      </c>
      <c r="U84" s="2">
        <f t="shared" si="17"/>
        <v>7.5900000000000004E-3</v>
      </c>
      <c r="V84" s="2">
        <f t="shared" si="18"/>
        <v>4.4550000000000006E-2</v>
      </c>
      <c r="W84" s="2">
        <f t="shared" si="19"/>
        <v>9.8999999999999999E-4</v>
      </c>
      <c r="X84" s="2">
        <f t="shared" si="20"/>
        <v>6.6E-4</v>
      </c>
      <c r="Y84" s="1">
        <v>0.16500000000000001</v>
      </c>
      <c r="Z84" s="8">
        <v>410314</v>
      </c>
      <c r="AA84" s="8">
        <v>9573466</v>
      </c>
      <c r="AB84" t="s">
        <v>954</v>
      </c>
      <c r="AD84" t="s">
        <v>2318</v>
      </c>
      <c r="AF84" t="s">
        <v>2024</v>
      </c>
    </row>
    <row r="85" spans="3:32">
      <c r="C85" t="s">
        <v>1462</v>
      </c>
      <c r="D85" t="s">
        <v>1748</v>
      </c>
      <c r="E85">
        <v>9</v>
      </c>
      <c r="F85" s="7" t="s">
        <v>1730</v>
      </c>
      <c r="G85" s="3">
        <v>0.77161999999999986</v>
      </c>
      <c r="H85" s="3">
        <v>0</v>
      </c>
      <c r="I85" s="3">
        <v>0</v>
      </c>
      <c r="J85" s="3">
        <v>4.7559999999999998E-2</v>
      </c>
      <c r="N85" s="2">
        <v>0.94099999999999995</v>
      </c>
      <c r="O85" s="2">
        <v>0</v>
      </c>
      <c r="P85" s="2">
        <v>5.5E-2</v>
      </c>
      <c r="Q85" s="2">
        <v>0</v>
      </c>
      <c r="R85" s="2">
        <v>3.0000000000000001E-3</v>
      </c>
      <c r="S85" s="2"/>
      <c r="T85" s="2">
        <f t="shared" si="16"/>
        <v>0.77161999999999986</v>
      </c>
      <c r="U85" s="2">
        <f t="shared" si="17"/>
        <v>0</v>
      </c>
      <c r="V85" s="2">
        <f t="shared" si="18"/>
        <v>4.5099999999999994E-2</v>
      </c>
      <c r="W85" s="2">
        <f t="shared" si="19"/>
        <v>0</v>
      </c>
      <c r="X85" s="2">
        <f t="shared" si="20"/>
        <v>2.4599999999999999E-3</v>
      </c>
      <c r="Y85" s="1">
        <v>0.82</v>
      </c>
      <c r="Z85" s="8">
        <v>255595</v>
      </c>
      <c r="AA85" s="8">
        <v>15504600</v>
      </c>
      <c r="AB85" t="s">
        <v>1269</v>
      </c>
      <c r="AD85" t="s">
        <v>2114</v>
      </c>
      <c r="AF85" t="s">
        <v>2024</v>
      </c>
    </row>
    <row r="86" spans="3:32">
      <c r="C86" t="s">
        <v>1352</v>
      </c>
      <c r="D86" t="s">
        <v>1749</v>
      </c>
      <c r="E86">
        <v>14</v>
      </c>
      <c r="F86" s="7" t="s">
        <v>1730</v>
      </c>
      <c r="G86" s="3">
        <v>0.60628000000000004</v>
      </c>
      <c r="H86" s="3">
        <v>5.4280000000000002E-2</v>
      </c>
      <c r="I86" s="3">
        <v>0.21160000000000001</v>
      </c>
      <c r="J86" s="3">
        <v>4.7840000000000001E-2</v>
      </c>
      <c r="N86" s="2">
        <v>0.65900000000000003</v>
      </c>
      <c r="O86" s="2">
        <v>5.8999999999999997E-2</v>
      </c>
      <c r="P86" s="2">
        <v>1.9E-2</v>
      </c>
      <c r="Q86" s="2">
        <v>0.23</v>
      </c>
      <c r="R86" s="2">
        <v>3.3000000000000002E-2</v>
      </c>
      <c r="S86" s="2"/>
      <c r="T86" s="2">
        <f t="shared" si="16"/>
        <v>0.60628000000000004</v>
      </c>
      <c r="U86" s="2">
        <f t="shared" si="17"/>
        <v>5.4280000000000002E-2</v>
      </c>
      <c r="V86" s="2">
        <f t="shared" si="18"/>
        <v>1.7479999999999999E-2</v>
      </c>
      <c r="W86" s="2">
        <f t="shared" si="19"/>
        <v>0.21160000000000001</v>
      </c>
      <c r="X86" s="2">
        <f t="shared" si="20"/>
        <v>3.0360000000000002E-2</v>
      </c>
      <c r="Y86" s="1">
        <v>0.92</v>
      </c>
      <c r="Z86" s="8">
        <v>5155</v>
      </c>
      <c r="AA86" s="8">
        <v>1328019</v>
      </c>
      <c r="AB86" t="s">
        <v>1269</v>
      </c>
      <c r="AD86" t="s">
        <v>2333</v>
      </c>
      <c r="AF86" t="s">
        <v>2024</v>
      </c>
    </row>
    <row r="87" spans="3:32">
      <c r="C87" t="s">
        <v>1068</v>
      </c>
      <c r="D87" t="s">
        <v>1740</v>
      </c>
      <c r="E87">
        <v>26</v>
      </c>
      <c r="F87" s="7" t="s">
        <v>1732</v>
      </c>
      <c r="G87" s="3">
        <v>0.22848000000000002</v>
      </c>
      <c r="H87" s="3">
        <v>2.2400000000000002E-3</v>
      </c>
      <c r="I87" s="3">
        <v>0</v>
      </c>
      <c r="J87" s="3">
        <v>4.9280000000000004E-2</v>
      </c>
      <c r="K87" s="1"/>
      <c r="L87" s="1" t="s">
        <v>1732</v>
      </c>
      <c r="M87" s="1">
        <f>SUM(G87:K87)</f>
        <v>0.28000000000000003</v>
      </c>
      <c r="N87" s="2">
        <v>0.81599999999999995</v>
      </c>
      <c r="O87" s="2">
        <v>8.0000000000000002E-3</v>
      </c>
      <c r="P87" s="2">
        <v>0.17599999999999999</v>
      </c>
      <c r="Q87" s="2">
        <v>0</v>
      </c>
      <c r="R87" s="2">
        <v>0</v>
      </c>
      <c r="S87" s="2"/>
      <c r="T87" s="2">
        <f t="shared" si="16"/>
        <v>0.22848000000000002</v>
      </c>
      <c r="U87" s="2">
        <f t="shared" si="17"/>
        <v>2.2400000000000002E-3</v>
      </c>
      <c r="V87" s="2">
        <f t="shared" si="18"/>
        <v>4.9280000000000004E-2</v>
      </c>
      <c r="W87" s="2">
        <f t="shared" si="19"/>
        <v>0</v>
      </c>
      <c r="X87" s="2">
        <f t="shared" si="20"/>
        <v>0</v>
      </c>
      <c r="Y87" s="1">
        <v>0.28000000000000003</v>
      </c>
      <c r="Z87" s="8">
        <v>303893</v>
      </c>
      <c r="AA87" s="8">
        <v>5432305</v>
      </c>
      <c r="AB87" t="s">
        <v>954</v>
      </c>
      <c r="AD87" t="s">
        <v>2124</v>
      </c>
      <c r="AF87" t="s">
        <v>2024</v>
      </c>
    </row>
    <row r="88" spans="3:32">
      <c r="C88" t="s">
        <v>1416</v>
      </c>
      <c r="D88" t="s">
        <v>1747</v>
      </c>
      <c r="E88">
        <v>13</v>
      </c>
      <c r="F88" s="7" t="s">
        <v>1730</v>
      </c>
      <c r="G88" s="3">
        <v>0.82192000000000009</v>
      </c>
      <c r="H88" s="3">
        <v>6.1600000000000005E-3</v>
      </c>
      <c r="I88" s="3">
        <v>1.7600000000000001E-3</v>
      </c>
      <c r="J88" s="3">
        <v>4.9280000000000004E-2</v>
      </c>
      <c r="N88" s="2">
        <v>0.93400000000000005</v>
      </c>
      <c r="O88" s="2">
        <v>7.0000000000000001E-3</v>
      </c>
      <c r="P88" s="2">
        <v>4.8000000000000001E-2</v>
      </c>
      <c r="Q88" s="2">
        <v>2E-3</v>
      </c>
      <c r="R88" s="2">
        <v>8.0000000000000002E-3</v>
      </c>
      <c r="S88" s="2"/>
      <c r="T88" s="2">
        <f t="shared" si="16"/>
        <v>0.82192000000000009</v>
      </c>
      <c r="U88" s="2">
        <f t="shared" si="17"/>
        <v>6.1600000000000005E-3</v>
      </c>
      <c r="V88" s="2">
        <f t="shared" si="18"/>
        <v>4.224E-2</v>
      </c>
      <c r="W88" s="2">
        <f t="shared" si="19"/>
        <v>1.7600000000000001E-3</v>
      </c>
      <c r="X88" s="2">
        <f t="shared" si="20"/>
        <v>7.0400000000000003E-3</v>
      </c>
      <c r="Y88" s="1">
        <v>0.88</v>
      </c>
      <c r="Z88" s="8">
        <v>74177</v>
      </c>
      <c r="AA88" s="8">
        <v>3405813</v>
      </c>
      <c r="AB88" t="s">
        <v>1269</v>
      </c>
      <c r="AD88" t="s">
        <v>2264</v>
      </c>
      <c r="AF88" t="s">
        <v>2024</v>
      </c>
    </row>
    <row r="89" spans="3:32">
      <c r="C89" t="s">
        <v>1013</v>
      </c>
      <c r="D89" t="s">
        <v>1741</v>
      </c>
      <c r="E89">
        <v>28</v>
      </c>
      <c r="F89" s="7" t="s">
        <v>1732</v>
      </c>
      <c r="G89" s="3">
        <v>0.33863999999999994</v>
      </c>
      <c r="H89" s="3">
        <v>2.2824999999999998E-2</v>
      </c>
      <c r="I89" s="3">
        <v>3.32E-3</v>
      </c>
      <c r="J89" s="3">
        <v>4.9799999999999997E-2</v>
      </c>
      <c r="K89" s="1"/>
      <c r="L89" s="1" t="s">
        <v>1732</v>
      </c>
      <c r="M89" s="1">
        <f>SUM(G89:K89)</f>
        <v>0.41458499999999993</v>
      </c>
      <c r="N89" s="2">
        <v>0.81599999999999995</v>
      </c>
      <c r="O89" s="2">
        <v>5.5E-2</v>
      </c>
      <c r="P89" s="2">
        <v>0.11899999999999999</v>
      </c>
      <c r="Q89" s="2">
        <v>8.0000000000000002E-3</v>
      </c>
      <c r="R89" s="2">
        <v>1E-3</v>
      </c>
      <c r="S89" s="2"/>
      <c r="T89" s="2">
        <f t="shared" si="16"/>
        <v>0.33863999999999994</v>
      </c>
      <c r="U89" s="2">
        <f t="shared" si="17"/>
        <v>2.2824999999999998E-2</v>
      </c>
      <c r="V89" s="2">
        <f t="shared" si="18"/>
        <v>4.9384999999999998E-2</v>
      </c>
      <c r="W89" s="2">
        <f t="shared" si="19"/>
        <v>3.32E-3</v>
      </c>
      <c r="X89" s="2">
        <f t="shared" si="20"/>
        <v>4.15E-4</v>
      </c>
      <c r="Y89" s="1">
        <v>0.41499999999999998</v>
      </c>
      <c r="Z89" s="8">
        <v>41285</v>
      </c>
      <c r="AA89" s="8">
        <v>8036900</v>
      </c>
      <c r="AB89" t="s">
        <v>954</v>
      </c>
      <c r="AD89" t="s">
        <v>2319</v>
      </c>
      <c r="AF89" t="s">
        <v>2024</v>
      </c>
    </row>
    <row r="90" spans="3:32">
      <c r="C90" t="s">
        <v>193</v>
      </c>
      <c r="D90" t="s">
        <v>1747</v>
      </c>
      <c r="E90">
        <v>99</v>
      </c>
      <c r="F90" s="7" t="s">
        <v>1730</v>
      </c>
      <c r="G90" s="3">
        <v>0.79711999999999994</v>
      </c>
      <c r="H90" s="3">
        <v>9.1179999999999997E-2</v>
      </c>
      <c r="I90" s="3">
        <v>9.3999999999999997E-4</v>
      </c>
      <c r="J90" s="3">
        <v>5.0760000000000007E-2</v>
      </c>
      <c r="N90" s="2">
        <v>0.84799999999999998</v>
      </c>
      <c r="O90" s="2">
        <v>9.7000000000000003E-2</v>
      </c>
      <c r="P90" s="2">
        <v>2.5000000000000001E-2</v>
      </c>
      <c r="Q90" s="2">
        <v>1E-3</v>
      </c>
      <c r="R90" s="2">
        <v>2.9000000000000001E-2</v>
      </c>
      <c r="S90" s="2"/>
      <c r="T90" s="2">
        <f t="shared" si="16"/>
        <v>0.79711999999999994</v>
      </c>
      <c r="U90" s="2">
        <f t="shared" si="17"/>
        <v>9.1179999999999997E-2</v>
      </c>
      <c r="V90" s="2">
        <f t="shared" si="18"/>
        <v>2.35E-2</v>
      </c>
      <c r="W90" s="2">
        <f t="shared" si="19"/>
        <v>9.3999999999999997E-4</v>
      </c>
      <c r="X90" s="2">
        <f t="shared" si="20"/>
        <v>2.726E-2</v>
      </c>
      <c r="Y90" s="1">
        <v>0.94</v>
      </c>
      <c r="Z90" s="8">
        <v>581834</v>
      </c>
      <c r="AA90" s="8">
        <v>38610097</v>
      </c>
      <c r="AB90" t="s">
        <v>164</v>
      </c>
      <c r="AD90" t="s">
        <v>2174</v>
      </c>
      <c r="AF90" t="s">
        <v>2024</v>
      </c>
    </row>
    <row r="91" spans="3:32">
      <c r="C91" t="s">
        <v>1439</v>
      </c>
      <c r="D91" t="s">
        <v>1747</v>
      </c>
      <c r="E91">
        <v>7</v>
      </c>
      <c r="F91" s="7" t="s">
        <v>1730</v>
      </c>
      <c r="G91" s="3">
        <v>0.83101499999999995</v>
      </c>
      <c r="H91" s="3">
        <v>0</v>
      </c>
      <c r="I91" s="3">
        <v>0</v>
      </c>
      <c r="J91" s="3">
        <v>5.3100000000000001E-2</v>
      </c>
      <c r="N91" s="2">
        <v>0.93899999999999995</v>
      </c>
      <c r="O91" s="2">
        <v>0</v>
      </c>
      <c r="P91" s="2">
        <v>4.1000000000000002E-2</v>
      </c>
      <c r="Q91" s="2">
        <v>0</v>
      </c>
      <c r="R91" s="2">
        <v>1.9E-2</v>
      </c>
      <c r="S91" s="2"/>
      <c r="T91" s="2">
        <f t="shared" si="16"/>
        <v>0.83101499999999995</v>
      </c>
      <c r="U91" s="2">
        <f t="shared" si="17"/>
        <v>0</v>
      </c>
      <c r="V91" s="2">
        <f t="shared" si="18"/>
        <v>3.6285000000000005E-2</v>
      </c>
      <c r="W91" s="2">
        <f t="shared" si="19"/>
        <v>0</v>
      </c>
      <c r="X91" s="2">
        <f t="shared" si="20"/>
        <v>1.6815E-2</v>
      </c>
      <c r="Y91" s="1">
        <v>0.88500000000000001</v>
      </c>
      <c r="Z91" s="8">
        <v>1098581</v>
      </c>
      <c r="AA91" s="8">
        <v>10389913</v>
      </c>
      <c r="AB91" t="s">
        <v>1269</v>
      </c>
      <c r="AD91" t="s">
        <v>2060</v>
      </c>
      <c r="AF91" t="s">
        <v>2024</v>
      </c>
    </row>
    <row r="92" spans="3:32">
      <c r="C92" t="s">
        <v>1039</v>
      </c>
      <c r="D92" t="s">
        <v>1740</v>
      </c>
      <c r="E92">
        <v>23</v>
      </c>
      <c r="F92" s="7" t="s">
        <v>1732</v>
      </c>
      <c r="G92" s="3">
        <v>0.24255000000000002</v>
      </c>
      <c r="H92" s="3">
        <v>3.3000000000000002E-2</v>
      </c>
      <c r="I92" s="3">
        <v>3.9600000000000003E-4</v>
      </c>
      <c r="J92" s="3">
        <v>5.4120000000000001E-2</v>
      </c>
      <c r="K92" s="1"/>
      <c r="L92" s="1" t="s">
        <v>1732</v>
      </c>
      <c r="M92" s="1">
        <f>SUM(G92:K92)</f>
        <v>0.33006600000000003</v>
      </c>
      <c r="N92" s="2">
        <v>0.73499999999999999</v>
      </c>
      <c r="O92" s="2">
        <v>0.1</v>
      </c>
      <c r="P92" s="2">
        <v>0.16200000000000001</v>
      </c>
      <c r="Q92" s="2">
        <v>1.2000000000000001E-3</v>
      </c>
      <c r="R92" s="2">
        <v>2E-3</v>
      </c>
      <c r="S92" s="2"/>
      <c r="T92" s="2">
        <f t="shared" si="16"/>
        <v>0.24255000000000002</v>
      </c>
      <c r="U92" s="2">
        <f t="shared" si="17"/>
        <v>3.3000000000000002E-2</v>
      </c>
      <c r="V92" s="2">
        <f t="shared" si="18"/>
        <v>5.3460000000000008E-2</v>
      </c>
      <c r="W92" s="2">
        <f t="shared" si="19"/>
        <v>3.9600000000000003E-4</v>
      </c>
      <c r="X92" s="2">
        <f t="shared" si="20"/>
        <v>6.6E-4</v>
      </c>
      <c r="Y92" s="1">
        <v>0.33</v>
      </c>
      <c r="Z92" s="8">
        <v>17075400</v>
      </c>
      <c r="AA92" s="8">
        <v>143400000</v>
      </c>
      <c r="AB92" t="s">
        <v>954</v>
      </c>
      <c r="AD92" t="s">
        <v>2280</v>
      </c>
      <c r="AF92" t="s">
        <v>2024</v>
      </c>
    </row>
    <row r="93" spans="3:32">
      <c r="C93" t="s">
        <v>1240</v>
      </c>
      <c r="D93" t="s">
        <v>1740</v>
      </c>
      <c r="E93">
        <v>24</v>
      </c>
      <c r="F93" s="7" t="s">
        <v>1732</v>
      </c>
      <c r="G93" s="3">
        <v>0.18973999999999999</v>
      </c>
      <c r="H93" s="3">
        <v>1.166E-2</v>
      </c>
      <c r="I93" s="3">
        <v>4.5050000000000003E-3</v>
      </c>
      <c r="J93" s="3">
        <v>5.9360000000000003E-2</v>
      </c>
      <c r="K93" s="1"/>
      <c r="L93" s="1" t="s">
        <v>1732</v>
      </c>
      <c r="M93" s="1">
        <f>SUM(G93:K93)</f>
        <v>0.26526500000000003</v>
      </c>
      <c r="N93" s="2">
        <v>0.71599999999999997</v>
      </c>
      <c r="O93" s="2">
        <v>4.3999999999999997E-2</v>
      </c>
      <c r="P93" s="2">
        <v>0.21299999999999999</v>
      </c>
      <c r="Q93" s="2">
        <v>1.7000000000000001E-2</v>
      </c>
      <c r="R93" s="2">
        <v>1.0999999999999999E-2</v>
      </c>
      <c r="S93" s="2"/>
      <c r="T93" s="2">
        <f t="shared" si="16"/>
        <v>0.18973999999999999</v>
      </c>
      <c r="U93" s="2">
        <f t="shared" si="17"/>
        <v>1.166E-2</v>
      </c>
      <c r="V93" s="2">
        <f t="shared" si="18"/>
        <v>5.6445000000000002E-2</v>
      </c>
      <c r="W93" s="2">
        <f t="shared" si="19"/>
        <v>4.5050000000000003E-3</v>
      </c>
      <c r="X93" s="2">
        <f t="shared" si="20"/>
        <v>2.9150000000000001E-3</v>
      </c>
      <c r="Y93" s="1">
        <v>0.26500000000000001</v>
      </c>
      <c r="Z93" s="8">
        <v>242910</v>
      </c>
      <c r="AA93" s="8">
        <v>63181775</v>
      </c>
      <c r="AB93" t="s">
        <v>954</v>
      </c>
      <c r="AD93" t="s">
        <v>2341</v>
      </c>
      <c r="AF93" t="s">
        <v>2024</v>
      </c>
    </row>
    <row r="94" spans="3:32">
      <c r="C94" t="s">
        <v>1457</v>
      </c>
      <c r="D94" t="s">
        <v>1748</v>
      </c>
      <c r="E94">
        <v>10</v>
      </c>
      <c r="F94" s="7" t="s">
        <v>1730</v>
      </c>
      <c r="G94" s="3">
        <v>0.76312499999999994</v>
      </c>
      <c r="H94" s="3">
        <v>1.65E-4</v>
      </c>
      <c r="I94" s="3">
        <v>0</v>
      </c>
      <c r="J94" s="3">
        <v>6.17925E-2</v>
      </c>
      <c r="N94" s="2">
        <v>0.92500000000000004</v>
      </c>
      <c r="O94" s="2">
        <v>2.0000000000000001E-4</v>
      </c>
      <c r="P94" s="2">
        <v>6.6000000000000003E-2</v>
      </c>
      <c r="Q94" s="2">
        <v>0</v>
      </c>
      <c r="R94" s="2">
        <v>8.8999999999999999E-3</v>
      </c>
      <c r="S94" s="2"/>
      <c r="T94" s="2">
        <f t="shared" si="16"/>
        <v>0.76312499999999994</v>
      </c>
      <c r="U94" s="2">
        <f t="shared" si="17"/>
        <v>1.65E-4</v>
      </c>
      <c r="V94" s="2">
        <f t="shared" si="18"/>
        <v>5.4449999999999998E-2</v>
      </c>
      <c r="W94" s="2">
        <f t="shared" si="19"/>
        <v>0</v>
      </c>
      <c r="X94" s="2">
        <f t="shared" si="20"/>
        <v>7.3424999999999992E-3</v>
      </c>
      <c r="Y94" s="1">
        <v>0.82499999999999996</v>
      </c>
      <c r="Z94" s="8">
        <v>1141748</v>
      </c>
      <c r="AA94" s="8">
        <v>47091000</v>
      </c>
      <c r="AB94" t="s">
        <v>1269</v>
      </c>
      <c r="AD94" t="s">
        <v>2090</v>
      </c>
      <c r="AF94" t="s">
        <v>2024</v>
      </c>
    </row>
    <row r="95" spans="3:32">
      <c r="C95" t="s">
        <v>770</v>
      </c>
      <c r="D95" t="s">
        <v>1743</v>
      </c>
      <c r="E95">
        <v>74</v>
      </c>
      <c r="F95" s="7" t="s">
        <v>1753</v>
      </c>
      <c r="G95" s="3">
        <v>7.5270000000000004E-2</v>
      </c>
      <c r="H95" s="3">
        <v>3.8600000000000002E-2</v>
      </c>
      <c r="I95" s="3">
        <v>0.78937000000000002</v>
      </c>
      <c r="J95" s="3">
        <v>6.2725000000000003E-2</v>
      </c>
      <c r="N95" s="2">
        <v>7.8E-2</v>
      </c>
      <c r="O95" s="2">
        <v>0.04</v>
      </c>
      <c r="P95" s="2">
        <v>5.0000000000000001E-3</v>
      </c>
      <c r="Q95" s="2">
        <v>0.81800000000000006</v>
      </c>
      <c r="R95" s="2">
        <v>6.0000000000000005E-2</v>
      </c>
      <c r="S95" s="2"/>
      <c r="T95" s="2">
        <f t="shared" si="16"/>
        <v>7.5270000000000004E-2</v>
      </c>
      <c r="U95" s="2">
        <f t="shared" si="17"/>
        <v>3.8600000000000002E-2</v>
      </c>
      <c r="V95" s="2">
        <f t="shared" si="18"/>
        <v>4.8250000000000003E-3</v>
      </c>
      <c r="W95" s="2">
        <f t="shared" si="19"/>
        <v>0.78937000000000002</v>
      </c>
      <c r="X95" s="2">
        <f t="shared" si="20"/>
        <v>5.79E-2</v>
      </c>
      <c r="Y95" s="1">
        <v>0.96499999999999997</v>
      </c>
      <c r="Z95" s="8">
        <v>676577</v>
      </c>
      <c r="AA95" s="8">
        <v>49120000</v>
      </c>
      <c r="AB95" t="s">
        <v>524</v>
      </c>
      <c r="AD95" t="s">
        <v>2073</v>
      </c>
      <c r="AF95" t="s">
        <v>2024</v>
      </c>
    </row>
    <row r="96" spans="3:32">
      <c r="C96" t="s">
        <v>1003</v>
      </c>
      <c r="D96" t="s">
        <v>1741</v>
      </c>
      <c r="E96">
        <v>28</v>
      </c>
      <c r="F96" s="7" t="s">
        <v>1732</v>
      </c>
      <c r="G96" s="3">
        <v>0.39664500000000003</v>
      </c>
      <c r="H96" s="3">
        <v>9.3000000000000005E-4</v>
      </c>
      <c r="I96" s="3">
        <v>0</v>
      </c>
      <c r="J96" s="3">
        <v>6.6494999999999999E-2</v>
      </c>
      <c r="K96" s="1"/>
      <c r="L96" s="1" t="s">
        <v>1732</v>
      </c>
      <c r="M96" s="1">
        <f>SUM(G96:K96)</f>
        <v>0.46406999999999998</v>
      </c>
      <c r="N96" s="2">
        <v>0.85299999999999998</v>
      </c>
      <c r="O96" s="2">
        <v>2E-3</v>
      </c>
      <c r="P96" s="2">
        <v>0.14299999999999999</v>
      </c>
      <c r="Q96" s="2">
        <v>0</v>
      </c>
      <c r="R96" s="2">
        <v>0</v>
      </c>
      <c r="S96" s="2"/>
      <c r="T96" s="2">
        <f t="shared" si="16"/>
        <v>0.39664500000000003</v>
      </c>
      <c r="U96" s="2">
        <f t="shared" si="17"/>
        <v>9.3000000000000005E-4</v>
      </c>
      <c r="V96" s="2">
        <f t="shared" si="18"/>
        <v>6.6494999999999999E-2</v>
      </c>
      <c r="W96" s="2">
        <f t="shared" si="19"/>
        <v>0</v>
      </c>
      <c r="X96" s="2">
        <f t="shared" si="20"/>
        <v>0</v>
      </c>
      <c r="Y96" s="1">
        <v>0.46500000000000002</v>
      </c>
      <c r="Z96" s="8">
        <v>49036</v>
      </c>
      <c r="AA96" s="8">
        <v>5410836</v>
      </c>
      <c r="AB96" t="s">
        <v>954</v>
      </c>
      <c r="AD96" t="s">
        <v>2298</v>
      </c>
      <c r="AF96" t="s">
        <v>2024</v>
      </c>
    </row>
    <row r="97" spans="3:32">
      <c r="C97" t="s">
        <v>1046</v>
      </c>
      <c r="D97" t="s">
        <v>1741</v>
      </c>
      <c r="E97">
        <v>34</v>
      </c>
      <c r="F97" s="7" t="s">
        <v>1732</v>
      </c>
      <c r="G97" s="3">
        <v>0.381745</v>
      </c>
      <c r="H97" s="3">
        <v>5.4600000000000004E-3</v>
      </c>
      <c r="I97" s="3">
        <v>2.7300000000000002E-4</v>
      </c>
      <c r="J97" s="3">
        <v>6.6885E-2</v>
      </c>
      <c r="K97" s="1"/>
      <c r="L97" s="1" t="s">
        <v>1732</v>
      </c>
      <c r="M97" s="1">
        <f>SUM(G97:K97)</f>
        <v>0.45436300000000007</v>
      </c>
      <c r="N97" s="2">
        <v>0.83899999999999997</v>
      </c>
      <c r="O97" s="2">
        <v>1.2E-2</v>
      </c>
      <c r="P97" s="2">
        <v>0.14699999999999999</v>
      </c>
      <c r="Q97" s="2">
        <v>6.0000000000000006E-4</v>
      </c>
      <c r="R97" s="2">
        <v>0</v>
      </c>
      <c r="S97" s="2"/>
      <c r="T97" s="2">
        <f t="shared" si="16"/>
        <v>0.381745</v>
      </c>
      <c r="U97" s="2">
        <f t="shared" si="17"/>
        <v>5.4600000000000004E-3</v>
      </c>
      <c r="V97" s="2">
        <f t="shared" si="18"/>
        <v>6.6885E-2</v>
      </c>
      <c r="W97" s="2">
        <f t="shared" si="19"/>
        <v>2.7300000000000002E-4</v>
      </c>
      <c r="X97" s="2">
        <f t="shared" si="20"/>
        <v>0</v>
      </c>
      <c r="Y97" s="1">
        <v>0.45500000000000002</v>
      </c>
      <c r="Z97" s="8">
        <v>603628</v>
      </c>
      <c r="AA97" s="8">
        <v>45512989</v>
      </c>
      <c r="AB97" t="s">
        <v>954</v>
      </c>
      <c r="AD97" t="s">
        <v>34</v>
      </c>
      <c r="AF97" t="s">
        <v>2024</v>
      </c>
    </row>
    <row r="98" spans="3:32">
      <c r="C98" t="s">
        <v>1382</v>
      </c>
      <c r="D98" t="s">
        <v>1748</v>
      </c>
      <c r="E98">
        <v>13</v>
      </c>
      <c r="F98" s="7" t="s">
        <v>1730</v>
      </c>
      <c r="G98" s="3">
        <v>0.71811000000000003</v>
      </c>
      <c r="H98" s="3">
        <v>0</v>
      </c>
      <c r="I98" s="3">
        <v>0</v>
      </c>
      <c r="J98" s="3">
        <v>7.1099999999999997E-2</v>
      </c>
      <c r="N98" s="2">
        <v>0.90900000000000003</v>
      </c>
      <c r="O98" s="2">
        <v>0</v>
      </c>
      <c r="P98" s="2">
        <v>7.9000000000000001E-2</v>
      </c>
      <c r="Q98" s="2">
        <v>0</v>
      </c>
      <c r="R98" s="2">
        <v>1.0999999999999999E-2</v>
      </c>
      <c r="S98" s="2"/>
      <c r="T98" s="2">
        <f t="shared" si="16"/>
        <v>0.71811000000000003</v>
      </c>
      <c r="U98" s="2">
        <f t="shared" si="17"/>
        <v>0</v>
      </c>
      <c r="V98" s="2">
        <f t="shared" si="18"/>
        <v>6.241E-2</v>
      </c>
      <c r="W98" s="2">
        <f t="shared" si="19"/>
        <v>0</v>
      </c>
      <c r="X98" s="2">
        <f t="shared" si="20"/>
        <v>8.6899999999999998E-3</v>
      </c>
      <c r="Y98" s="1">
        <v>0.79</v>
      </c>
      <c r="Z98" s="8">
        <v>51100</v>
      </c>
      <c r="AA98" s="8">
        <v>4667096</v>
      </c>
      <c r="AB98" t="s">
        <v>1269</v>
      </c>
      <c r="AD98" t="s">
        <v>2097</v>
      </c>
      <c r="AF98" t="s">
        <v>2024</v>
      </c>
    </row>
    <row r="99" spans="3:32">
      <c r="C99" t="s">
        <v>1450</v>
      </c>
      <c r="D99" t="s">
        <v>1749</v>
      </c>
      <c r="E99">
        <v>2</v>
      </c>
      <c r="F99" s="7" t="s">
        <v>1730</v>
      </c>
      <c r="G99" s="3">
        <v>0.62202499999999994</v>
      </c>
      <c r="H99" s="3">
        <v>0</v>
      </c>
      <c r="I99" s="3">
        <v>4.1699999999999994E-4</v>
      </c>
      <c r="J99" s="3">
        <v>7.1584999999999996E-2</v>
      </c>
      <c r="N99" s="2">
        <v>0.89500000000000002</v>
      </c>
      <c r="O99" s="2">
        <v>0</v>
      </c>
      <c r="P99" s="2">
        <v>8.5999999999999993E-2</v>
      </c>
      <c r="Q99" s="2">
        <v>5.9999999999999995E-4</v>
      </c>
      <c r="R99" s="2">
        <v>1.7000000000000001E-2</v>
      </c>
      <c r="S99" s="2"/>
      <c r="T99" s="2">
        <f t="shared" si="16"/>
        <v>0.62202499999999994</v>
      </c>
      <c r="U99" s="2">
        <f t="shared" si="17"/>
        <v>0</v>
      </c>
      <c r="V99" s="2">
        <f t="shared" si="18"/>
        <v>5.976999999999999E-2</v>
      </c>
      <c r="W99" s="2">
        <f t="shared" si="19"/>
        <v>4.1699999999999994E-4</v>
      </c>
      <c r="X99" s="2">
        <f t="shared" si="20"/>
        <v>1.1815000000000001E-2</v>
      </c>
      <c r="Y99" s="1">
        <v>0.69499999999999995</v>
      </c>
      <c r="Z99" s="8">
        <v>756096</v>
      </c>
      <c r="AA99" s="8">
        <v>16634603</v>
      </c>
      <c r="AB99" t="s">
        <v>1269</v>
      </c>
      <c r="AD99" t="s">
        <v>2081</v>
      </c>
      <c r="AF99" t="s">
        <v>2024</v>
      </c>
    </row>
    <row r="100" spans="3:32">
      <c r="C100" t="s">
        <v>983</v>
      </c>
      <c r="D100" t="s">
        <v>1741</v>
      </c>
      <c r="E100">
        <v>28</v>
      </c>
      <c r="F100" s="7" t="s">
        <v>1732</v>
      </c>
      <c r="G100" s="3">
        <v>0.31629000000000002</v>
      </c>
      <c r="H100" s="3">
        <v>0</v>
      </c>
      <c r="I100" s="3">
        <v>0</v>
      </c>
      <c r="J100" s="3">
        <v>7.2540000000000007E-2</v>
      </c>
      <c r="K100" s="1"/>
      <c r="L100" s="1" t="s">
        <v>1732</v>
      </c>
      <c r="M100" s="1">
        <f>SUM(G100:K100)</f>
        <v>0.38883000000000001</v>
      </c>
      <c r="N100" s="2">
        <v>0.81100000000000005</v>
      </c>
      <c r="O100" s="2">
        <v>0</v>
      </c>
      <c r="P100" s="2">
        <v>0.186</v>
      </c>
      <c r="Q100" s="2">
        <v>0</v>
      </c>
      <c r="R100" s="2">
        <v>0</v>
      </c>
      <c r="S100" s="2"/>
      <c r="T100" s="2">
        <f t="shared" si="16"/>
        <v>0.31629000000000002</v>
      </c>
      <c r="U100" s="2">
        <f t="shared" si="17"/>
        <v>0</v>
      </c>
      <c r="V100" s="2">
        <f t="shared" si="18"/>
        <v>7.2540000000000007E-2</v>
      </c>
      <c r="W100" s="2">
        <f t="shared" si="19"/>
        <v>0</v>
      </c>
      <c r="X100" s="2">
        <f t="shared" si="20"/>
        <v>0</v>
      </c>
      <c r="Y100" s="1">
        <v>0.39</v>
      </c>
      <c r="Z100" s="8">
        <v>93029</v>
      </c>
      <c r="AA100" s="8">
        <v>9906000</v>
      </c>
      <c r="AB100" t="s">
        <v>954</v>
      </c>
      <c r="AD100" t="s">
        <v>24</v>
      </c>
      <c r="AF100" t="s">
        <v>2024</v>
      </c>
    </row>
    <row r="101" spans="3:32">
      <c r="C101" t="s">
        <v>953</v>
      </c>
      <c r="D101" t="s">
        <v>1742</v>
      </c>
      <c r="E101">
        <v>28</v>
      </c>
      <c r="F101" s="7" t="s">
        <v>1732</v>
      </c>
      <c r="G101" s="3">
        <v>0.44330000000000008</v>
      </c>
      <c r="H101" s="3">
        <v>2.9700000000000001E-2</v>
      </c>
      <c r="I101" s="3">
        <v>1.1000000000000001E-3</v>
      </c>
      <c r="J101" s="3">
        <v>7.4800000000000005E-2</v>
      </c>
      <c r="K101" s="1"/>
      <c r="L101" s="1" t="s">
        <v>1732</v>
      </c>
      <c r="M101" s="1">
        <f>SUM(G101:K101)</f>
        <v>0.54890000000000005</v>
      </c>
      <c r="N101" s="2">
        <v>0.80600000000000005</v>
      </c>
      <c r="O101" s="2">
        <v>5.3999999999999999E-2</v>
      </c>
      <c r="P101" s="2">
        <v>0.13500000000000001</v>
      </c>
      <c r="Q101" s="2">
        <v>2E-3</v>
      </c>
      <c r="R101" s="2">
        <v>1E-3</v>
      </c>
      <c r="S101" s="2"/>
      <c r="T101" s="2">
        <f t="shared" si="16"/>
        <v>0.44330000000000008</v>
      </c>
      <c r="U101" s="2">
        <f t="shared" si="17"/>
        <v>2.9700000000000001E-2</v>
      </c>
      <c r="V101" s="2">
        <f t="shared" si="18"/>
        <v>7.425000000000001E-2</v>
      </c>
      <c r="W101" s="2">
        <f t="shared" si="19"/>
        <v>1.1000000000000001E-3</v>
      </c>
      <c r="X101" s="2">
        <f t="shared" si="20"/>
        <v>5.5000000000000003E-4</v>
      </c>
      <c r="Y101" s="1">
        <v>0.55000000000000004</v>
      </c>
      <c r="Z101" s="8">
        <v>83879</v>
      </c>
      <c r="AA101" s="8">
        <v>8489482</v>
      </c>
      <c r="AB101" t="s">
        <v>954</v>
      </c>
      <c r="AD101" t="s">
        <v>2045</v>
      </c>
      <c r="AF101" t="s">
        <v>2024</v>
      </c>
    </row>
    <row r="102" spans="3:32">
      <c r="C102" t="s">
        <v>1512</v>
      </c>
      <c r="D102" t="s">
        <v>1748</v>
      </c>
      <c r="E102">
        <v>11</v>
      </c>
      <c r="F102" s="7" t="s">
        <v>1730</v>
      </c>
      <c r="G102" s="3">
        <v>0.70547000000000004</v>
      </c>
      <c r="H102" s="3">
        <v>2.3700000000000001E-3</v>
      </c>
      <c r="I102" s="3">
        <v>0</v>
      </c>
      <c r="J102" s="3">
        <v>8.1133000000000011E-2</v>
      </c>
      <c r="N102" s="2">
        <v>0.89300000000000002</v>
      </c>
      <c r="O102" s="2">
        <v>3.0000000000000001E-3</v>
      </c>
      <c r="P102" s="2">
        <v>0.1</v>
      </c>
      <c r="Q102" s="2">
        <v>0</v>
      </c>
      <c r="R102" s="2">
        <v>2.7000000000000001E-3</v>
      </c>
      <c r="S102" s="2"/>
      <c r="T102" s="2">
        <f t="shared" si="16"/>
        <v>0.70547000000000004</v>
      </c>
      <c r="U102" s="2">
        <f t="shared" si="17"/>
        <v>2.3700000000000001E-3</v>
      </c>
      <c r="V102" s="2">
        <f t="shared" si="18"/>
        <v>7.9000000000000015E-2</v>
      </c>
      <c r="W102" s="2">
        <f t="shared" si="19"/>
        <v>0</v>
      </c>
      <c r="X102" s="2">
        <f t="shared" si="20"/>
        <v>2.1330000000000003E-3</v>
      </c>
      <c r="Y102" s="1">
        <v>0.79</v>
      </c>
      <c r="Z102" s="8">
        <v>916445</v>
      </c>
      <c r="AA102" s="8">
        <v>28946101</v>
      </c>
      <c r="AB102" t="s">
        <v>1269</v>
      </c>
      <c r="AD102" t="s">
        <v>2387</v>
      </c>
      <c r="AF102" t="s">
        <v>2024</v>
      </c>
    </row>
    <row r="103" spans="3:32">
      <c r="C103" t="s">
        <v>300</v>
      </c>
      <c r="D103" t="s">
        <v>1747</v>
      </c>
      <c r="E103">
        <v>75</v>
      </c>
      <c r="F103" s="7" t="s">
        <v>1730</v>
      </c>
      <c r="G103" s="3">
        <v>0.7964</v>
      </c>
      <c r="H103" s="3">
        <v>1.7600000000000001E-3</v>
      </c>
      <c r="I103" s="3">
        <v>0</v>
      </c>
      <c r="J103" s="3">
        <v>8.1839999999999996E-2</v>
      </c>
      <c r="N103" s="2">
        <v>0.90500000000000003</v>
      </c>
      <c r="O103" s="2">
        <v>2E-3</v>
      </c>
      <c r="P103" s="2">
        <v>5.0999999999999997E-2</v>
      </c>
      <c r="Q103" s="2">
        <v>0</v>
      </c>
      <c r="R103" s="2">
        <v>4.2000000000000003E-2</v>
      </c>
      <c r="S103" s="2"/>
      <c r="T103" s="2">
        <f t="shared" si="16"/>
        <v>0.7964</v>
      </c>
      <c r="U103" s="2">
        <f t="shared" si="17"/>
        <v>1.7600000000000001E-3</v>
      </c>
      <c r="V103" s="2">
        <f t="shared" si="18"/>
        <v>4.4879999999999996E-2</v>
      </c>
      <c r="W103" s="2">
        <f t="shared" si="19"/>
        <v>0</v>
      </c>
      <c r="X103" s="2">
        <f t="shared" si="20"/>
        <v>3.696E-2</v>
      </c>
      <c r="Y103" s="1">
        <v>0.88</v>
      </c>
      <c r="Z103" s="8">
        <v>1246700</v>
      </c>
      <c r="AA103" s="8">
        <v>20609294</v>
      </c>
      <c r="AB103" t="s">
        <v>164</v>
      </c>
      <c r="AD103" t="s">
        <v>2030</v>
      </c>
      <c r="AF103" t="s">
        <v>2024</v>
      </c>
    </row>
    <row r="104" spans="3:32">
      <c r="C104" t="s">
        <v>523</v>
      </c>
      <c r="D104" t="s">
        <v>1740</v>
      </c>
      <c r="E104">
        <v>93</v>
      </c>
      <c r="F104" s="7" t="s">
        <v>1732</v>
      </c>
      <c r="G104" s="3">
        <v>0.21696000000000001</v>
      </c>
      <c r="H104" s="3">
        <v>7.6800000000000002E-3</v>
      </c>
      <c r="I104" s="3">
        <v>1.3120000000000001E-2</v>
      </c>
      <c r="J104" s="3">
        <v>8.2240000000000008E-2</v>
      </c>
      <c r="K104" s="1"/>
      <c r="L104" s="1" t="s">
        <v>1732</v>
      </c>
      <c r="M104" s="1">
        <f>SUM(G104:K104)</f>
        <v>0.32</v>
      </c>
      <c r="N104" s="2">
        <v>0.67800000000000005</v>
      </c>
      <c r="O104" s="2">
        <v>2.4E-2</v>
      </c>
      <c r="P104" s="2">
        <v>0.24199999999999999</v>
      </c>
      <c r="Q104" s="2">
        <v>4.1000000000000002E-2</v>
      </c>
      <c r="R104" s="2">
        <v>1.4999999999999999E-2</v>
      </c>
      <c r="S104" s="2"/>
      <c r="T104" s="2">
        <f t="shared" si="16"/>
        <v>0.21696000000000001</v>
      </c>
      <c r="U104" s="2">
        <f t="shared" si="17"/>
        <v>7.6800000000000002E-3</v>
      </c>
      <c r="V104" s="2">
        <f t="shared" si="18"/>
        <v>7.7439999999999995E-2</v>
      </c>
      <c r="W104" s="2">
        <f t="shared" si="19"/>
        <v>1.3120000000000001E-2</v>
      </c>
      <c r="X104" s="2">
        <f t="shared" si="20"/>
        <v>4.7999999999999996E-3</v>
      </c>
      <c r="Y104" s="1">
        <v>0.32</v>
      </c>
      <c r="Z104" s="8">
        <v>7702466</v>
      </c>
      <c r="AA104" s="8">
        <v>22785500</v>
      </c>
      <c r="AB104" t="s">
        <v>524</v>
      </c>
      <c r="AD104" t="s">
        <v>2036</v>
      </c>
      <c r="AF104" t="s">
        <v>2024</v>
      </c>
    </row>
    <row r="105" spans="3:32">
      <c r="C105" t="s">
        <v>1208</v>
      </c>
      <c r="D105" t="s">
        <v>1740</v>
      </c>
      <c r="E105">
        <v>27</v>
      </c>
      <c r="F105" s="7" t="s">
        <v>1732</v>
      </c>
      <c r="G105" s="3">
        <v>0.18732499999999999</v>
      </c>
      <c r="H105" s="3">
        <v>2.2124999999999999E-2</v>
      </c>
      <c r="I105" s="3">
        <v>1.6224999999999998E-3</v>
      </c>
      <c r="J105" s="3">
        <v>8.4075000000000011E-2</v>
      </c>
      <c r="K105" s="1"/>
      <c r="L105" s="1" t="s">
        <v>1732</v>
      </c>
      <c r="M105" s="1">
        <f>SUM(G105:K105)</f>
        <v>0.29514750000000001</v>
      </c>
      <c r="N105" s="2">
        <v>0.63500000000000001</v>
      </c>
      <c r="O105" s="2">
        <v>7.4999999999999997E-2</v>
      </c>
      <c r="P105" s="2">
        <v>0.28000000000000003</v>
      </c>
      <c r="Q105" s="2">
        <v>5.4999999999999997E-3</v>
      </c>
      <c r="R105" s="2">
        <v>5.0000000000000001E-3</v>
      </c>
      <c r="S105" s="2"/>
      <c r="T105" s="2">
        <f t="shared" si="16"/>
        <v>0.18732499999999999</v>
      </c>
      <c r="U105" s="2">
        <f t="shared" si="17"/>
        <v>2.2124999999999999E-2</v>
      </c>
      <c r="V105" s="2">
        <f t="shared" si="18"/>
        <v>8.2600000000000007E-2</v>
      </c>
      <c r="W105" s="2">
        <f t="shared" si="19"/>
        <v>1.6224999999999998E-3</v>
      </c>
      <c r="X105" s="2">
        <f t="shared" si="20"/>
        <v>1.475E-3</v>
      </c>
      <c r="Y105" s="1">
        <v>0.29499999999999998</v>
      </c>
      <c r="Z105" s="8">
        <v>543965</v>
      </c>
      <c r="AA105" s="8">
        <v>63749000</v>
      </c>
      <c r="AB105" t="s">
        <v>954</v>
      </c>
      <c r="AD105" t="s">
        <v>2126</v>
      </c>
      <c r="AF105" t="s">
        <v>2024</v>
      </c>
    </row>
    <row r="106" spans="3:32">
      <c r="C106" t="s">
        <v>1008</v>
      </c>
      <c r="D106" t="s">
        <v>1741</v>
      </c>
      <c r="E106">
        <v>28</v>
      </c>
      <c r="F106" s="7" t="s">
        <v>1732</v>
      </c>
      <c r="G106" s="3">
        <v>0.36847999999999997</v>
      </c>
      <c r="H106" s="3">
        <v>1.6919999999999998E-2</v>
      </c>
      <c r="I106" s="3">
        <v>0</v>
      </c>
      <c r="J106" s="3">
        <v>8.4599999999999995E-2</v>
      </c>
      <c r="K106" s="1"/>
      <c r="L106" s="1" t="s">
        <v>1732</v>
      </c>
      <c r="M106" s="1">
        <f>SUM(G106:K106)</f>
        <v>0.47</v>
      </c>
      <c r="N106" s="2">
        <v>0.78400000000000003</v>
      </c>
      <c r="O106" s="2">
        <v>3.5999999999999997E-2</v>
      </c>
      <c r="P106" s="2">
        <v>0.18</v>
      </c>
      <c r="Q106" s="2">
        <v>0</v>
      </c>
      <c r="R106" s="2">
        <v>0</v>
      </c>
      <c r="S106" s="2"/>
      <c r="T106" s="2">
        <f t="shared" si="16"/>
        <v>0.36847999999999997</v>
      </c>
      <c r="U106" s="2">
        <f t="shared" si="17"/>
        <v>1.6919999999999998E-2</v>
      </c>
      <c r="V106" s="2">
        <f t="shared" si="18"/>
        <v>8.4599999999999995E-2</v>
      </c>
      <c r="W106" s="2">
        <f t="shared" si="19"/>
        <v>0</v>
      </c>
      <c r="X106" s="2">
        <f t="shared" si="20"/>
        <v>0</v>
      </c>
      <c r="Y106" s="1">
        <v>0.47</v>
      </c>
      <c r="Z106" s="8">
        <v>20273</v>
      </c>
      <c r="AA106" s="8">
        <v>2059941</v>
      </c>
      <c r="AB106" t="s">
        <v>954</v>
      </c>
      <c r="AD106" t="s">
        <v>2299</v>
      </c>
      <c r="AF106" t="s">
        <v>2024</v>
      </c>
    </row>
    <row r="107" spans="3:32">
      <c r="C107" t="s">
        <v>1443</v>
      </c>
      <c r="D107" t="s">
        <v>1748</v>
      </c>
      <c r="E107">
        <v>5</v>
      </c>
      <c r="F107" s="7" t="s">
        <v>1730</v>
      </c>
      <c r="G107" s="3">
        <v>0.76950400000000008</v>
      </c>
      <c r="H107" s="3">
        <v>1.73E-4</v>
      </c>
      <c r="I107" s="3">
        <v>8.6499999999999999E-4</v>
      </c>
      <c r="J107" s="3">
        <v>9.4284999999999994E-2</v>
      </c>
      <c r="N107" s="2">
        <v>0.88960000000000006</v>
      </c>
      <c r="O107" s="2">
        <v>2.0000000000000001E-4</v>
      </c>
      <c r="P107" s="2">
        <v>7.9000000000000001E-2</v>
      </c>
      <c r="Q107" s="2">
        <v>1E-3</v>
      </c>
      <c r="R107" s="2">
        <v>0.03</v>
      </c>
      <c r="S107" s="2"/>
      <c r="T107" s="2">
        <f t="shared" si="16"/>
        <v>0.76950400000000008</v>
      </c>
      <c r="U107" s="2">
        <f t="shared" si="17"/>
        <v>1.73E-4</v>
      </c>
      <c r="V107" s="2">
        <f t="shared" si="18"/>
        <v>6.8335000000000007E-2</v>
      </c>
      <c r="W107" s="2">
        <f t="shared" si="19"/>
        <v>8.6499999999999999E-4</v>
      </c>
      <c r="X107" s="2">
        <f t="shared" si="20"/>
        <v>2.5949999999999997E-2</v>
      </c>
      <c r="Y107" s="1">
        <v>0.86499999999999999</v>
      </c>
      <c r="Z107" s="8">
        <v>8514877</v>
      </c>
      <c r="AA107" s="8">
        <v>193946886</v>
      </c>
      <c r="AB107" t="s">
        <v>1269</v>
      </c>
      <c r="AD107" t="s">
        <v>2066</v>
      </c>
      <c r="AF107" t="s">
        <v>2024</v>
      </c>
    </row>
    <row r="108" spans="3:32">
      <c r="C108" t="s">
        <v>1181</v>
      </c>
      <c r="D108" t="s">
        <v>1741</v>
      </c>
      <c r="E108">
        <v>29</v>
      </c>
      <c r="F108" s="7" t="s">
        <v>1732</v>
      </c>
      <c r="G108" s="3">
        <v>0.38956499999999999</v>
      </c>
      <c r="H108" s="3">
        <v>1.0395E-2</v>
      </c>
      <c r="I108" s="3">
        <v>1.9800000000000002E-4</v>
      </c>
      <c r="J108" s="3">
        <v>9.4347000000000014E-2</v>
      </c>
      <c r="K108" s="1"/>
      <c r="L108" s="1" t="s">
        <v>1732</v>
      </c>
      <c r="M108" s="1">
        <f>SUM(G108:K108)</f>
        <v>0.49450499999999997</v>
      </c>
      <c r="N108" s="2">
        <v>0.78700000000000003</v>
      </c>
      <c r="O108" s="2">
        <v>2.1000000000000001E-2</v>
      </c>
      <c r="P108" s="2">
        <v>0.19</v>
      </c>
      <c r="Q108" s="2">
        <v>4.0000000000000002E-4</v>
      </c>
      <c r="R108" s="2">
        <v>6.0000000000000006E-4</v>
      </c>
      <c r="S108" s="2"/>
      <c r="T108" s="2">
        <f t="shared" si="16"/>
        <v>0.38956499999999999</v>
      </c>
      <c r="U108" s="2">
        <f t="shared" si="17"/>
        <v>1.0395E-2</v>
      </c>
      <c r="V108" s="2">
        <f t="shared" si="18"/>
        <v>9.4049999999999995E-2</v>
      </c>
      <c r="W108" s="2">
        <f t="shared" si="19"/>
        <v>1.9800000000000002E-4</v>
      </c>
      <c r="X108" s="2">
        <f t="shared" si="20"/>
        <v>2.9700000000000001E-4</v>
      </c>
      <c r="Y108" s="1">
        <v>0.495</v>
      </c>
      <c r="Z108" s="8">
        <v>503783</v>
      </c>
      <c r="AA108" s="8">
        <v>47059533</v>
      </c>
      <c r="AB108" t="s">
        <v>954</v>
      </c>
      <c r="AD108" t="s">
        <v>2309</v>
      </c>
      <c r="AF108" t="s">
        <v>2024</v>
      </c>
    </row>
    <row r="109" spans="3:32">
      <c r="C109" t="s">
        <v>1029</v>
      </c>
      <c r="D109" t="s">
        <v>1740</v>
      </c>
      <c r="E109">
        <v>34</v>
      </c>
      <c r="F109" s="7" t="s">
        <v>1732</v>
      </c>
      <c r="G109" s="3">
        <v>0.23496</v>
      </c>
      <c r="H109" s="3">
        <v>6.6E-4</v>
      </c>
      <c r="I109" s="3">
        <v>0</v>
      </c>
      <c r="J109" s="3">
        <v>9.4379999999999992E-2</v>
      </c>
      <c r="K109" s="1"/>
      <c r="L109" s="1" t="s">
        <v>1732</v>
      </c>
      <c r="M109" s="1">
        <f>SUM(G109:K109)</f>
        <v>0.32999999999999996</v>
      </c>
      <c r="N109" s="2">
        <v>0.71199999999999997</v>
      </c>
      <c r="O109" s="2">
        <v>2E-3</v>
      </c>
      <c r="P109" s="2">
        <v>0.28599999999999998</v>
      </c>
      <c r="Q109" s="2">
        <v>0</v>
      </c>
      <c r="R109" s="2">
        <v>0</v>
      </c>
      <c r="S109" s="2"/>
      <c r="T109" s="2">
        <f t="shared" si="16"/>
        <v>0.23496</v>
      </c>
      <c r="U109" s="2">
        <f t="shared" si="17"/>
        <v>6.6E-4</v>
      </c>
      <c r="V109" s="2">
        <f t="shared" si="18"/>
        <v>9.4379999999999992E-2</v>
      </c>
      <c r="W109" s="2">
        <f t="shared" si="19"/>
        <v>0</v>
      </c>
      <c r="X109" s="2">
        <f t="shared" si="20"/>
        <v>0</v>
      </c>
      <c r="Y109" s="1">
        <v>0.33</v>
      </c>
      <c r="Z109" s="8">
        <v>207600</v>
      </c>
      <c r="AA109" s="8">
        <v>9460700</v>
      </c>
      <c r="AB109" t="s">
        <v>954</v>
      </c>
      <c r="AD109" t="s">
        <v>2054</v>
      </c>
      <c r="AF109" t="s">
        <v>2024</v>
      </c>
    </row>
    <row r="110" spans="3:32">
      <c r="C110" t="s">
        <v>970</v>
      </c>
      <c r="D110" t="s">
        <v>1740</v>
      </c>
      <c r="E110">
        <v>30</v>
      </c>
      <c r="F110" s="7" t="s">
        <v>1732</v>
      </c>
      <c r="G110" s="3">
        <v>6.4000000000000001E-2</v>
      </c>
      <c r="H110" s="3">
        <v>3.2000000000000003E-4</v>
      </c>
      <c r="I110" s="3">
        <v>0</v>
      </c>
      <c r="J110" s="3">
        <v>9.536E-2</v>
      </c>
      <c r="K110" s="1"/>
      <c r="L110" s="1" t="s">
        <v>1732</v>
      </c>
      <c r="M110" s="1">
        <f>SUM(G110:K110)</f>
        <v>0.15967999999999999</v>
      </c>
      <c r="N110" s="2">
        <v>0.4</v>
      </c>
      <c r="O110" s="2">
        <v>2E-3</v>
      </c>
      <c r="P110" s="2">
        <v>0.59599999999999997</v>
      </c>
      <c r="Q110" s="2">
        <v>0</v>
      </c>
      <c r="R110" s="2">
        <v>0</v>
      </c>
      <c r="S110" s="2"/>
      <c r="T110" s="2">
        <f t="shared" si="16"/>
        <v>6.4000000000000001E-2</v>
      </c>
      <c r="U110" s="2">
        <f t="shared" si="17"/>
        <v>3.2000000000000003E-4</v>
      </c>
      <c r="V110" s="2">
        <f t="shared" si="18"/>
        <v>9.536E-2</v>
      </c>
      <c r="W110" s="2">
        <f t="shared" si="19"/>
        <v>0</v>
      </c>
      <c r="X110" s="2">
        <f t="shared" si="20"/>
        <v>0</v>
      </c>
      <c r="Y110" s="1">
        <v>0.16</v>
      </c>
      <c r="Z110" s="8">
        <v>43432</v>
      </c>
      <c r="AA110" s="8">
        <v>1286540</v>
      </c>
      <c r="AB110" t="s">
        <v>954</v>
      </c>
      <c r="AD110" t="s">
        <v>2119</v>
      </c>
      <c r="AF110" t="s">
        <v>2024</v>
      </c>
    </row>
    <row r="111" spans="3:32">
      <c r="C111" t="s">
        <v>1197</v>
      </c>
      <c r="D111" t="s">
        <v>1740</v>
      </c>
      <c r="E111">
        <v>27</v>
      </c>
      <c r="F111" s="7" t="s">
        <v>1732</v>
      </c>
      <c r="G111" s="3">
        <v>0.21285000000000001</v>
      </c>
      <c r="H111" s="3">
        <v>1.9470000000000001E-2</v>
      </c>
      <c r="I111" s="3">
        <v>6.6E-4</v>
      </c>
      <c r="J111" s="3">
        <v>9.6657000000000007E-2</v>
      </c>
      <c r="K111" s="1"/>
      <c r="L111" s="1" t="s">
        <v>1732</v>
      </c>
      <c r="M111" s="1">
        <f>SUM(G111:K111)</f>
        <v>0.32963700000000001</v>
      </c>
      <c r="N111" s="2">
        <v>0.64500000000000002</v>
      </c>
      <c r="O111" s="2">
        <v>5.8999999999999997E-2</v>
      </c>
      <c r="P111" s="2">
        <v>0.28999999999999998</v>
      </c>
      <c r="Q111" s="2">
        <v>2E-3</v>
      </c>
      <c r="R111" s="2">
        <v>2.8999999999999998E-3</v>
      </c>
      <c r="S111" s="2"/>
      <c r="T111" s="2">
        <f t="shared" ref="T111:T139" si="21">+N111*$Y111</f>
        <v>0.21285000000000001</v>
      </c>
      <c r="U111" s="2">
        <f t="shared" ref="U111:U139" si="22">+O111*$Y111</f>
        <v>1.9470000000000001E-2</v>
      </c>
      <c r="V111" s="2">
        <f t="shared" ref="V111:V139" si="23">+P111*$Y111</f>
        <v>9.5699999999999993E-2</v>
      </c>
      <c r="W111" s="2">
        <f t="shared" ref="W111:W139" si="24">+Q111*$Y111</f>
        <v>6.6E-4</v>
      </c>
      <c r="X111" s="2">
        <f t="shared" ref="X111:X139" si="25">+R111*$Y111</f>
        <v>9.5699999999999995E-4</v>
      </c>
      <c r="Y111" s="1">
        <v>0.33</v>
      </c>
      <c r="Z111" s="8">
        <v>30528</v>
      </c>
      <c r="AA111" s="8">
        <v>11150598</v>
      </c>
      <c r="AB111" t="s">
        <v>954</v>
      </c>
      <c r="AD111" t="s">
        <v>2055</v>
      </c>
      <c r="AF111" t="s">
        <v>2024</v>
      </c>
    </row>
    <row r="112" spans="3:32">
      <c r="C112" t="s">
        <v>1388</v>
      </c>
      <c r="D112" t="s">
        <v>1748</v>
      </c>
      <c r="E112">
        <v>16</v>
      </c>
      <c r="F112" s="7" t="s">
        <v>1730</v>
      </c>
      <c r="G112" s="3">
        <v>0.73205999999999993</v>
      </c>
      <c r="H112" s="3">
        <v>0</v>
      </c>
      <c r="I112" s="3">
        <v>0</v>
      </c>
      <c r="J112" s="3">
        <v>9.7939999999999999E-2</v>
      </c>
      <c r="N112" s="2">
        <v>0.88200000000000001</v>
      </c>
      <c r="O112" s="2">
        <v>0</v>
      </c>
      <c r="P112" s="2">
        <v>0.11</v>
      </c>
      <c r="Q112" s="2">
        <v>0</v>
      </c>
      <c r="R112" s="2">
        <v>8.0000000000000002E-3</v>
      </c>
      <c r="S112" s="2"/>
      <c r="T112" s="2">
        <f t="shared" si="21"/>
        <v>0.73205999999999993</v>
      </c>
      <c r="U112" s="2">
        <f t="shared" si="22"/>
        <v>0</v>
      </c>
      <c r="V112" s="2">
        <f t="shared" si="23"/>
        <v>9.1299999999999992E-2</v>
      </c>
      <c r="W112" s="2">
        <f t="shared" si="24"/>
        <v>0</v>
      </c>
      <c r="X112" s="2">
        <f t="shared" si="25"/>
        <v>6.6400000000000001E-3</v>
      </c>
      <c r="Y112" s="1">
        <v>0.83</v>
      </c>
      <c r="Z112" s="8">
        <v>21040</v>
      </c>
      <c r="AA112" s="8">
        <v>6183000</v>
      </c>
      <c r="AB112" t="s">
        <v>1269</v>
      </c>
      <c r="AD112" t="s">
        <v>2116</v>
      </c>
      <c r="AF112" t="s">
        <v>2024</v>
      </c>
    </row>
    <row r="113" spans="3:32">
      <c r="C113" t="s">
        <v>1313</v>
      </c>
      <c r="D113" t="s">
        <v>1749</v>
      </c>
      <c r="E113">
        <v>15</v>
      </c>
      <c r="F113" s="7" t="s">
        <v>1730</v>
      </c>
      <c r="G113" s="3">
        <v>0.65175000000000005</v>
      </c>
      <c r="H113" s="3">
        <v>0</v>
      </c>
      <c r="I113" s="3">
        <v>0</v>
      </c>
      <c r="J113" s="3">
        <v>9.8250000000000004E-2</v>
      </c>
      <c r="N113" s="2">
        <v>0.86899999999999999</v>
      </c>
      <c r="O113" s="2">
        <v>0</v>
      </c>
      <c r="P113" s="2">
        <v>0.106</v>
      </c>
      <c r="Q113" s="2">
        <v>0</v>
      </c>
      <c r="R113" s="2">
        <v>2.4999999999999998E-2</v>
      </c>
      <c r="S113" s="2"/>
      <c r="T113" s="2">
        <f t="shared" si="21"/>
        <v>0.65175000000000005</v>
      </c>
      <c r="U113" s="2">
        <f t="shared" si="22"/>
        <v>0</v>
      </c>
      <c r="V113" s="2">
        <f t="shared" si="23"/>
        <v>7.9500000000000001E-2</v>
      </c>
      <c r="W113" s="2">
        <f t="shared" si="24"/>
        <v>0</v>
      </c>
      <c r="X113" s="2">
        <f t="shared" si="25"/>
        <v>1.8749999999999999E-2</v>
      </c>
      <c r="Y113" s="1">
        <v>0.75</v>
      </c>
      <c r="Z113" s="8">
        <v>27065</v>
      </c>
      <c r="AA113" s="8">
        <v>10413211</v>
      </c>
      <c r="AB113" t="s">
        <v>1269</v>
      </c>
      <c r="AD113" t="s">
        <v>2151</v>
      </c>
      <c r="AF113" t="s">
        <v>2024</v>
      </c>
    </row>
    <row r="114" spans="3:32">
      <c r="C114" t="s">
        <v>976</v>
      </c>
      <c r="D114" t="s">
        <v>1741</v>
      </c>
      <c r="E114">
        <v>28</v>
      </c>
      <c r="F114" s="7" t="s">
        <v>1732</v>
      </c>
      <c r="G114" s="3">
        <v>0.27945000000000003</v>
      </c>
      <c r="H114" s="3">
        <v>2.3490000000000004E-2</v>
      </c>
      <c r="I114" s="3">
        <v>1.6200000000000001E-3</v>
      </c>
      <c r="J114" s="3">
        <v>0.10064250000000001</v>
      </c>
      <c r="K114" s="1"/>
      <c r="L114" s="1" t="s">
        <v>1732</v>
      </c>
      <c r="M114" s="1">
        <f>SUM(G114:K114)</f>
        <v>0.40520250000000008</v>
      </c>
      <c r="N114" s="2">
        <v>0.69000000000000006</v>
      </c>
      <c r="O114" s="2">
        <v>5.8000000000000003E-2</v>
      </c>
      <c r="P114" s="2">
        <v>0.247</v>
      </c>
      <c r="Q114" s="2">
        <v>4.0000000000000001E-3</v>
      </c>
      <c r="R114" s="2">
        <v>1.5E-3</v>
      </c>
      <c r="S114" s="2"/>
      <c r="T114" s="2">
        <f t="shared" si="21"/>
        <v>0.27945000000000003</v>
      </c>
      <c r="U114" s="2">
        <f t="shared" si="22"/>
        <v>2.3490000000000004E-2</v>
      </c>
      <c r="V114" s="2">
        <f t="shared" si="23"/>
        <v>0.100035</v>
      </c>
      <c r="W114" s="2">
        <f t="shared" si="24"/>
        <v>1.6200000000000001E-3</v>
      </c>
      <c r="X114" s="2">
        <f t="shared" si="25"/>
        <v>6.0750000000000008E-4</v>
      </c>
      <c r="Y114" s="1">
        <v>0.40500000000000003</v>
      </c>
      <c r="Z114" s="8">
        <v>357123</v>
      </c>
      <c r="AA114" s="8">
        <v>80327900</v>
      </c>
      <c r="AB114" t="s">
        <v>954</v>
      </c>
      <c r="AD114" t="s">
        <v>2140</v>
      </c>
      <c r="AF114" t="s">
        <v>2024</v>
      </c>
    </row>
    <row r="115" spans="3:32">
      <c r="C115" t="s">
        <v>1299</v>
      </c>
      <c r="D115" t="s">
        <v>1748</v>
      </c>
      <c r="E115">
        <v>17</v>
      </c>
      <c r="F115" s="7" t="s">
        <v>1730</v>
      </c>
      <c r="G115" s="3">
        <v>0.75680000000000003</v>
      </c>
      <c r="H115" s="3">
        <v>0</v>
      </c>
      <c r="I115" s="3">
        <v>0</v>
      </c>
      <c r="J115" s="3">
        <v>0.10234</v>
      </c>
      <c r="N115" s="2">
        <v>0.88</v>
      </c>
      <c r="O115" s="2">
        <v>0</v>
      </c>
      <c r="P115" s="2">
        <v>0.109</v>
      </c>
      <c r="Q115" s="2">
        <v>0</v>
      </c>
      <c r="R115" s="2">
        <v>9.9999999999999985E-3</v>
      </c>
      <c r="S115" s="2"/>
      <c r="T115" s="2">
        <f t="shared" si="21"/>
        <v>0.75680000000000003</v>
      </c>
      <c r="U115" s="2">
        <f t="shared" si="22"/>
        <v>0</v>
      </c>
      <c r="V115" s="2">
        <f t="shared" si="23"/>
        <v>9.3740000000000004E-2</v>
      </c>
      <c r="W115" s="2">
        <f t="shared" si="24"/>
        <v>0</v>
      </c>
      <c r="X115" s="2">
        <f t="shared" si="25"/>
        <v>8.5999999999999983E-3</v>
      </c>
      <c r="Y115" s="1">
        <v>0.86</v>
      </c>
      <c r="Z115" s="8">
        <v>47875</v>
      </c>
      <c r="AA115" s="8">
        <v>9445281</v>
      </c>
      <c r="AB115" t="s">
        <v>1269</v>
      </c>
      <c r="AD115" t="s">
        <v>71</v>
      </c>
      <c r="AF115" t="s">
        <v>2024</v>
      </c>
    </row>
    <row r="116" spans="3:32">
      <c r="C116" t="s">
        <v>1399</v>
      </c>
      <c r="D116" t="s">
        <v>1748</v>
      </c>
      <c r="E116">
        <v>16</v>
      </c>
      <c r="F116" s="7" t="s">
        <v>1730</v>
      </c>
      <c r="G116" s="3">
        <v>0.73583999999999994</v>
      </c>
      <c r="H116" s="3">
        <v>8.4000000000000003E-4</v>
      </c>
      <c r="I116" s="3">
        <v>8.4000000000000003E-4</v>
      </c>
      <c r="J116" s="3">
        <v>0.10247999999999999</v>
      </c>
      <c r="N116" s="2">
        <v>0.876</v>
      </c>
      <c r="O116" s="2">
        <v>1E-3</v>
      </c>
      <c r="P116" s="2">
        <v>0.105</v>
      </c>
      <c r="Q116" s="2">
        <v>1E-3</v>
      </c>
      <c r="R116" s="2">
        <v>1.7000000000000001E-2</v>
      </c>
      <c r="S116" s="2"/>
      <c r="T116" s="2">
        <f t="shared" si="21"/>
        <v>0.73583999999999994</v>
      </c>
      <c r="U116" s="2">
        <f t="shared" si="22"/>
        <v>8.4000000000000003E-4</v>
      </c>
      <c r="V116" s="2">
        <f t="shared" si="23"/>
        <v>8.8199999999999987E-2</v>
      </c>
      <c r="W116" s="2">
        <f t="shared" si="24"/>
        <v>8.4000000000000003E-4</v>
      </c>
      <c r="X116" s="2">
        <f t="shared" si="25"/>
        <v>1.4280000000000001E-2</v>
      </c>
      <c r="Y116" s="1">
        <v>0.84</v>
      </c>
      <c r="Z116" s="8">
        <v>112088</v>
      </c>
      <c r="AA116" s="8">
        <v>8385072</v>
      </c>
      <c r="AB116" t="s">
        <v>1269</v>
      </c>
      <c r="AD116" t="s">
        <v>2153</v>
      </c>
      <c r="AF116" t="s">
        <v>2024</v>
      </c>
    </row>
    <row r="117" spans="3:32">
      <c r="C117" t="s">
        <v>286</v>
      </c>
      <c r="D117" t="s">
        <v>1748</v>
      </c>
      <c r="E117">
        <v>89</v>
      </c>
      <c r="F117" s="7" t="s">
        <v>1730</v>
      </c>
      <c r="G117" s="3">
        <v>0.76195000000000002</v>
      </c>
      <c r="H117" s="3">
        <v>7.8750000000000001E-3</v>
      </c>
      <c r="I117" s="3">
        <v>0</v>
      </c>
      <c r="J117" s="3">
        <v>0.105</v>
      </c>
      <c r="N117" s="2">
        <v>0.87080000000000002</v>
      </c>
      <c r="O117" s="2">
        <v>8.9999999999999993E-3</v>
      </c>
      <c r="P117" s="2">
        <v>7.9000000000000001E-2</v>
      </c>
      <c r="Q117" s="2">
        <v>0</v>
      </c>
      <c r="R117" s="2">
        <v>4.1000000000000002E-2</v>
      </c>
      <c r="S117" s="2"/>
      <c r="T117" s="2">
        <f t="shared" si="21"/>
        <v>0.76195000000000002</v>
      </c>
      <c r="U117" s="2">
        <f t="shared" si="22"/>
        <v>7.8750000000000001E-3</v>
      </c>
      <c r="V117" s="2">
        <f t="shared" si="23"/>
        <v>6.9125000000000006E-2</v>
      </c>
      <c r="W117" s="2">
        <f t="shared" si="24"/>
        <v>0</v>
      </c>
      <c r="X117" s="2">
        <f t="shared" si="25"/>
        <v>3.5875000000000004E-2</v>
      </c>
      <c r="Y117" s="1">
        <v>0.875</v>
      </c>
      <c r="Z117" s="8">
        <v>390757</v>
      </c>
      <c r="AA117" s="8">
        <v>12973808</v>
      </c>
      <c r="AB117" t="s">
        <v>164</v>
      </c>
      <c r="AD117" t="s">
        <v>2393</v>
      </c>
      <c r="AF117" t="s">
        <v>2024</v>
      </c>
    </row>
    <row r="118" spans="3:32">
      <c r="C118" t="s">
        <v>201</v>
      </c>
      <c r="D118" t="s">
        <v>1748</v>
      </c>
      <c r="E118">
        <v>92</v>
      </c>
      <c r="F118" s="7" t="s">
        <v>1730</v>
      </c>
      <c r="G118" s="3">
        <v>0.79329000000000005</v>
      </c>
      <c r="H118" s="3">
        <v>2.7900000000000001E-2</v>
      </c>
      <c r="I118" s="3">
        <v>4.6500000000000003E-4</v>
      </c>
      <c r="J118" s="3">
        <v>0.10695</v>
      </c>
      <c r="N118" s="2">
        <v>0.85299999999999998</v>
      </c>
      <c r="O118" s="2">
        <v>0.03</v>
      </c>
      <c r="P118" s="2">
        <v>6.9000000000000006E-2</v>
      </c>
      <c r="Q118" s="2">
        <v>5.0000000000000001E-4</v>
      </c>
      <c r="R118" s="2">
        <v>4.5999999999999999E-2</v>
      </c>
      <c r="S118" s="2"/>
      <c r="T118" s="2">
        <f t="shared" si="21"/>
        <v>0.79329000000000005</v>
      </c>
      <c r="U118" s="2">
        <f t="shared" si="22"/>
        <v>2.7900000000000001E-2</v>
      </c>
      <c r="V118" s="2">
        <f t="shared" si="23"/>
        <v>6.4170000000000005E-2</v>
      </c>
      <c r="W118" s="2">
        <f t="shared" si="24"/>
        <v>4.6500000000000003E-4</v>
      </c>
      <c r="X118" s="2">
        <f t="shared" si="25"/>
        <v>4.2779999999999999E-2</v>
      </c>
      <c r="Y118" s="1">
        <v>0.93</v>
      </c>
      <c r="Z118" s="8">
        <v>587041</v>
      </c>
      <c r="AA118" s="8">
        <v>20696070</v>
      </c>
      <c r="AB118" t="s">
        <v>164</v>
      </c>
      <c r="AD118" t="s">
        <v>2196</v>
      </c>
      <c r="AF118" t="s">
        <v>2024</v>
      </c>
    </row>
    <row r="119" spans="3:32">
      <c r="C119" t="s">
        <v>307</v>
      </c>
      <c r="D119" t="s">
        <v>1749</v>
      </c>
      <c r="E119">
        <v>64</v>
      </c>
      <c r="F119" s="7" t="s">
        <v>1730</v>
      </c>
      <c r="G119" s="3">
        <v>0.67136499999999988</v>
      </c>
      <c r="H119" s="3">
        <v>0.17476499999999998</v>
      </c>
      <c r="I119" s="3">
        <v>0</v>
      </c>
      <c r="J119" s="3">
        <v>0.10791499999999998</v>
      </c>
      <c r="N119" s="2">
        <v>0.70299999999999996</v>
      </c>
      <c r="O119" s="2">
        <v>0.183</v>
      </c>
      <c r="P119" s="2">
        <v>5.2999999999999999E-2</v>
      </c>
      <c r="Q119" s="2">
        <v>0</v>
      </c>
      <c r="R119" s="2">
        <v>0.06</v>
      </c>
      <c r="S119" s="2"/>
      <c r="T119" s="2">
        <f t="shared" si="21"/>
        <v>0.67136499999999988</v>
      </c>
      <c r="U119" s="2">
        <f t="shared" si="22"/>
        <v>0.17476499999999998</v>
      </c>
      <c r="V119" s="2">
        <f t="shared" si="23"/>
        <v>5.0614999999999993E-2</v>
      </c>
      <c r="W119" s="2">
        <f t="shared" si="24"/>
        <v>0</v>
      </c>
      <c r="X119" s="2">
        <f t="shared" si="25"/>
        <v>5.7299999999999997E-2</v>
      </c>
      <c r="Y119" s="1">
        <v>0.95499999999999996</v>
      </c>
      <c r="Z119" s="8">
        <v>466050</v>
      </c>
      <c r="AA119" s="8">
        <v>19406100</v>
      </c>
      <c r="AB119" t="s">
        <v>164</v>
      </c>
      <c r="AD119" t="s">
        <v>2076</v>
      </c>
      <c r="AF119" t="s">
        <v>2024</v>
      </c>
    </row>
    <row r="120" spans="3:32">
      <c r="C120" t="s">
        <v>1541</v>
      </c>
      <c r="D120" t="s">
        <v>1741</v>
      </c>
      <c r="E120">
        <v>19</v>
      </c>
      <c r="F120" s="7" t="s">
        <v>1732</v>
      </c>
      <c r="G120" s="3">
        <v>0.29399999999999998</v>
      </c>
      <c r="H120" s="3">
        <v>8.8199999999999997E-3</v>
      </c>
      <c r="I120" s="3">
        <v>9.2399999999999999E-3</v>
      </c>
      <c r="J120" s="3">
        <v>0.10836</v>
      </c>
      <c r="K120" s="1"/>
      <c r="L120" s="1" t="s">
        <v>1732</v>
      </c>
      <c r="M120" s="1">
        <f>SUM(G120:K120)</f>
        <v>0.42042000000000002</v>
      </c>
      <c r="N120" s="2">
        <v>0.7</v>
      </c>
      <c r="O120" s="2">
        <v>2.1000000000000001E-2</v>
      </c>
      <c r="P120" s="2">
        <v>0.23699999999999999</v>
      </c>
      <c r="Q120" s="2">
        <v>2.1999999999999999E-2</v>
      </c>
      <c r="R120" s="2">
        <v>2.0999999999999998E-2</v>
      </c>
      <c r="S120" s="2"/>
      <c r="T120" s="2">
        <f t="shared" si="21"/>
        <v>0.29399999999999998</v>
      </c>
      <c r="U120" s="2">
        <f t="shared" si="22"/>
        <v>8.8199999999999997E-3</v>
      </c>
      <c r="V120" s="2">
        <f t="shared" si="23"/>
        <v>9.953999999999999E-2</v>
      </c>
      <c r="W120" s="2">
        <f t="shared" si="24"/>
        <v>9.2399999999999999E-3</v>
      </c>
      <c r="X120" s="2">
        <f t="shared" si="25"/>
        <v>8.819999999999998E-3</v>
      </c>
      <c r="Y120" s="1">
        <v>0.42</v>
      </c>
      <c r="Z120" s="8">
        <v>9970610</v>
      </c>
      <c r="AA120" s="8">
        <v>35056064</v>
      </c>
      <c r="AB120" t="s">
        <v>1537</v>
      </c>
      <c r="AD120" t="s">
        <v>2077</v>
      </c>
      <c r="AF120" t="s">
        <v>2024</v>
      </c>
    </row>
    <row r="121" spans="3:32">
      <c r="C121" t="s">
        <v>1410</v>
      </c>
      <c r="D121" t="s">
        <v>1748</v>
      </c>
      <c r="E121">
        <v>16</v>
      </c>
      <c r="F121" s="7" t="s">
        <v>1730</v>
      </c>
      <c r="G121" s="3">
        <v>0.72071999999999992</v>
      </c>
      <c r="H121" s="3">
        <v>0</v>
      </c>
      <c r="I121" s="3">
        <v>0</v>
      </c>
      <c r="J121" s="3">
        <v>0.11760000000000001</v>
      </c>
      <c r="N121" s="2">
        <v>0.85799999999999998</v>
      </c>
      <c r="O121" s="2">
        <v>0</v>
      </c>
      <c r="P121" s="2">
        <v>0.125</v>
      </c>
      <c r="Q121" s="2">
        <v>0</v>
      </c>
      <c r="R121" s="2">
        <v>1.4999999999999999E-2</v>
      </c>
      <c r="S121" s="2"/>
      <c r="T121" s="2">
        <f t="shared" si="21"/>
        <v>0.72071999999999992</v>
      </c>
      <c r="U121" s="2">
        <f t="shared" si="22"/>
        <v>0</v>
      </c>
      <c r="V121" s="2">
        <f t="shared" si="23"/>
        <v>0.105</v>
      </c>
      <c r="W121" s="2">
        <f t="shared" si="24"/>
        <v>0</v>
      </c>
      <c r="X121" s="2">
        <f t="shared" si="25"/>
        <v>1.2599999999999998E-2</v>
      </c>
      <c r="Y121" s="1">
        <v>0.84</v>
      </c>
      <c r="Z121" s="8">
        <v>121428</v>
      </c>
      <c r="AA121" s="8">
        <v>6071045</v>
      </c>
      <c r="AB121" t="s">
        <v>1269</v>
      </c>
      <c r="AD121" t="s">
        <v>2239</v>
      </c>
      <c r="AF121" t="s">
        <v>2024</v>
      </c>
    </row>
    <row r="122" spans="3:32">
      <c r="C122" t="s">
        <v>333</v>
      </c>
      <c r="D122" t="s">
        <v>1747</v>
      </c>
      <c r="E122">
        <v>64</v>
      </c>
      <c r="F122" s="7" t="s">
        <v>1730</v>
      </c>
      <c r="G122" s="3">
        <v>0.81175499999999989</v>
      </c>
      <c r="H122" s="3">
        <v>1.1339999999999999E-2</v>
      </c>
      <c r="I122" s="3">
        <v>0</v>
      </c>
      <c r="J122" s="3">
        <v>0.121905</v>
      </c>
      <c r="N122" s="2">
        <v>0.85899999999999999</v>
      </c>
      <c r="O122" s="2">
        <v>1.2E-2</v>
      </c>
      <c r="P122" s="2">
        <v>0.09</v>
      </c>
      <c r="Q122" s="2">
        <v>0</v>
      </c>
      <c r="R122" s="2">
        <v>3.9E-2</v>
      </c>
      <c r="S122" s="2"/>
      <c r="T122" s="2">
        <f t="shared" si="21"/>
        <v>0.81175499999999989</v>
      </c>
      <c r="U122" s="2">
        <f t="shared" si="22"/>
        <v>1.1339999999999999E-2</v>
      </c>
      <c r="V122" s="2">
        <f t="shared" si="23"/>
        <v>8.5049999999999987E-2</v>
      </c>
      <c r="W122" s="2">
        <f t="shared" si="24"/>
        <v>0</v>
      </c>
      <c r="X122" s="2">
        <f t="shared" si="25"/>
        <v>3.6854999999999999E-2</v>
      </c>
      <c r="Y122" s="1">
        <v>0.94499999999999995</v>
      </c>
      <c r="Z122" s="8">
        <v>342000</v>
      </c>
      <c r="AA122" s="8">
        <v>4324000</v>
      </c>
      <c r="AB122" t="s">
        <v>164</v>
      </c>
      <c r="AD122" t="s">
        <v>2095</v>
      </c>
      <c r="AF122" t="s">
        <v>2024</v>
      </c>
    </row>
    <row r="123" spans="3:32">
      <c r="C123" t="s">
        <v>535</v>
      </c>
      <c r="D123" t="s">
        <v>1740</v>
      </c>
      <c r="E123">
        <v>94</v>
      </c>
      <c r="F123" s="7" t="s">
        <v>1732</v>
      </c>
      <c r="G123" s="3">
        <v>0.18875999999999998</v>
      </c>
      <c r="H123" s="3">
        <v>3.96E-3</v>
      </c>
      <c r="I123" s="3">
        <v>1.2210000000000002E-2</v>
      </c>
      <c r="J123" s="3">
        <v>0.12474</v>
      </c>
      <c r="K123" s="1"/>
      <c r="L123" s="1" t="s">
        <v>1732</v>
      </c>
      <c r="M123" s="1">
        <f>SUM(G123:K123)</f>
        <v>0.32966999999999996</v>
      </c>
      <c r="N123" s="2">
        <v>0.57199999999999995</v>
      </c>
      <c r="O123" s="2">
        <v>1.2E-2</v>
      </c>
      <c r="P123" s="2">
        <v>0.36599999999999999</v>
      </c>
      <c r="Q123" s="2">
        <v>3.7000000000000005E-2</v>
      </c>
      <c r="R123" s="2">
        <v>1.2E-2</v>
      </c>
      <c r="S123" s="2"/>
      <c r="T123" s="2">
        <f t="shared" si="21"/>
        <v>0.18875999999999998</v>
      </c>
      <c r="U123" s="2">
        <f t="shared" si="22"/>
        <v>3.96E-3</v>
      </c>
      <c r="V123" s="2">
        <f t="shared" si="23"/>
        <v>0.12078</v>
      </c>
      <c r="W123" s="2">
        <f t="shared" si="24"/>
        <v>1.2210000000000002E-2</v>
      </c>
      <c r="X123" s="2">
        <f t="shared" si="25"/>
        <v>3.96E-3</v>
      </c>
      <c r="Y123" s="1">
        <v>0.33</v>
      </c>
      <c r="Z123" s="8">
        <v>270534</v>
      </c>
      <c r="AA123" s="8">
        <v>4468540</v>
      </c>
      <c r="AB123" t="s">
        <v>524</v>
      </c>
      <c r="AD123" t="s">
        <v>16</v>
      </c>
      <c r="AF123" t="s">
        <v>2024</v>
      </c>
    </row>
    <row r="124" spans="3:32">
      <c r="C124" t="s">
        <v>386</v>
      </c>
      <c r="D124" t="s">
        <v>1748</v>
      </c>
      <c r="E124">
        <v>91</v>
      </c>
      <c r="F124" s="7" t="s">
        <v>1730</v>
      </c>
      <c r="G124" s="3">
        <v>0.68698500000000007</v>
      </c>
      <c r="H124" s="3">
        <v>1.4365000000000001E-2</v>
      </c>
      <c r="I124" s="3">
        <v>1.0985E-2</v>
      </c>
      <c r="J124" s="3">
        <v>0.13181999999999999</v>
      </c>
      <c r="N124" s="2">
        <v>0.81300000000000006</v>
      </c>
      <c r="O124" s="2">
        <v>1.7000000000000001E-2</v>
      </c>
      <c r="P124" s="2">
        <v>0.14899999999999999</v>
      </c>
      <c r="Q124" s="2">
        <v>1.2999999999999999E-2</v>
      </c>
      <c r="R124" s="2">
        <v>7.0000000000000001E-3</v>
      </c>
      <c r="S124" s="2"/>
      <c r="T124" s="2">
        <f t="shared" si="21"/>
        <v>0.68698500000000007</v>
      </c>
      <c r="U124" s="2">
        <f t="shared" si="22"/>
        <v>1.4365000000000001E-2</v>
      </c>
      <c r="V124" s="2">
        <f t="shared" si="23"/>
        <v>0.12590499999999999</v>
      </c>
      <c r="W124" s="2">
        <f t="shared" si="24"/>
        <v>1.0985E-2</v>
      </c>
      <c r="X124" s="2">
        <f t="shared" si="25"/>
        <v>5.9150000000000001E-3</v>
      </c>
      <c r="Y124" s="1">
        <v>0.84499999999999997</v>
      </c>
      <c r="Z124" s="8">
        <v>1220813</v>
      </c>
      <c r="AA124" s="8">
        <v>52981991</v>
      </c>
      <c r="AB124" t="s">
        <v>164</v>
      </c>
      <c r="AD124" t="s">
        <v>2304</v>
      </c>
      <c r="AF124" t="s">
        <v>2024</v>
      </c>
    </row>
    <row r="125" spans="3:32">
      <c r="C125" t="s">
        <v>1290</v>
      </c>
      <c r="D125" t="s">
        <v>1740</v>
      </c>
      <c r="E125">
        <v>96</v>
      </c>
      <c r="F125" s="7" t="s">
        <v>1730</v>
      </c>
      <c r="G125" s="3">
        <v>0.19832</v>
      </c>
      <c r="H125" s="3">
        <v>0</v>
      </c>
      <c r="I125" s="3">
        <v>6.7000000000000002E-4</v>
      </c>
      <c r="J125" s="3">
        <v>0.13534000000000002</v>
      </c>
      <c r="K125" s="1"/>
      <c r="L125" s="1" t="s">
        <v>1732</v>
      </c>
      <c r="M125" s="1">
        <f t="shared" ref="M125:M136" si="26">SUM(G125:K125)</f>
        <v>0.33433000000000002</v>
      </c>
      <c r="N125" s="2">
        <v>0.59199999999999997</v>
      </c>
      <c r="O125" s="2">
        <v>0</v>
      </c>
      <c r="P125" s="2">
        <v>0.23</v>
      </c>
      <c r="Q125" s="2">
        <v>2E-3</v>
      </c>
      <c r="R125" s="2">
        <v>0.17399999999999999</v>
      </c>
      <c r="S125" s="2"/>
      <c r="T125" s="2">
        <f t="shared" si="21"/>
        <v>0.19832</v>
      </c>
      <c r="U125" s="2">
        <f t="shared" si="22"/>
        <v>0</v>
      </c>
      <c r="V125" s="2">
        <f t="shared" si="23"/>
        <v>7.7050000000000007E-2</v>
      </c>
      <c r="W125" s="2">
        <f t="shared" si="24"/>
        <v>6.7000000000000002E-4</v>
      </c>
      <c r="X125" s="2">
        <f t="shared" si="25"/>
        <v>5.8290000000000002E-2</v>
      </c>
      <c r="Y125" s="1">
        <v>0.33500000000000002</v>
      </c>
      <c r="Z125" s="8">
        <v>109886</v>
      </c>
      <c r="AA125" s="8">
        <v>11163934</v>
      </c>
      <c r="AB125" t="s">
        <v>1269</v>
      </c>
      <c r="AD125" t="s">
        <v>2100</v>
      </c>
      <c r="AF125" t="s">
        <v>2024</v>
      </c>
    </row>
    <row r="126" spans="3:32">
      <c r="C126" t="s">
        <v>416</v>
      </c>
      <c r="D126" t="s">
        <v>1742</v>
      </c>
      <c r="E126">
        <v>49</v>
      </c>
      <c r="F126" s="7" t="s">
        <v>1767</v>
      </c>
      <c r="G126" s="3">
        <v>0.19687499999999999</v>
      </c>
      <c r="H126" s="3">
        <v>0.53900000000000003</v>
      </c>
      <c r="I126" s="3">
        <v>0</v>
      </c>
      <c r="J126" s="3">
        <v>0.13825000000000001</v>
      </c>
      <c r="K126" s="1"/>
      <c r="L126" s="1" t="s">
        <v>1732</v>
      </c>
      <c r="M126" s="1">
        <f t="shared" si="26"/>
        <v>0.87412500000000004</v>
      </c>
      <c r="N126" s="2">
        <v>0.22500000000000001</v>
      </c>
      <c r="O126" s="2">
        <v>0.61599999999999999</v>
      </c>
      <c r="P126" s="2">
        <v>4.0000000000000001E-3</v>
      </c>
      <c r="Q126" s="2">
        <v>0</v>
      </c>
      <c r="R126" s="2">
        <v>0.154</v>
      </c>
      <c r="S126" s="2"/>
      <c r="T126" s="2">
        <f t="shared" si="21"/>
        <v>0.19687499999999999</v>
      </c>
      <c r="U126" s="2">
        <f t="shared" si="22"/>
        <v>0.53900000000000003</v>
      </c>
      <c r="V126" s="2">
        <f t="shared" si="23"/>
        <v>3.5000000000000001E-3</v>
      </c>
      <c r="W126" s="2">
        <f t="shared" si="24"/>
        <v>0</v>
      </c>
      <c r="X126" s="2">
        <f t="shared" si="25"/>
        <v>0.13475000000000001</v>
      </c>
      <c r="Y126" s="1">
        <v>0.875</v>
      </c>
      <c r="Z126" s="8">
        <v>270764</v>
      </c>
      <c r="AA126" s="8">
        <v>15730977</v>
      </c>
      <c r="AB126" t="s">
        <v>164</v>
      </c>
      <c r="AD126" t="s">
        <v>2072</v>
      </c>
      <c r="AF126" t="s">
        <v>2024</v>
      </c>
    </row>
    <row r="127" spans="3:32">
      <c r="C127" t="s">
        <v>1233</v>
      </c>
      <c r="D127" t="s">
        <v>1740</v>
      </c>
      <c r="E127">
        <v>27</v>
      </c>
      <c r="F127" s="7" t="s">
        <v>1732</v>
      </c>
      <c r="G127" s="3">
        <v>0.16764000000000001</v>
      </c>
      <c r="H127" s="3">
        <v>1.9800000000000002E-2</v>
      </c>
      <c r="I127" s="3">
        <v>2.31E-3</v>
      </c>
      <c r="J127" s="3">
        <v>0.14025000000000001</v>
      </c>
      <c r="K127" s="1"/>
      <c r="L127" s="1" t="s">
        <v>1732</v>
      </c>
      <c r="M127" s="1">
        <f t="shared" si="26"/>
        <v>0.33000000000000007</v>
      </c>
      <c r="N127" s="2">
        <v>0.50800000000000001</v>
      </c>
      <c r="O127" s="2">
        <v>0.06</v>
      </c>
      <c r="P127" s="2">
        <v>0.42099999999999999</v>
      </c>
      <c r="Q127" s="2">
        <v>7.0000000000000001E-3</v>
      </c>
      <c r="R127" s="2">
        <v>4.0000000000000001E-3</v>
      </c>
      <c r="S127" s="2"/>
      <c r="T127" s="2">
        <f t="shared" si="21"/>
        <v>0.16764000000000001</v>
      </c>
      <c r="U127" s="2">
        <f t="shared" si="22"/>
        <v>1.9800000000000002E-2</v>
      </c>
      <c r="V127" s="2">
        <f t="shared" si="23"/>
        <v>0.13893</v>
      </c>
      <c r="W127" s="2">
        <f t="shared" si="24"/>
        <v>2.31E-3</v>
      </c>
      <c r="X127" s="2">
        <f t="shared" si="25"/>
        <v>1.32E-3</v>
      </c>
      <c r="Y127" s="1">
        <v>0.33</v>
      </c>
      <c r="Z127" s="8">
        <v>33783</v>
      </c>
      <c r="AA127" s="8">
        <v>16787600</v>
      </c>
      <c r="AB127" t="s">
        <v>954</v>
      </c>
      <c r="AD127" t="s">
        <v>2224</v>
      </c>
      <c r="AF127" t="s">
        <v>2024</v>
      </c>
    </row>
    <row r="128" spans="3:32">
      <c r="C128" t="s">
        <v>608</v>
      </c>
      <c r="D128" t="s">
        <v>1740</v>
      </c>
      <c r="E128">
        <v>33</v>
      </c>
      <c r="F128" s="7" t="s">
        <v>1753</v>
      </c>
      <c r="G128" s="3">
        <v>3.7599999999999999E-3</v>
      </c>
      <c r="H128" s="3">
        <v>4.6999999999999999E-4</v>
      </c>
      <c r="I128" s="3">
        <v>8.5116999999999984E-2</v>
      </c>
      <c r="J128" s="3">
        <v>0.14593499999999998</v>
      </c>
      <c r="K128" s="1"/>
      <c r="L128" s="1" t="s">
        <v>1732</v>
      </c>
      <c r="M128" s="1">
        <f t="shared" si="26"/>
        <v>0.23528199999999996</v>
      </c>
      <c r="N128" s="2">
        <v>1.6E-2</v>
      </c>
      <c r="O128" s="2">
        <v>2E-3</v>
      </c>
      <c r="P128" s="2">
        <v>0.56999999999999995</v>
      </c>
      <c r="Q128" s="2">
        <v>0.36219999999999997</v>
      </c>
      <c r="R128" s="2">
        <v>5.1000000000000004E-2</v>
      </c>
      <c r="S128" s="2"/>
      <c r="T128" s="2">
        <f t="shared" si="21"/>
        <v>3.7599999999999999E-3</v>
      </c>
      <c r="U128" s="2">
        <f t="shared" si="22"/>
        <v>4.6999999999999999E-4</v>
      </c>
      <c r="V128" s="2">
        <f t="shared" si="23"/>
        <v>0.13394999999999999</v>
      </c>
      <c r="W128" s="2">
        <f t="shared" si="24"/>
        <v>8.5116999999999984E-2</v>
      </c>
      <c r="X128" s="2">
        <f t="shared" si="25"/>
        <v>1.1985000000000001E-2</v>
      </c>
      <c r="Y128" s="1">
        <v>0.23499999999999999</v>
      </c>
      <c r="Z128" s="8">
        <v>377915</v>
      </c>
      <c r="AA128" s="8">
        <v>127300000</v>
      </c>
      <c r="AB128" t="s">
        <v>524</v>
      </c>
      <c r="AD128" t="s">
        <v>9</v>
      </c>
      <c r="AF128" t="s">
        <v>2024</v>
      </c>
    </row>
    <row r="129" spans="3:32">
      <c r="C129" t="s">
        <v>966</v>
      </c>
      <c r="D129" t="s">
        <v>1740</v>
      </c>
      <c r="E129">
        <v>28</v>
      </c>
      <c r="F129" s="7" t="s">
        <v>1732</v>
      </c>
      <c r="G129" s="3">
        <v>4.7765000000000002E-2</v>
      </c>
      <c r="H129" s="3">
        <v>0</v>
      </c>
      <c r="I129" s="3">
        <v>0</v>
      </c>
      <c r="J129" s="3">
        <v>0.15661999999999998</v>
      </c>
      <c r="K129" s="1"/>
      <c r="L129" s="1" t="s">
        <v>1732</v>
      </c>
      <c r="M129" s="1">
        <f t="shared" si="26"/>
        <v>0.20438499999999998</v>
      </c>
      <c r="N129" s="2">
        <v>0.23300000000000001</v>
      </c>
      <c r="O129" s="2">
        <v>0</v>
      </c>
      <c r="P129" s="2">
        <v>0.76400000000000001</v>
      </c>
      <c r="Q129" s="2">
        <v>0</v>
      </c>
      <c r="R129" s="2">
        <v>0</v>
      </c>
      <c r="S129" s="2"/>
      <c r="T129" s="2">
        <f t="shared" si="21"/>
        <v>4.7765000000000002E-2</v>
      </c>
      <c r="U129" s="2">
        <f t="shared" si="22"/>
        <v>0</v>
      </c>
      <c r="V129" s="2">
        <f t="shared" si="23"/>
        <v>0.15661999999999998</v>
      </c>
      <c r="W129" s="2">
        <f t="shared" si="24"/>
        <v>0</v>
      </c>
      <c r="X129" s="2">
        <f t="shared" si="25"/>
        <v>0</v>
      </c>
      <c r="Y129" s="1">
        <v>0.20499999999999999</v>
      </c>
      <c r="Z129" s="8">
        <v>78867</v>
      </c>
      <c r="AA129" s="8">
        <v>10516125</v>
      </c>
      <c r="AB129" t="s">
        <v>954</v>
      </c>
      <c r="AD129" t="s">
        <v>2104</v>
      </c>
      <c r="AF129" t="s">
        <v>2024</v>
      </c>
    </row>
    <row r="130" spans="3:32">
      <c r="C130" t="s">
        <v>1723</v>
      </c>
      <c r="D130" t="s">
        <v>1742</v>
      </c>
      <c r="E130">
        <v>46</v>
      </c>
      <c r="F130" s="7" t="s">
        <v>1767</v>
      </c>
      <c r="G130" s="3">
        <v>0.38807999999999998</v>
      </c>
      <c r="H130" s="3">
        <v>0.33</v>
      </c>
      <c r="I130" s="3">
        <v>0</v>
      </c>
      <c r="J130" s="3">
        <v>0.16192000000000001</v>
      </c>
      <c r="K130" s="1"/>
      <c r="L130" s="1" t="s">
        <v>1732</v>
      </c>
      <c r="M130" s="1">
        <f t="shared" si="26"/>
        <v>0.88000000000000012</v>
      </c>
      <c r="N130" s="2">
        <v>0.441</v>
      </c>
      <c r="O130" s="2">
        <v>0.375</v>
      </c>
      <c r="P130" s="2">
        <v>0.08</v>
      </c>
      <c r="Q130" s="2">
        <v>0</v>
      </c>
      <c r="R130" s="2">
        <v>0.104</v>
      </c>
      <c r="S130" s="2"/>
      <c r="T130" s="2">
        <f t="shared" si="21"/>
        <v>0.38807999999999998</v>
      </c>
      <c r="U130" s="2">
        <f t="shared" si="22"/>
        <v>0.33</v>
      </c>
      <c r="V130" s="2">
        <f t="shared" si="23"/>
        <v>7.0400000000000004E-2</v>
      </c>
      <c r="W130" s="2">
        <f t="shared" si="24"/>
        <v>0</v>
      </c>
      <c r="X130" s="2">
        <f t="shared" si="25"/>
        <v>9.151999999999999E-2</v>
      </c>
      <c r="Y130" s="1">
        <v>0.88</v>
      </c>
      <c r="Z130" s="8">
        <v>322921</v>
      </c>
      <c r="AA130" s="8">
        <v>23202000</v>
      </c>
      <c r="AB130" t="s">
        <v>164</v>
      </c>
      <c r="AD130" t="s">
        <v>2098</v>
      </c>
      <c r="AF130" t="s">
        <v>2024</v>
      </c>
    </row>
    <row r="131" spans="3:32">
      <c r="C131" t="s">
        <v>1506</v>
      </c>
      <c r="D131" t="s">
        <v>1741</v>
      </c>
      <c r="E131">
        <v>4</v>
      </c>
      <c r="F131" s="7" t="s">
        <v>1732</v>
      </c>
      <c r="G131" s="3">
        <v>0.23571</v>
      </c>
      <c r="H131" s="3">
        <v>0</v>
      </c>
      <c r="I131" s="3">
        <v>0</v>
      </c>
      <c r="J131" s="3">
        <v>0.16929</v>
      </c>
      <c r="K131" s="1"/>
      <c r="L131" s="1" t="s">
        <v>1732</v>
      </c>
      <c r="M131" s="1">
        <f t="shared" si="26"/>
        <v>0.40500000000000003</v>
      </c>
      <c r="N131" s="2">
        <v>0.58199999999999996</v>
      </c>
      <c r="O131" s="2">
        <v>0</v>
      </c>
      <c r="P131" s="2">
        <v>0.40699999999999997</v>
      </c>
      <c r="Q131" s="2">
        <v>0</v>
      </c>
      <c r="R131" s="2">
        <v>1.0999999999999999E-2</v>
      </c>
      <c r="S131" s="2"/>
      <c r="T131" s="2">
        <f t="shared" si="21"/>
        <v>0.23571</v>
      </c>
      <c r="U131" s="2">
        <f t="shared" si="22"/>
        <v>0</v>
      </c>
      <c r="V131" s="2">
        <f t="shared" si="23"/>
        <v>0.16483500000000001</v>
      </c>
      <c r="W131" s="2">
        <f t="shared" si="24"/>
        <v>0</v>
      </c>
      <c r="X131" s="2">
        <f t="shared" si="25"/>
        <v>4.4549999999999998E-3</v>
      </c>
      <c r="Y131" s="1">
        <v>0.40500000000000003</v>
      </c>
      <c r="Z131" s="8">
        <v>175016</v>
      </c>
      <c r="AA131" s="8">
        <v>3286314</v>
      </c>
      <c r="AB131" t="s">
        <v>1269</v>
      </c>
      <c r="AD131" t="s">
        <v>2380</v>
      </c>
      <c r="AF131" t="s">
        <v>2024</v>
      </c>
    </row>
    <row r="132" spans="3:32">
      <c r="C132" t="s">
        <v>987</v>
      </c>
      <c r="D132" t="s">
        <v>1741</v>
      </c>
      <c r="E132">
        <v>30</v>
      </c>
      <c r="F132" s="7" t="s">
        <v>1732</v>
      </c>
      <c r="G132" s="3">
        <v>0.21762000000000004</v>
      </c>
      <c r="H132" s="3">
        <v>3.9000000000000005E-4</v>
      </c>
      <c r="I132" s="3">
        <v>0</v>
      </c>
      <c r="J132" s="3">
        <v>0.1716</v>
      </c>
      <c r="K132" s="1"/>
      <c r="L132" s="1" t="s">
        <v>1732</v>
      </c>
      <c r="M132" s="1">
        <f t="shared" si="26"/>
        <v>0.38961000000000001</v>
      </c>
      <c r="N132" s="2">
        <v>0.55800000000000005</v>
      </c>
      <c r="O132" s="2">
        <v>1E-3</v>
      </c>
      <c r="P132" s="2">
        <v>0.438</v>
      </c>
      <c r="Q132" s="2">
        <v>0</v>
      </c>
      <c r="R132" s="2">
        <v>2E-3</v>
      </c>
      <c r="S132" s="2"/>
      <c r="T132" s="2">
        <f t="shared" si="21"/>
        <v>0.21762000000000004</v>
      </c>
      <c r="U132" s="2">
        <f t="shared" si="22"/>
        <v>3.9000000000000005E-4</v>
      </c>
      <c r="V132" s="2">
        <f t="shared" si="23"/>
        <v>0.17082</v>
      </c>
      <c r="W132" s="2">
        <f t="shared" si="24"/>
        <v>0</v>
      </c>
      <c r="X132" s="2">
        <f t="shared" si="25"/>
        <v>7.8000000000000009E-4</v>
      </c>
      <c r="Y132" s="1">
        <v>0.39</v>
      </c>
      <c r="Z132" s="8">
        <v>64562</v>
      </c>
      <c r="AA132" s="8">
        <v>2021300</v>
      </c>
      <c r="AB132" t="s">
        <v>954</v>
      </c>
      <c r="AD132" t="s">
        <v>2186</v>
      </c>
      <c r="AF132" t="s">
        <v>2024</v>
      </c>
    </row>
    <row r="133" spans="3:32">
      <c r="C133" t="s">
        <v>817</v>
      </c>
      <c r="D133" t="s">
        <v>1742</v>
      </c>
      <c r="E133">
        <v>83</v>
      </c>
      <c r="F133" s="7" t="s">
        <v>1731</v>
      </c>
      <c r="G133" s="3">
        <v>0.12739999999999999</v>
      </c>
      <c r="H133" s="3">
        <v>0.10009999999999998</v>
      </c>
      <c r="I133" s="3">
        <v>0.2737</v>
      </c>
      <c r="J133" s="3">
        <v>0.1988</v>
      </c>
      <c r="K133" s="1"/>
      <c r="L133" s="1" t="s">
        <v>1732</v>
      </c>
      <c r="M133" s="1">
        <f t="shared" si="26"/>
        <v>0.7</v>
      </c>
      <c r="N133" s="2">
        <v>0.182</v>
      </c>
      <c r="O133" s="2">
        <v>0.14299999999999999</v>
      </c>
      <c r="P133" s="2">
        <v>0.16400000000000001</v>
      </c>
      <c r="Q133" s="2">
        <v>0.39100000000000001</v>
      </c>
      <c r="R133" s="2">
        <v>0.12</v>
      </c>
      <c r="S133" s="2"/>
      <c r="T133" s="2">
        <f t="shared" si="21"/>
        <v>0.12739999999999999</v>
      </c>
      <c r="U133" s="2">
        <f t="shared" si="22"/>
        <v>0.10009999999999998</v>
      </c>
      <c r="V133" s="2">
        <f t="shared" si="23"/>
        <v>0.1148</v>
      </c>
      <c r="W133" s="2">
        <f t="shared" si="24"/>
        <v>0.2737</v>
      </c>
      <c r="X133" s="2">
        <f t="shared" si="25"/>
        <v>8.3999999999999991E-2</v>
      </c>
      <c r="Y133" s="1">
        <v>0.7</v>
      </c>
      <c r="Z133">
        <v>704</v>
      </c>
      <c r="AA133" s="8">
        <v>5312400</v>
      </c>
      <c r="AB133" t="s">
        <v>524</v>
      </c>
      <c r="AD133" t="s">
        <v>2297</v>
      </c>
      <c r="AF133" t="s">
        <v>2024</v>
      </c>
    </row>
    <row r="134" spans="3:32">
      <c r="C134" t="s">
        <v>623</v>
      </c>
      <c r="D134" t="s">
        <v>1741</v>
      </c>
      <c r="E134">
        <v>44</v>
      </c>
      <c r="F134" s="7" t="s">
        <v>1732</v>
      </c>
      <c r="G134" s="3">
        <v>0.12494999999999999</v>
      </c>
      <c r="H134" s="3">
        <v>8.4999999999999995E-4</v>
      </c>
      <c r="I134" s="3">
        <v>9.7324999999999995E-2</v>
      </c>
      <c r="J134" s="3">
        <v>0.20145000000000002</v>
      </c>
      <c r="K134" s="1"/>
      <c r="L134" s="1" t="s">
        <v>1732</v>
      </c>
      <c r="M134" s="1">
        <f t="shared" si="26"/>
        <v>0.42457500000000004</v>
      </c>
      <c r="N134" s="2">
        <v>0.29399999999999998</v>
      </c>
      <c r="O134" s="2">
        <v>2E-3</v>
      </c>
      <c r="P134" s="2">
        <v>0.46400000000000002</v>
      </c>
      <c r="Q134" s="2">
        <v>0.22900000000000001</v>
      </c>
      <c r="R134" s="2">
        <v>0.01</v>
      </c>
      <c r="S134" s="2"/>
      <c r="T134" s="2">
        <f t="shared" si="21"/>
        <v>0.12494999999999999</v>
      </c>
      <c r="U134" s="2">
        <f t="shared" si="22"/>
        <v>8.4999999999999995E-4</v>
      </c>
      <c r="V134" s="2">
        <f t="shared" si="23"/>
        <v>0.19720000000000001</v>
      </c>
      <c r="W134" s="2">
        <f t="shared" si="24"/>
        <v>9.7324999999999995E-2</v>
      </c>
      <c r="X134" s="2">
        <f t="shared" si="25"/>
        <v>4.2500000000000003E-3</v>
      </c>
      <c r="Y134" s="1">
        <v>0.42499999999999999</v>
      </c>
      <c r="Z134" s="8">
        <v>99461</v>
      </c>
      <c r="AA134" s="8">
        <v>50004441</v>
      </c>
      <c r="AB134" t="s">
        <v>524</v>
      </c>
      <c r="AD134" t="s">
        <v>2179</v>
      </c>
      <c r="AF134" t="s">
        <v>2024</v>
      </c>
    </row>
    <row r="135" spans="3:32">
      <c r="C135" t="s">
        <v>409</v>
      </c>
      <c r="D135" t="s">
        <v>1742</v>
      </c>
      <c r="E135">
        <v>53</v>
      </c>
      <c r="F135" s="7" t="s">
        <v>1767</v>
      </c>
      <c r="G135" s="3">
        <v>0.49025000000000007</v>
      </c>
      <c r="H135" s="3">
        <v>0.22015000000000001</v>
      </c>
      <c r="I135" s="3">
        <v>0</v>
      </c>
      <c r="J135" s="3">
        <v>0.213675</v>
      </c>
      <c r="K135" s="1"/>
      <c r="L135" s="1" t="s">
        <v>1732</v>
      </c>
      <c r="M135" s="1">
        <f t="shared" si="26"/>
        <v>0.9240750000000002</v>
      </c>
      <c r="N135" s="2">
        <v>0.53</v>
      </c>
      <c r="O135" s="2">
        <v>0.23799999999999999</v>
      </c>
      <c r="P135" s="2">
        <v>0.05</v>
      </c>
      <c r="Q135" s="2">
        <v>0</v>
      </c>
      <c r="R135" s="2">
        <v>0.18099999999999999</v>
      </c>
      <c r="S135" s="2"/>
      <c r="T135" s="2">
        <f t="shared" si="21"/>
        <v>0.49025000000000007</v>
      </c>
      <c r="U135" s="2">
        <f t="shared" si="22"/>
        <v>0.22015000000000001</v>
      </c>
      <c r="V135" s="2">
        <f t="shared" si="23"/>
        <v>4.6250000000000006E-2</v>
      </c>
      <c r="W135" s="2">
        <f t="shared" si="24"/>
        <v>0</v>
      </c>
      <c r="X135" s="2">
        <f t="shared" si="25"/>
        <v>0.16742499999999999</v>
      </c>
      <c r="Y135" s="1">
        <v>0.92500000000000004</v>
      </c>
      <c r="Z135" s="8">
        <v>112622</v>
      </c>
      <c r="AA135" s="8">
        <v>9607000</v>
      </c>
      <c r="AB135" t="s">
        <v>164</v>
      </c>
      <c r="AD135" t="s">
        <v>2058</v>
      </c>
      <c r="AF135" t="s">
        <v>2024</v>
      </c>
    </row>
    <row r="136" spans="3:32">
      <c r="C136" t="s">
        <v>837</v>
      </c>
      <c r="D136" t="s">
        <v>1740</v>
      </c>
      <c r="E136">
        <v>77</v>
      </c>
      <c r="F136" s="7" t="s">
        <v>1753</v>
      </c>
      <c r="G136" s="3">
        <v>2.419E-2</v>
      </c>
      <c r="H136" s="3">
        <v>5.9000000000000003E-4</v>
      </c>
      <c r="I136" s="3">
        <v>4.8379999999999999E-2</v>
      </c>
      <c r="J136" s="3">
        <v>0.222135</v>
      </c>
      <c r="K136" s="1"/>
      <c r="L136" s="1" t="s">
        <v>1732</v>
      </c>
      <c r="M136" s="1">
        <f t="shared" si="26"/>
        <v>0.29529499999999997</v>
      </c>
      <c r="N136" s="2">
        <v>8.2000000000000003E-2</v>
      </c>
      <c r="O136" s="2">
        <v>2E-3</v>
      </c>
      <c r="P136" s="2">
        <v>0.29599999999999999</v>
      </c>
      <c r="Q136" s="2">
        <v>0.16400000000000001</v>
      </c>
      <c r="R136" s="2">
        <v>0.45700000000000002</v>
      </c>
      <c r="S136" s="2"/>
      <c r="T136" s="2">
        <f t="shared" si="21"/>
        <v>2.419E-2</v>
      </c>
      <c r="U136" s="2">
        <f t="shared" si="22"/>
        <v>5.9000000000000003E-4</v>
      </c>
      <c r="V136" s="2">
        <f t="shared" si="23"/>
        <v>8.7319999999999995E-2</v>
      </c>
      <c r="W136" s="2">
        <f t="shared" si="24"/>
        <v>4.8379999999999999E-2</v>
      </c>
      <c r="X136" s="2">
        <f t="shared" si="25"/>
        <v>0.13481499999999999</v>
      </c>
      <c r="Y136" s="1">
        <v>0.29499999999999998</v>
      </c>
      <c r="Z136" s="8">
        <v>331212</v>
      </c>
      <c r="AA136" s="8">
        <v>88780000</v>
      </c>
      <c r="AB136" t="s">
        <v>524</v>
      </c>
      <c r="AD136" t="s">
        <v>2389</v>
      </c>
      <c r="AF136" t="s">
        <v>2024</v>
      </c>
    </row>
    <row r="137" spans="3:32">
      <c r="C137" t="s">
        <v>794</v>
      </c>
      <c r="D137" t="s">
        <v>1743</v>
      </c>
      <c r="E137">
        <v>77</v>
      </c>
      <c r="F137" s="7" t="s">
        <v>1753</v>
      </c>
      <c r="G137" s="3">
        <v>1.4474999999999998E-2</v>
      </c>
      <c r="H137" s="3">
        <v>0</v>
      </c>
      <c r="I137" s="3">
        <v>0.63690000000000002</v>
      </c>
      <c r="J137" s="3">
        <v>0.311695</v>
      </c>
      <c r="N137" s="2">
        <v>1.4999999999999999E-2</v>
      </c>
      <c r="O137" s="2">
        <v>0</v>
      </c>
      <c r="P137" s="2">
        <v>8.9999999999999993E-3</v>
      </c>
      <c r="Q137" s="2">
        <v>0.66</v>
      </c>
      <c r="R137" s="2">
        <v>0.314</v>
      </c>
      <c r="S137" s="2"/>
      <c r="T137" s="2">
        <f t="shared" si="21"/>
        <v>1.4474999999999998E-2</v>
      </c>
      <c r="U137" s="2">
        <f t="shared" si="22"/>
        <v>0</v>
      </c>
      <c r="V137" s="2">
        <f t="shared" si="23"/>
        <v>8.6849999999999983E-3</v>
      </c>
      <c r="W137" s="2">
        <f t="shared" si="24"/>
        <v>0.63690000000000002</v>
      </c>
      <c r="X137" s="2">
        <f t="shared" si="25"/>
        <v>0.30301</v>
      </c>
      <c r="Y137" s="1">
        <v>0.96499999999999997</v>
      </c>
      <c r="Z137" s="8">
        <v>236800</v>
      </c>
      <c r="AA137" s="8">
        <v>6580800</v>
      </c>
      <c r="AB137" t="s">
        <v>524</v>
      </c>
      <c r="AD137" t="s">
        <v>2185</v>
      </c>
      <c r="AF137" t="s">
        <v>2024</v>
      </c>
    </row>
    <row r="138" spans="3:32">
      <c r="C138" t="s">
        <v>645</v>
      </c>
      <c r="D138" t="s">
        <v>1741</v>
      </c>
      <c r="E138">
        <v>70</v>
      </c>
      <c r="F138" s="7" t="s">
        <v>1732</v>
      </c>
      <c r="G138" s="3">
        <v>2.4750000000000001E-2</v>
      </c>
      <c r="H138" s="3">
        <v>1.8000000000000001E-4</v>
      </c>
      <c r="I138" s="3">
        <v>9.5850000000000005E-2</v>
      </c>
      <c r="J138" s="3">
        <v>0.32895000000000002</v>
      </c>
      <c r="K138" s="1"/>
      <c r="L138" s="1" t="s">
        <v>1732</v>
      </c>
      <c r="M138" s="1">
        <f>SUM(G138:K138)</f>
        <v>0.44973000000000002</v>
      </c>
      <c r="N138" s="2">
        <v>5.5E-2</v>
      </c>
      <c r="O138" s="2">
        <v>4.0000000000000002E-4</v>
      </c>
      <c r="P138" s="2">
        <v>0.127</v>
      </c>
      <c r="Q138" s="2">
        <v>0.21299999999999999</v>
      </c>
      <c r="R138" s="2">
        <v>0.60399999999999998</v>
      </c>
      <c r="S138" s="2"/>
      <c r="T138" s="2">
        <f t="shared" si="21"/>
        <v>2.4750000000000001E-2</v>
      </c>
      <c r="U138" s="2">
        <f t="shared" si="22"/>
        <v>1.8000000000000001E-4</v>
      </c>
      <c r="V138" s="2">
        <f t="shared" si="23"/>
        <v>5.7149999999999999E-2</v>
      </c>
      <c r="W138" s="2">
        <f t="shared" si="24"/>
        <v>9.5850000000000005E-2</v>
      </c>
      <c r="X138" s="2">
        <f t="shared" si="25"/>
        <v>0.27179999999999999</v>
      </c>
      <c r="Y138" s="1">
        <v>0.45</v>
      </c>
      <c r="Z138" s="8">
        <v>36191</v>
      </c>
      <c r="AA138" s="8">
        <v>23335580</v>
      </c>
      <c r="AB138" t="s">
        <v>524</v>
      </c>
      <c r="AD138" t="s">
        <v>2424</v>
      </c>
      <c r="AF138" t="s">
        <v>2395</v>
      </c>
    </row>
    <row r="139" spans="3:32">
      <c r="C139" t="s">
        <v>501</v>
      </c>
      <c r="D139" t="s">
        <v>1742</v>
      </c>
      <c r="E139">
        <v>53</v>
      </c>
      <c r="F139" s="7" t="s">
        <v>1767</v>
      </c>
      <c r="G139" s="3">
        <v>0.34960000000000002</v>
      </c>
      <c r="H139" s="3">
        <v>0.11200000000000002</v>
      </c>
      <c r="I139" s="3">
        <v>0</v>
      </c>
      <c r="J139" s="3">
        <v>0.3392</v>
      </c>
      <c r="K139" s="1"/>
      <c r="L139" s="1" t="s">
        <v>1732</v>
      </c>
      <c r="M139" s="1">
        <f>SUM(G139:K139)</f>
        <v>0.80079999999999996</v>
      </c>
      <c r="N139" s="2">
        <v>0.437</v>
      </c>
      <c r="O139" s="2">
        <v>0.14000000000000001</v>
      </c>
      <c r="P139" s="2">
        <v>6.2E-2</v>
      </c>
      <c r="Q139" s="2">
        <v>0</v>
      </c>
      <c r="R139" s="2">
        <v>0.36199999999999999</v>
      </c>
      <c r="S139" s="2"/>
      <c r="T139" s="2">
        <f t="shared" si="21"/>
        <v>0.34960000000000002</v>
      </c>
      <c r="U139" s="2">
        <f t="shared" si="22"/>
        <v>0.11200000000000002</v>
      </c>
      <c r="V139" s="2">
        <f t="shared" si="23"/>
        <v>4.9600000000000005E-2</v>
      </c>
      <c r="W139" s="2">
        <f t="shared" si="24"/>
        <v>0</v>
      </c>
      <c r="X139" s="2">
        <f t="shared" si="25"/>
        <v>0.28960000000000002</v>
      </c>
      <c r="Y139" s="1">
        <v>0.8</v>
      </c>
      <c r="Z139" s="8">
        <v>56600</v>
      </c>
      <c r="AA139" s="8">
        <v>6191155</v>
      </c>
      <c r="AB139" t="s">
        <v>164</v>
      </c>
      <c r="AD139" t="s">
        <v>2330</v>
      </c>
      <c r="AF139" t="s">
        <v>2024</v>
      </c>
    </row>
    <row r="140" spans="3:32">
      <c r="N140" s="2"/>
      <c r="O140" s="2"/>
      <c r="P140" s="2"/>
      <c r="Q140" s="2"/>
      <c r="R140" s="2"/>
      <c r="S140" s="2"/>
      <c r="T140" s="2"/>
      <c r="U140" s="2"/>
      <c r="V140" s="2"/>
      <c r="W140" s="2"/>
      <c r="X140" s="2"/>
      <c r="Z140" s="8"/>
      <c r="AA140" s="8"/>
    </row>
    <row r="141" spans="3:32">
      <c r="C141" t="s">
        <v>1590</v>
      </c>
      <c r="D141" t="s">
        <v>1746</v>
      </c>
      <c r="E141">
        <v>56</v>
      </c>
      <c r="F141" s="7" t="s">
        <v>1767</v>
      </c>
      <c r="G141" s="3">
        <v>1</v>
      </c>
      <c r="H141" s="3">
        <v>0</v>
      </c>
      <c r="I141" s="3">
        <v>0</v>
      </c>
      <c r="J141" s="3">
        <v>0</v>
      </c>
      <c r="K141" s="1"/>
      <c r="L141" s="1"/>
      <c r="M141" s="1"/>
      <c r="N141" s="2">
        <v>0.77600000000000002</v>
      </c>
      <c r="O141" s="2">
        <v>0.186</v>
      </c>
      <c r="P141" s="2">
        <v>3.1E-2</v>
      </c>
      <c r="Q141" s="2">
        <v>3.0000000000000001E-3</v>
      </c>
      <c r="R141" s="2">
        <v>3.0000000000000001E-3</v>
      </c>
      <c r="S141" s="2"/>
      <c r="T141" s="2">
        <f t="shared" ref="T141:X148" si="27">+N141*$Y141</f>
        <v>0.38412000000000002</v>
      </c>
      <c r="U141" s="2">
        <f t="shared" si="27"/>
        <v>9.2069999999999999E-2</v>
      </c>
      <c r="V141" s="2">
        <f t="shared" si="27"/>
        <v>1.5344999999999999E-2</v>
      </c>
      <c r="W141" s="2">
        <f t="shared" si="27"/>
        <v>1.485E-3</v>
      </c>
      <c r="X141" s="2">
        <f t="shared" si="27"/>
        <v>1.485E-3</v>
      </c>
      <c r="Y141" s="1">
        <v>0.495</v>
      </c>
      <c r="Z141" s="8">
        <v>22145</v>
      </c>
      <c r="AA141" s="8">
        <v>8024200</v>
      </c>
      <c r="AB141" t="s">
        <v>1575</v>
      </c>
      <c r="AD141" t="s">
        <v>2164</v>
      </c>
      <c r="AF141" t="s">
        <v>2024</v>
      </c>
    </row>
    <row r="142" spans="3:32">
      <c r="C142" t="s">
        <v>912</v>
      </c>
      <c r="D142" t="s">
        <v>1748</v>
      </c>
      <c r="E142">
        <v>51</v>
      </c>
      <c r="F142" s="7" t="s">
        <v>1767</v>
      </c>
      <c r="G142" s="3">
        <v>0.71412500000000001</v>
      </c>
      <c r="H142" s="3">
        <v>0</v>
      </c>
      <c r="I142" s="3">
        <v>0</v>
      </c>
      <c r="J142" s="3">
        <v>1.0149999999999999E-2</v>
      </c>
      <c r="N142" s="2">
        <v>0.98499999999999999</v>
      </c>
      <c r="O142" s="2">
        <v>0</v>
      </c>
      <c r="P142" s="2">
        <v>1.2999999999999999E-2</v>
      </c>
      <c r="Q142" s="2">
        <v>0</v>
      </c>
      <c r="R142" s="2">
        <v>1E-3</v>
      </c>
      <c r="S142" s="2"/>
      <c r="T142" s="2">
        <f t="shared" si="27"/>
        <v>0.71412500000000001</v>
      </c>
      <c r="U142" s="2">
        <f t="shared" si="27"/>
        <v>0</v>
      </c>
      <c r="V142" s="2">
        <f t="shared" si="27"/>
        <v>9.4249999999999994E-3</v>
      </c>
      <c r="W142" s="2">
        <f t="shared" si="27"/>
        <v>0</v>
      </c>
      <c r="X142" s="2">
        <f t="shared" si="27"/>
        <v>7.2499999999999995E-4</v>
      </c>
      <c r="Y142" s="1">
        <v>0.72499999999999998</v>
      </c>
      <c r="Z142" s="8">
        <v>29743</v>
      </c>
      <c r="AA142" s="8">
        <v>3031200</v>
      </c>
      <c r="AB142" t="s">
        <v>524</v>
      </c>
      <c r="AD142" t="s">
        <v>2034</v>
      </c>
      <c r="AF142" t="s">
        <v>2024</v>
      </c>
    </row>
    <row r="143" spans="3:32">
      <c r="C143" t="s">
        <v>1034</v>
      </c>
      <c r="D143" t="s">
        <v>1748</v>
      </c>
      <c r="E143">
        <v>51</v>
      </c>
      <c r="F143" s="7" t="s">
        <v>1767</v>
      </c>
      <c r="G143" s="3">
        <v>0.70800000000000007</v>
      </c>
      <c r="H143" s="3">
        <v>8.5600000000000009E-2</v>
      </c>
      <c r="I143" s="3">
        <v>0</v>
      </c>
      <c r="J143" s="3">
        <v>5.6000000000000008E-3</v>
      </c>
      <c r="N143" s="2">
        <v>0.88500000000000001</v>
      </c>
      <c r="O143" s="2">
        <v>0.107</v>
      </c>
      <c r="P143" s="2">
        <v>7.0000000000000001E-3</v>
      </c>
      <c r="Q143" s="2">
        <v>0</v>
      </c>
      <c r="R143" s="2">
        <v>0</v>
      </c>
      <c r="S143" s="2"/>
      <c r="T143" s="2">
        <f t="shared" si="27"/>
        <v>0.70800000000000007</v>
      </c>
      <c r="U143" s="2">
        <f t="shared" si="27"/>
        <v>8.5600000000000009E-2</v>
      </c>
      <c r="V143" s="2">
        <f t="shared" si="27"/>
        <v>5.6000000000000008E-3</v>
      </c>
      <c r="W143" s="2">
        <f t="shared" si="27"/>
        <v>0</v>
      </c>
      <c r="X143" s="2">
        <f t="shared" si="27"/>
        <v>0</v>
      </c>
      <c r="Y143" s="1">
        <v>0.8</v>
      </c>
      <c r="Z143" s="8">
        <v>69700</v>
      </c>
      <c r="AA143" s="8">
        <v>4497600</v>
      </c>
      <c r="AB143" t="s">
        <v>954</v>
      </c>
      <c r="AD143" t="s">
        <v>64</v>
      </c>
      <c r="AF143" t="s">
        <v>2024</v>
      </c>
    </row>
    <row r="144" spans="3:32">
      <c r="C144" t="s">
        <v>1990</v>
      </c>
      <c r="D144" t="s">
        <v>1744</v>
      </c>
      <c r="E144">
        <v>56</v>
      </c>
      <c r="F144" s="7" t="s">
        <v>1767</v>
      </c>
      <c r="G144" s="3">
        <v>0</v>
      </c>
      <c r="H144" s="3">
        <v>0.99</v>
      </c>
      <c r="I144" s="3">
        <v>0</v>
      </c>
      <c r="J144" s="3">
        <v>0</v>
      </c>
      <c r="K144" s="1"/>
      <c r="L144" s="1"/>
      <c r="M144" s="1"/>
      <c r="N144" s="2">
        <v>2.4E-2</v>
      </c>
      <c r="O144" s="2">
        <v>0.97599999999999998</v>
      </c>
      <c r="P144" s="2">
        <v>0</v>
      </c>
      <c r="Q144" s="2">
        <v>0</v>
      </c>
      <c r="R144" s="2">
        <v>0</v>
      </c>
      <c r="S144" s="2"/>
      <c r="T144" s="2">
        <f t="shared" si="27"/>
        <v>2.2320000000000003E-2</v>
      </c>
      <c r="U144" s="2">
        <f t="shared" si="27"/>
        <v>0.90768000000000004</v>
      </c>
      <c r="V144" s="2">
        <f t="shared" si="27"/>
        <v>0</v>
      </c>
      <c r="W144" s="2">
        <f t="shared" si="27"/>
        <v>0</v>
      </c>
      <c r="X144" s="2">
        <f t="shared" si="27"/>
        <v>0</v>
      </c>
      <c r="Y144" s="1">
        <v>0.93</v>
      </c>
      <c r="Z144" s="8">
        <v>6020</v>
      </c>
      <c r="AA144" s="8">
        <v>4293313</v>
      </c>
      <c r="AB144" t="s">
        <v>1575</v>
      </c>
      <c r="AD144" t="s">
        <v>2260</v>
      </c>
      <c r="AE144" t="s">
        <v>2442</v>
      </c>
      <c r="AF144" t="s">
        <v>2261</v>
      </c>
    </row>
    <row r="145" spans="3:32">
      <c r="C145" t="s">
        <v>432</v>
      </c>
      <c r="D145" t="s">
        <v>1748</v>
      </c>
      <c r="E145">
        <v>53</v>
      </c>
      <c r="F145" s="7" t="s">
        <v>1767</v>
      </c>
      <c r="G145" s="3">
        <v>0.70780500000000002</v>
      </c>
      <c r="H145" s="3">
        <v>0.14931</v>
      </c>
      <c r="I145" s="3">
        <v>0</v>
      </c>
      <c r="J145" s="3">
        <v>8.7884999999999991E-2</v>
      </c>
      <c r="N145" s="2">
        <v>0.749</v>
      </c>
      <c r="O145" s="2">
        <v>0.158</v>
      </c>
      <c r="P145" s="2">
        <v>4.2000000000000003E-2</v>
      </c>
      <c r="Q145" s="2">
        <v>0</v>
      </c>
      <c r="R145" s="2">
        <v>5.1000000000000004E-2</v>
      </c>
      <c r="S145" s="2"/>
      <c r="T145" s="2">
        <f t="shared" si="27"/>
        <v>0.70780500000000002</v>
      </c>
      <c r="U145" s="2">
        <f t="shared" si="27"/>
        <v>0.14931</v>
      </c>
      <c r="V145" s="2">
        <f t="shared" si="27"/>
        <v>3.9690000000000003E-2</v>
      </c>
      <c r="W145" s="2">
        <f t="shared" si="27"/>
        <v>0</v>
      </c>
      <c r="X145" s="2">
        <f t="shared" si="27"/>
        <v>4.8195000000000002E-2</v>
      </c>
      <c r="Y145" s="1">
        <v>0.94499999999999995</v>
      </c>
      <c r="Z145" s="8">
        <v>238533</v>
      </c>
      <c r="AA145" s="8">
        <v>24658823</v>
      </c>
      <c r="AB145" t="s">
        <v>164</v>
      </c>
      <c r="AD145" t="s">
        <v>2142</v>
      </c>
      <c r="AF145" t="s">
        <v>2024</v>
      </c>
    </row>
    <row r="146" spans="3:32">
      <c r="C146" t="s">
        <v>243</v>
      </c>
      <c r="D146" t="s">
        <v>1747</v>
      </c>
      <c r="E146">
        <v>79</v>
      </c>
      <c r="F146" s="7" t="s">
        <v>1767</v>
      </c>
      <c r="G146" s="3">
        <v>0.88729999999999998</v>
      </c>
      <c r="H146" s="3">
        <v>1.7099999999999997E-2</v>
      </c>
      <c r="I146" s="3">
        <v>0</v>
      </c>
      <c r="J146" s="3">
        <v>4.5600000000000002E-2</v>
      </c>
      <c r="N146" s="2">
        <v>0.93400000000000005</v>
      </c>
      <c r="O146" s="2">
        <v>1.7999999999999999E-2</v>
      </c>
      <c r="P146" s="2">
        <v>3.5999999999999997E-2</v>
      </c>
      <c r="Q146" s="2">
        <v>0</v>
      </c>
      <c r="R146" s="2">
        <v>1.2E-2</v>
      </c>
      <c r="S146" s="2"/>
      <c r="T146" s="2">
        <f t="shared" si="27"/>
        <v>0.88729999999999998</v>
      </c>
      <c r="U146" s="2">
        <f t="shared" si="27"/>
        <v>1.7099999999999997E-2</v>
      </c>
      <c r="V146" s="2">
        <f t="shared" si="27"/>
        <v>3.4199999999999994E-2</v>
      </c>
      <c r="W146" s="2">
        <f t="shared" si="27"/>
        <v>0</v>
      </c>
      <c r="X146" s="2">
        <f t="shared" si="27"/>
        <v>1.14E-2</v>
      </c>
      <c r="Y146" s="1">
        <v>0.95</v>
      </c>
      <c r="Z146" s="8">
        <v>25314</v>
      </c>
      <c r="AA146" s="8">
        <v>10537222</v>
      </c>
      <c r="AB146" t="s">
        <v>164</v>
      </c>
      <c r="AD146" t="s">
        <v>2411</v>
      </c>
      <c r="AF146" t="s">
        <v>2395</v>
      </c>
    </row>
    <row r="147" spans="3:32">
      <c r="C147" t="s">
        <v>1599</v>
      </c>
      <c r="D147" t="s">
        <v>1744</v>
      </c>
      <c r="E147">
        <v>56</v>
      </c>
      <c r="F147" s="7" t="s">
        <v>1767</v>
      </c>
      <c r="G147" s="3">
        <v>2.1229999999999999E-2</v>
      </c>
      <c r="H147" s="3">
        <v>0.93797999999999992</v>
      </c>
      <c r="I147" s="3">
        <v>4.8250000000000003E-3</v>
      </c>
      <c r="J147" s="3">
        <v>0</v>
      </c>
      <c r="N147" s="2">
        <v>2.1999999999999999E-2</v>
      </c>
      <c r="O147" s="2">
        <v>0.97199999999999998</v>
      </c>
      <c r="P147" s="2">
        <v>0</v>
      </c>
      <c r="Q147" s="2">
        <v>5.0000000000000001E-3</v>
      </c>
      <c r="R147" s="2">
        <v>0</v>
      </c>
      <c r="S147" s="2"/>
      <c r="T147" s="2">
        <f t="shared" si="27"/>
        <v>2.1229999999999999E-2</v>
      </c>
      <c r="U147" s="2">
        <f t="shared" si="27"/>
        <v>0.93797999999999992</v>
      </c>
      <c r="V147" s="2">
        <f t="shared" si="27"/>
        <v>0</v>
      </c>
      <c r="W147" s="2">
        <f t="shared" si="27"/>
        <v>4.8250000000000003E-3</v>
      </c>
      <c r="X147" s="2">
        <f t="shared" si="27"/>
        <v>0</v>
      </c>
      <c r="Y147" s="1">
        <v>0.96499999999999997</v>
      </c>
      <c r="Z147" s="8">
        <v>88778</v>
      </c>
      <c r="AA147" s="8">
        <v>6307500</v>
      </c>
      <c r="AB147" t="s">
        <v>1575</v>
      </c>
      <c r="AD147" t="s">
        <v>2172</v>
      </c>
      <c r="AF147" t="s">
        <v>2024</v>
      </c>
    </row>
    <row r="148" spans="3:32">
      <c r="C148" t="s">
        <v>163</v>
      </c>
      <c r="D148" t="s">
        <v>1747</v>
      </c>
      <c r="E148">
        <v>79</v>
      </c>
      <c r="F148" s="7" t="s">
        <v>1767</v>
      </c>
      <c r="G148" s="3">
        <v>0.89212500000000006</v>
      </c>
      <c r="H148" s="3">
        <v>2.7300000000000001E-2</v>
      </c>
      <c r="I148" s="3">
        <v>0</v>
      </c>
      <c r="J148" s="3">
        <v>5.5574999999999999E-2</v>
      </c>
      <c r="N148" s="2">
        <v>0.91500000000000004</v>
      </c>
      <c r="O148" s="2">
        <v>2.8000000000000001E-2</v>
      </c>
      <c r="P148" s="2">
        <v>0</v>
      </c>
      <c r="Q148" s="2">
        <v>0</v>
      </c>
      <c r="R148" s="2">
        <v>5.7000000000000002E-2</v>
      </c>
      <c r="S148" s="2"/>
      <c r="T148" s="2">
        <f t="shared" si="27"/>
        <v>0.89212500000000006</v>
      </c>
      <c r="U148" s="2">
        <f t="shared" si="27"/>
        <v>2.7300000000000001E-2</v>
      </c>
      <c r="V148" s="2">
        <f t="shared" si="27"/>
        <v>0</v>
      </c>
      <c r="W148" s="2">
        <f t="shared" si="27"/>
        <v>0</v>
      </c>
      <c r="X148" s="2">
        <f t="shared" si="27"/>
        <v>5.5574999999999999E-2</v>
      </c>
      <c r="Y148" s="1">
        <v>0.97499999999999998</v>
      </c>
      <c r="Z148" s="8">
        <v>27816</v>
      </c>
      <c r="AA148" s="8">
        <v>8053574</v>
      </c>
      <c r="AB148" t="s">
        <v>164</v>
      </c>
      <c r="AD148" t="s">
        <v>2074</v>
      </c>
      <c r="AF148" t="s">
        <v>2024</v>
      </c>
    </row>
    <row r="149" spans="3:32">
      <c r="N149" s="2"/>
      <c r="O149" s="2"/>
      <c r="P149" s="2"/>
      <c r="Q149" s="2"/>
      <c r="R149" s="2"/>
      <c r="S149" s="2"/>
      <c r="T149" s="2"/>
      <c r="U149" s="2"/>
      <c r="V149" s="2"/>
      <c r="W149" s="2"/>
      <c r="X149" s="2"/>
      <c r="Z149" s="8"/>
      <c r="AA149" s="8"/>
    </row>
    <row r="150" spans="3:32">
      <c r="C150" t="s">
        <v>1154</v>
      </c>
      <c r="D150" t="s">
        <v>1746</v>
      </c>
      <c r="E150">
        <v>29</v>
      </c>
      <c r="F150" s="7" t="s">
        <v>1732</v>
      </c>
      <c r="G150" s="3">
        <v>0.89800000000000002</v>
      </c>
      <c r="H150" s="3">
        <v>8.0000000000000002E-3</v>
      </c>
      <c r="I150" s="3">
        <v>5.0000000000000001E-3</v>
      </c>
      <c r="J150" s="3">
        <v>8.8999999999999996E-2</v>
      </c>
      <c r="N150" s="2">
        <v>0.89800000000000002</v>
      </c>
      <c r="O150" s="2">
        <v>8.0000000000000002E-3</v>
      </c>
      <c r="P150" s="2">
        <v>8.7999999999999995E-2</v>
      </c>
      <c r="Q150" s="2">
        <v>5.0000000000000001E-3</v>
      </c>
      <c r="R150" s="2">
        <v>1E-3</v>
      </c>
      <c r="S150" s="2"/>
      <c r="T150" s="2"/>
      <c r="U150" s="2"/>
      <c r="V150" s="2"/>
      <c r="W150" s="2"/>
      <c r="X150" s="2"/>
      <c r="Z150">
        <v>464</v>
      </c>
      <c r="AA150" s="8">
        <v>76246</v>
      </c>
      <c r="AB150" t="s">
        <v>954</v>
      </c>
      <c r="AD150" t="s">
        <v>2028</v>
      </c>
      <c r="AF150" t="s">
        <v>2024</v>
      </c>
    </row>
    <row r="151" spans="3:32">
      <c r="C151" t="s">
        <v>1272</v>
      </c>
      <c r="D151" t="s">
        <v>1746</v>
      </c>
      <c r="E151">
        <v>14</v>
      </c>
      <c r="F151" s="7" t="s">
        <v>1730</v>
      </c>
      <c r="G151" s="3">
        <v>0.93</v>
      </c>
      <c r="H151" s="3">
        <v>6.0000000000000001E-3</v>
      </c>
      <c r="I151" s="3">
        <v>2E-3</v>
      </c>
      <c r="J151" s="3">
        <v>6.3E-2</v>
      </c>
      <c r="N151" s="2">
        <v>0.93</v>
      </c>
      <c r="O151" s="2">
        <v>6.0000000000000001E-3</v>
      </c>
      <c r="P151" s="2">
        <v>1.7000000000000001E-2</v>
      </c>
      <c r="Q151" s="2">
        <v>2E-3</v>
      </c>
      <c r="R151" s="2">
        <v>4.5999999999999999E-2</v>
      </c>
      <c r="S151" s="2"/>
      <c r="T151" s="2"/>
      <c r="U151" s="2"/>
      <c r="V151" s="2"/>
      <c r="W151" s="2"/>
      <c r="X151" s="2"/>
      <c r="Z151">
        <v>442</v>
      </c>
      <c r="AA151" s="8">
        <v>86295</v>
      </c>
      <c r="AB151" t="s">
        <v>1269</v>
      </c>
      <c r="AD151" t="s">
        <v>1926</v>
      </c>
      <c r="AF151" t="s">
        <v>2024</v>
      </c>
    </row>
    <row r="152" spans="3:32">
      <c r="C152" t="s">
        <v>1984</v>
      </c>
      <c r="D152" t="s">
        <v>1746</v>
      </c>
      <c r="E152">
        <v>15</v>
      </c>
      <c r="F152" s="7" t="s">
        <v>1730</v>
      </c>
      <c r="G152" s="3">
        <v>0.96</v>
      </c>
      <c r="H152" s="3">
        <v>1E-3</v>
      </c>
      <c r="I152" s="3">
        <v>0</v>
      </c>
      <c r="J152" s="3">
        <v>3.7000000000000005E-2</v>
      </c>
      <c r="N152" s="2">
        <v>0.96</v>
      </c>
      <c r="O152" s="2">
        <v>1E-3</v>
      </c>
      <c r="P152" s="2">
        <v>3.1E-2</v>
      </c>
      <c r="Q152" s="2">
        <v>0</v>
      </c>
      <c r="R152" s="2">
        <v>6.0000000000000001E-3</v>
      </c>
      <c r="S152" s="2"/>
      <c r="T152" s="2"/>
      <c r="U152" s="2"/>
      <c r="V152" s="2"/>
      <c r="W152" s="2"/>
      <c r="X152" s="2"/>
      <c r="Z152" s="8">
        <v>13940</v>
      </c>
      <c r="AA152" s="8">
        <v>351461</v>
      </c>
      <c r="AB152" t="s">
        <v>1269</v>
      </c>
      <c r="AD152" t="s">
        <v>2049</v>
      </c>
      <c r="AF152" t="s">
        <v>2024</v>
      </c>
    </row>
    <row r="153" spans="3:32">
      <c r="C153" t="s">
        <v>1284</v>
      </c>
      <c r="D153" t="s">
        <v>1746</v>
      </c>
      <c r="E153">
        <v>14</v>
      </c>
      <c r="F153" s="7" t="s">
        <v>1730</v>
      </c>
      <c r="G153" s="3">
        <v>0.95199999999999996</v>
      </c>
      <c r="H153" s="3">
        <v>0.01</v>
      </c>
      <c r="I153" s="3">
        <v>4.0000000000000001E-3</v>
      </c>
      <c r="J153" s="3">
        <v>3.3000000000000002E-2</v>
      </c>
      <c r="N153" s="2">
        <v>0.95199999999999996</v>
      </c>
      <c r="O153" s="2">
        <v>0.01</v>
      </c>
      <c r="P153" s="2">
        <v>1.9E-2</v>
      </c>
      <c r="Q153" s="2">
        <v>4.0000000000000001E-3</v>
      </c>
      <c r="R153" s="2">
        <v>1.4E-2</v>
      </c>
      <c r="S153" s="2"/>
      <c r="T153" s="2"/>
      <c r="U153" s="2"/>
      <c r="V153" s="2"/>
      <c r="W153" s="2"/>
      <c r="X153" s="2"/>
      <c r="Z153">
        <v>430</v>
      </c>
      <c r="AA153" s="8">
        <v>274200</v>
      </c>
      <c r="AB153" t="s">
        <v>1269</v>
      </c>
      <c r="AD153" t="s">
        <v>1898</v>
      </c>
      <c r="AF153" t="s">
        <v>2024</v>
      </c>
    </row>
    <row r="154" spans="3:32">
      <c r="C154" t="s">
        <v>861</v>
      </c>
      <c r="D154" t="s">
        <v>1743</v>
      </c>
      <c r="E154">
        <v>95</v>
      </c>
      <c r="F154" s="7" t="s">
        <v>1731</v>
      </c>
      <c r="G154" s="3">
        <v>5.0000000000000001E-3</v>
      </c>
      <c r="H154" s="3">
        <v>2E-3</v>
      </c>
      <c r="I154" s="3">
        <v>0.97299999999999998</v>
      </c>
      <c r="J154" s="3">
        <v>1.9E-2</v>
      </c>
      <c r="N154" s="2">
        <v>5.0000000000000001E-3</v>
      </c>
      <c r="O154" s="2">
        <v>2E-3</v>
      </c>
      <c r="P154" s="2">
        <v>0</v>
      </c>
      <c r="Q154" s="2">
        <v>0.97299999999999998</v>
      </c>
      <c r="R154" s="2">
        <v>1.9E-2</v>
      </c>
      <c r="S154" s="2"/>
      <c r="T154" s="2"/>
      <c r="U154" s="2"/>
      <c r="V154" s="2"/>
      <c r="W154" s="2"/>
      <c r="X154" s="2"/>
      <c r="Z154" s="8">
        <v>38394</v>
      </c>
      <c r="AA154" s="8">
        <v>735120</v>
      </c>
      <c r="AB154" t="s">
        <v>524</v>
      </c>
      <c r="AD154" t="s">
        <v>2059</v>
      </c>
      <c r="AF154" t="s">
        <v>2024</v>
      </c>
    </row>
    <row r="155" spans="3:32">
      <c r="C155" t="s">
        <v>761</v>
      </c>
      <c r="D155" t="s">
        <v>1745</v>
      </c>
      <c r="E155">
        <v>83</v>
      </c>
      <c r="F155" s="7" t="s">
        <v>1731</v>
      </c>
      <c r="G155" s="3">
        <v>9.4E-2</v>
      </c>
      <c r="H155" s="3">
        <v>0.751</v>
      </c>
      <c r="I155" s="3">
        <v>8.8999999999999996E-2</v>
      </c>
      <c r="J155" s="3">
        <v>6.7000000000000004E-2</v>
      </c>
      <c r="N155" s="2">
        <v>9.4E-2</v>
      </c>
      <c r="O155" s="2">
        <v>0.751</v>
      </c>
      <c r="P155" s="2">
        <v>4.0000000000000001E-3</v>
      </c>
      <c r="Q155" s="2">
        <v>8.8999999999999996E-2</v>
      </c>
      <c r="R155" s="2">
        <v>6.3E-2</v>
      </c>
      <c r="S155" s="2"/>
      <c r="T155" s="2"/>
      <c r="U155" s="2"/>
      <c r="V155" s="2"/>
      <c r="W155" s="2"/>
      <c r="X155" s="2"/>
      <c r="Z155" s="8">
        <v>5765</v>
      </c>
      <c r="AA155" s="8">
        <v>393162</v>
      </c>
      <c r="AB155" t="s">
        <v>524</v>
      </c>
      <c r="AD155" t="s">
        <v>2068</v>
      </c>
      <c r="AF155" t="s">
        <v>2024</v>
      </c>
    </row>
    <row r="156" spans="3:32">
      <c r="C156" t="s">
        <v>422</v>
      </c>
      <c r="D156" t="s">
        <v>1747</v>
      </c>
      <c r="E156">
        <v>110</v>
      </c>
      <c r="F156" s="7" t="s">
        <v>1989</v>
      </c>
      <c r="G156" s="3">
        <v>0.89100000000000001</v>
      </c>
      <c r="H156" s="3">
        <v>1E-3</v>
      </c>
      <c r="I156" s="3">
        <v>0</v>
      </c>
      <c r="J156" s="3">
        <v>0.108</v>
      </c>
      <c r="N156" s="2">
        <v>0.89100000000000001</v>
      </c>
      <c r="O156" s="2">
        <v>1E-3</v>
      </c>
      <c r="P156" s="2">
        <v>9.0999999999999998E-2</v>
      </c>
      <c r="Q156" s="2">
        <v>0</v>
      </c>
      <c r="R156" s="2">
        <v>1.7000000000000001E-2</v>
      </c>
      <c r="S156" s="2"/>
      <c r="T156" s="2"/>
      <c r="U156" s="2"/>
      <c r="V156" s="2"/>
      <c r="W156" s="2"/>
      <c r="X156" s="2"/>
      <c r="Z156" s="8">
        <v>4033</v>
      </c>
      <c r="AA156" s="8">
        <v>491875</v>
      </c>
      <c r="AB156" t="s">
        <v>164</v>
      </c>
      <c r="AD156" t="s">
        <v>2079</v>
      </c>
      <c r="AF156" t="s">
        <v>2024</v>
      </c>
    </row>
    <row r="157" spans="3:32">
      <c r="C157" t="s">
        <v>590</v>
      </c>
      <c r="D157" t="s">
        <v>1743</v>
      </c>
      <c r="E157">
        <v>41</v>
      </c>
      <c r="F157" s="7" t="s">
        <v>1753</v>
      </c>
      <c r="G157" s="3">
        <v>5.0999999999999997E-2</v>
      </c>
      <c r="H157" s="3">
        <v>1.7999999999999999E-2</v>
      </c>
      <c r="I157" s="3">
        <v>0.182</v>
      </c>
      <c r="J157" s="3">
        <v>0.748</v>
      </c>
      <c r="N157" s="2">
        <v>5.0999999999999997E-2</v>
      </c>
      <c r="O157" s="2">
        <v>1.7999999999999999E-2</v>
      </c>
      <c r="P157" s="2">
        <v>0.52200000000000002</v>
      </c>
      <c r="Q157" s="2">
        <v>0.182</v>
      </c>
      <c r="R157" s="2">
        <v>0.22600000000000001</v>
      </c>
      <c r="S157" s="2"/>
      <c r="T157" s="2"/>
      <c r="U157" s="2"/>
      <c r="V157" s="2"/>
      <c r="W157" s="2"/>
      <c r="X157" s="2"/>
      <c r="Z157" s="8">
        <v>9572900</v>
      </c>
      <c r="AA157" s="8">
        <v>1354040000</v>
      </c>
      <c r="AB157" t="s">
        <v>524</v>
      </c>
      <c r="AD157" t="s">
        <v>2083</v>
      </c>
      <c r="AF157" t="s">
        <v>2024</v>
      </c>
    </row>
    <row r="158" spans="3:32">
      <c r="C158" t="s">
        <v>734</v>
      </c>
      <c r="D158" t="s">
        <v>1746</v>
      </c>
      <c r="E158">
        <v>119</v>
      </c>
      <c r="F158" s="7" t="s">
        <v>1989</v>
      </c>
      <c r="G158" s="3">
        <v>0.96</v>
      </c>
      <c r="H158" s="3">
        <v>0</v>
      </c>
      <c r="I158" s="3">
        <v>0</v>
      </c>
      <c r="J158" s="3">
        <v>0.04</v>
      </c>
      <c r="N158" s="2">
        <v>0.96</v>
      </c>
      <c r="O158" s="2">
        <v>0</v>
      </c>
      <c r="P158" s="2">
        <v>3.2000000000000001E-2</v>
      </c>
      <c r="Q158" s="2">
        <v>0</v>
      </c>
      <c r="R158" s="2">
        <v>8.0000000000000002E-3</v>
      </c>
      <c r="S158" s="2"/>
      <c r="T158" s="2"/>
      <c r="U158" s="2"/>
      <c r="V158" s="2"/>
      <c r="W158" s="2"/>
      <c r="X158" s="2"/>
      <c r="Z158">
        <v>237</v>
      </c>
      <c r="AA158" s="8">
        <v>14974</v>
      </c>
      <c r="AB158" t="s">
        <v>524</v>
      </c>
      <c r="AD158" t="s">
        <v>2232</v>
      </c>
      <c r="AF158" t="s">
        <v>2398</v>
      </c>
    </row>
    <row r="159" spans="3:32">
      <c r="C159" t="s">
        <v>1296</v>
      </c>
      <c r="D159" t="s">
        <v>1746</v>
      </c>
      <c r="E159">
        <v>14</v>
      </c>
      <c r="F159" s="7" t="s">
        <v>1730</v>
      </c>
      <c r="G159" s="3">
        <v>0.94399999999999995</v>
      </c>
      <c r="H159" s="3">
        <v>1E-3</v>
      </c>
      <c r="I159" s="3">
        <v>1E-3</v>
      </c>
      <c r="J159" s="3">
        <v>5.1999999999999998E-2</v>
      </c>
      <c r="N159" s="2">
        <v>0.94399999999999995</v>
      </c>
      <c r="O159" s="2">
        <v>1E-3</v>
      </c>
      <c r="P159" s="2">
        <v>5.0000000000000001E-3</v>
      </c>
      <c r="Q159" s="2">
        <v>1E-3</v>
      </c>
      <c r="R159" s="2">
        <v>4.7E-2</v>
      </c>
      <c r="S159" s="2"/>
      <c r="T159" s="2"/>
      <c r="U159" s="2"/>
      <c r="V159" s="2"/>
      <c r="W159" s="2"/>
      <c r="X159" s="2"/>
      <c r="Z159">
        <v>739</v>
      </c>
      <c r="AA159" s="8">
        <v>71293</v>
      </c>
      <c r="AB159" t="s">
        <v>1269</v>
      </c>
      <c r="AD159" t="s">
        <v>2112</v>
      </c>
      <c r="AF159" t="s">
        <v>2024</v>
      </c>
    </row>
    <row r="160" spans="3:32">
      <c r="C160" t="s">
        <v>340</v>
      </c>
      <c r="D160" t="s">
        <v>1747</v>
      </c>
      <c r="E160">
        <v>64</v>
      </c>
      <c r="F160" s="7" t="s">
        <v>1730</v>
      </c>
      <c r="G160" s="3">
        <v>0.88700000000000001</v>
      </c>
      <c r="H160" s="3">
        <v>0.04</v>
      </c>
      <c r="I160" s="3">
        <v>0</v>
      </c>
      <c r="J160" s="3">
        <v>7.2000000000000008E-2</v>
      </c>
      <c r="N160" s="2">
        <v>0.88700000000000001</v>
      </c>
      <c r="O160" s="2">
        <v>0.04</v>
      </c>
      <c r="P160" s="2">
        <v>0.05</v>
      </c>
      <c r="Q160" s="2">
        <v>0</v>
      </c>
      <c r="R160" s="2">
        <v>2.2000000000000002E-2</v>
      </c>
      <c r="S160" s="2"/>
      <c r="T160" s="2"/>
      <c r="U160" s="2"/>
      <c r="V160" s="2"/>
      <c r="W160" s="2"/>
      <c r="X160" s="2"/>
      <c r="Z160" s="8">
        <v>28051</v>
      </c>
      <c r="AA160" s="8">
        <v>1622000</v>
      </c>
      <c r="AB160" t="s">
        <v>164</v>
      </c>
      <c r="AD160" t="s">
        <v>2117</v>
      </c>
      <c r="AF160" t="s">
        <v>2024</v>
      </c>
    </row>
    <row r="161" spans="3:32">
      <c r="C161" t="s">
        <v>660</v>
      </c>
      <c r="D161" t="s">
        <v>1749</v>
      </c>
      <c r="E161">
        <v>201</v>
      </c>
      <c r="F161" s="7" t="s">
        <v>1730</v>
      </c>
      <c r="G161" s="3">
        <v>0.64400000000000002</v>
      </c>
      <c r="H161" s="3">
        <v>6.3E-2</v>
      </c>
      <c r="I161" s="3">
        <v>0.27900000000000003</v>
      </c>
      <c r="J161" s="3">
        <v>1.3000000000000001E-2</v>
      </c>
      <c r="N161" s="2">
        <v>0.64400000000000002</v>
      </c>
      <c r="O161" s="2">
        <v>6.3E-2</v>
      </c>
      <c r="P161" s="2">
        <v>8.0000000000000002E-3</v>
      </c>
      <c r="Q161" s="2">
        <v>0.27900000000000003</v>
      </c>
      <c r="R161" s="2">
        <v>5.0000000000000001E-3</v>
      </c>
      <c r="S161" s="2"/>
      <c r="T161" s="2"/>
      <c r="U161" s="2"/>
      <c r="V161" s="2"/>
      <c r="W161" s="2"/>
      <c r="X161" s="2"/>
      <c r="Z161" s="8">
        <v>18333</v>
      </c>
      <c r="AA161" s="8">
        <v>858038</v>
      </c>
      <c r="AB161" t="s">
        <v>524</v>
      </c>
      <c r="AD161" t="s">
        <v>2122</v>
      </c>
      <c r="AF161" t="s">
        <v>2024</v>
      </c>
    </row>
    <row r="162" spans="3:32">
      <c r="C162" t="s">
        <v>347</v>
      </c>
      <c r="D162" t="s">
        <v>1748</v>
      </c>
      <c r="E162">
        <v>64</v>
      </c>
      <c r="F162" s="7" t="s">
        <v>1730</v>
      </c>
      <c r="G162" s="3">
        <v>0.76500000000000001</v>
      </c>
      <c r="H162" s="3">
        <v>0.112</v>
      </c>
      <c r="I162" s="3">
        <v>0</v>
      </c>
      <c r="J162" s="3">
        <v>0.123</v>
      </c>
      <c r="N162" s="2">
        <v>0.76500000000000001</v>
      </c>
      <c r="O162" s="2">
        <v>0.112</v>
      </c>
      <c r="P162" s="2">
        <v>5.6000000000000001E-2</v>
      </c>
      <c r="Q162" s="2">
        <v>0</v>
      </c>
      <c r="R162" s="2">
        <v>6.7000000000000004E-2</v>
      </c>
      <c r="S162" s="2"/>
      <c r="T162" s="2"/>
      <c r="U162" s="2"/>
      <c r="V162" s="2"/>
      <c r="W162" s="2"/>
      <c r="X162" s="2"/>
      <c r="Z162" s="8">
        <v>267667</v>
      </c>
      <c r="AA162" s="8">
        <v>1594000</v>
      </c>
      <c r="AB162" t="s">
        <v>164</v>
      </c>
      <c r="AD162" t="s">
        <v>2138</v>
      </c>
      <c r="AF162" t="s">
        <v>2024</v>
      </c>
    </row>
    <row r="163" spans="3:32">
      <c r="C163" t="s">
        <v>1986</v>
      </c>
      <c r="D163" t="s">
        <v>1744</v>
      </c>
      <c r="E163">
        <v>37</v>
      </c>
      <c r="F163" s="7" t="s">
        <v>1731</v>
      </c>
      <c r="G163" s="3">
        <v>4.4999999999999998E-2</v>
      </c>
      <c r="H163" s="3">
        <v>0.95099999999999996</v>
      </c>
      <c r="I163" s="3">
        <v>0</v>
      </c>
      <c r="J163" s="3">
        <v>1E-3</v>
      </c>
      <c r="N163" s="2">
        <v>4.4999999999999998E-2</v>
      </c>
      <c r="O163" s="2">
        <v>0.95099999999999996</v>
      </c>
      <c r="P163" s="2">
        <v>0</v>
      </c>
      <c r="Q163" s="2">
        <v>0</v>
      </c>
      <c r="R163" s="2">
        <v>1E-3</v>
      </c>
      <c r="S163" s="2"/>
      <c r="T163" s="2"/>
      <c r="U163" s="2"/>
      <c r="V163" s="2"/>
      <c r="W163" s="2"/>
      <c r="X163" s="2"/>
      <c r="Z163" s="8">
        <v>10690</v>
      </c>
      <c r="AA163" s="8">
        <v>1874000</v>
      </c>
      <c r="AB163" t="s">
        <v>164</v>
      </c>
      <c r="AD163" t="s">
        <v>2425</v>
      </c>
      <c r="AF163" t="s">
        <v>2024</v>
      </c>
    </row>
    <row r="164" spans="3:32">
      <c r="C164" t="s">
        <v>1305</v>
      </c>
      <c r="D164" t="s">
        <v>1746</v>
      </c>
      <c r="E164">
        <v>14</v>
      </c>
      <c r="F164" s="7" t="s">
        <v>1730</v>
      </c>
      <c r="G164" s="3">
        <v>0.96599999999999997</v>
      </c>
      <c r="H164" s="3">
        <v>3.0000000000000001E-3</v>
      </c>
      <c r="I164" s="3">
        <v>7.0000000000000001E-3</v>
      </c>
      <c r="J164" s="3">
        <v>2.5000000000000001E-2</v>
      </c>
      <c r="N164" s="2">
        <v>0.96599999999999997</v>
      </c>
      <c r="O164" s="2">
        <v>3.0000000000000001E-3</v>
      </c>
      <c r="P164" s="2">
        <v>0.01</v>
      </c>
      <c r="Q164" s="2">
        <v>7.0000000000000001E-3</v>
      </c>
      <c r="R164" s="2">
        <v>1.4999999999999999E-2</v>
      </c>
      <c r="S164" s="2"/>
      <c r="T164" s="2"/>
      <c r="U164" s="2"/>
      <c r="V164" s="2"/>
      <c r="W164" s="2"/>
      <c r="X164" s="2"/>
      <c r="Z164">
        <v>344</v>
      </c>
      <c r="AA164" s="8">
        <v>103328</v>
      </c>
      <c r="AB164" t="s">
        <v>1269</v>
      </c>
      <c r="AD164" t="s">
        <v>1915</v>
      </c>
      <c r="AF164" t="s">
        <v>2024</v>
      </c>
    </row>
    <row r="165" spans="3:32">
      <c r="C165" t="s">
        <v>445</v>
      </c>
      <c r="D165" t="s">
        <v>1742</v>
      </c>
      <c r="E165">
        <v>38</v>
      </c>
      <c r="F165" s="7" t="s">
        <v>1731</v>
      </c>
      <c r="G165" s="3">
        <v>0.19700000000000001</v>
      </c>
      <c r="H165" s="3">
        <v>0.45100000000000001</v>
      </c>
      <c r="I165" s="3">
        <v>0</v>
      </c>
      <c r="J165" s="3">
        <v>0.35199999999999998</v>
      </c>
      <c r="K165" s="1"/>
      <c r="L165" s="1"/>
      <c r="M165" s="1">
        <f>SUM(G165:K165)</f>
        <v>1</v>
      </c>
      <c r="N165" s="2">
        <v>0.19700000000000001</v>
      </c>
      <c r="O165" s="2">
        <v>0.45100000000000001</v>
      </c>
      <c r="P165" s="2">
        <v>4.2999999999999997E-2</v>
      </c>
      <c r="Q165" s="2">
        <v>0</v>
      </c>
      <c r="R165" s="2">
        <v>0.309</v>
      </c>
      <c r="S165" s="2"/>
      <c r="T165" s="2"/>
      <c r="U165" s="2"/>
      <c r="V165" s="2"/>
      <c r="W165" s="2"/>
      <c r="X165" s="2"/>
      <c r="Z165" s="8">
        <v>36125</v>
      </c>
      <c r="AA165" s="8">
        <v>1520830</v>
      </c>
      <c r="AB165" t="s">
        <v>164</v>
      </c>
      <c r="AD165" t="s">
        <v>2148</v>
      </c>
      <c r="AF165" t="s">
        <v>2024</v>
      </c>
    </row>
    <row r="166" spans="3:32">
      <c r="C166" t="s">
        <v>1478</v>
      </c>
      <c r="D166" t="s">
        <v>1749</v>
      </c>
      <c r="E166">
        <v>12</v>
      </c>
      <c r="F166" s="7" t="s">
        <v>1730</v>
      </c>
      <c r="G166" s="3">
        <v>0.66</v>
      </c>
      <c r="H166" s="3">
        <v>6.4000000000000001E-2</v>
      </c>
      <c r="I166" s="3">
        <v>0.249</v>
      </c>
      <c r="J166" s="3">
        <v>2.7999999999999997E-2</v>
      </c>
      <c r="N166" s="2">
        <v>0.66</v>
      </c>
      <c r="O166" s="2">
        <v>6.4000000000000001E-2</v>
      </c>
      <c r="P166" s="2">
        <v>0.02</v>
      </c>
      <c r="Q166" s="2">
        <v>0.249</v>
      </c>
      <c r="R166" s="2">
        <v>8.0000000000000002E-3</v>
      </c>
      <c r="S166" s="2"/>
      <c r="T166" s="2"/>
      <c r="U166" s="2"/>
      <c r="V166" s="2"/>
      <c r="W166" s="2"/>
      <c r="X166" s="2"/>
      <c r="Z166" s="8">
        <v>214999</v>
      </c>
      <c r="AA166" s="8">
        <v>784894</v>
      </c>
      <c r="AB166" t="s">
        <v>1269</v>
      </c>
      <c r="AD166" t="s">
        <v>2149</v>
      </c>
      <c r="AF166" t="s">
        <v>2024</v>
      </c>
    </row>
    <row r="167" spans="3:32">
      <c r="C167" t="s">
        <v>1073</v>
      </c>
      <c r="D167" t="s">
        <v>1746</v>
      </c>
      <c r="E167">
        <v>21</v>
      </c>
      <c r="F167" s="7" t="s">
        <v>1730</v>
      </c>
      <c r="G167" s="3">
        <v>0.95</v>
      </c>
      <c r="H167" s="3">
        <v>2E-3</v>
      </c>
      <c r="I167" s="3">
        <v>7.0000000000000001E-3</v>
      </c>
      <c r="J167" s="3">
        <v>4.2000000000000003E-2</v>
      </c>
      <c r="N167" s="2">
        <v>0.95</v>
      </c>
      <c r="O167" s="2">
        <v>2E-3</v>
      </c>
      <c r="P167" s="2">
        <v>3.5000000000000003E-2</v>
      </c>
      <c r="Q167" s="2">
        <v>7.0000000000000001E-3</v>
      </c>
      <c r="R167" s="2">
        <v>7.0000000000000001E-3</v>
      </c>
      <c r="S167" s="2"/>
      <c r="T167" s="2"/>
      <c r="U167" s="2"/>
      <c r="V167" s="2"/>
      <c r="W167" s="2"/>
      <c r="X167" s="2"/>
      <c r="Z167" s="8">
        <v>102800</v>
      </c>
      <c r="AA167" s="8">
        <v>322930</v>
      </c>
      <c r="AB167" t="s">
        <v>954</v>
      </c>
      <c r="AD167" t="s">
        <v>2154</v>
      </c>
      <c r="AF167" t="s">
        <v>2024</v>
      </c>
    </row>
    <row r="168" spans="3:32">
      <c r="C168" t="s">
        <v>705</v>
      </c>
      <c r="D168" t="s">
        <v>1746</v>
      </c>
      <c r="E168">
        <v>115</v>
      </c>
      <c r="F168" s="7" t="s">
        <v>1989</v>
      </c>
      <c r="G168" s="3">
        <v>0.97</v>
      </c>
      <c r="H168" s="3">
        <v>0</v>
      </c>
      <c r="I168" s="3">
        <v>0</v>
      </c>
      <c r="J168" s="3">
        <v>0.03</v>
      </c>
      <c r="N168" s="2">
        <v>0.97</v>
      </c>
      <c r="O168" s="2">
        <v>0</v>
      </c>
      <c r="P168" s="2">
        <v>8.0000000000000002E-3</v>
      </c>
      <c r="Q168" s="2">
        <v>0</v>
      </c>
      <c r="R168" s="2">
        <v>2.1999999999999999E-2</v>
      </c>
      <c r="S168" s="2"/>
      <c r="T168" s="2"/>
      <c r="U168" s="2"/>
      <c r="V168" s="2"/>
      <c r="W168" s="2"/>
      <c r="X168" s="2"/>
      <c r="Z168">
        <v>726</v>
      </c>
      <c r="AA168" s="8">
        <v>104573</v>
      </c>
      <c r="AB168" t="s">
        <v>524</v>
      </c>
      <c r="AD168" t="s">
        <v>2175</v>
      </c>
      <c r="AF168" t="s">
        <v>2024</v>
      </c>
    </row>
    <row r="169" spans="3:32">
      <c r="C169" t="s">
        <v>616</v>
      </c>
      <c r="D169" t="s">
        <v>1743</v>
      </c>
      <c r="E169">
        <v>45</v>
      </c>
      <c r="F169" s="7" t="s">
        <v>1753</v>
      </c>
      <c r="G169" s="3">
        <v>0.02</v>
      </c>
      <c r="H169" s="3">
        <v>0</v>
      </c>
      <c r="I169" s="3">
        <v>1.4999999999999999E-2</v>
      </c>
      <c r="J169" s="3">
        <v>0.96499999999999997</v>
      </c>
      <c r="N169" s="2">
        <v>0.02</v>
      </c>
      <c r="O169" s="2">
        <v>0</v>
      </c>
      <c r="P169" s="2">
        <v>0.71299999999999997</v>
      </c>
      <c r="Q169" s="2">
        <v>1.4999999999999999E-2</v>
      </c>
      <c r="R169" s="2">
        <v>0.252</v>
      </c>
      <c r="S169" s="2"/>
      <c r="T169" s="2"/>
      <c r="U169" s="2"/>
      <c r="V169" s="2"/>
      <c r="W169" s="2"/>
      <c r="X169" s="2"/>
      <c r="Z169" s="8">
        <v>122762</v>
      </c>
      <c r="AA169" s="8">
        <v>24052231</v>
      </c>
      <c r="AB169" t="s">
        <v>524</v>
      </c>
      <c r="AD169" t="s">
        <v>2176</v>
      </c>
      <c r="AF169" t="s">
        <v>2024</v>
      </c>
    </row>
    <row r="170" spans="3:32">
      <c r="C170" t="s">
        <v>375</v>
      </c>
      <c r="D170" t="s">
        <v>1746</v>
      </c>
      <c r="E170">
        <v>91</v>
      </c>
      <c r="F170" s="7" t="s">
        <v>1730</v>
      </c>
      <c r="G170" s="3">
        <v>0.96799999999999997</v>
      </c>
      <c r="H170" s="3">
        <v>0</v>
      </c>
      <c r="I170" s="3">
        <v>0</v>
      </c>
      <c r="J170" s="3">
        <v>3.2000000000000001E-2</v>
      </c>
      <c r="N170" s="2">
        <v>0.96799999999999997</v>
      </c>
      <c r="O170" s="2">
        <v>0</v>
      </c>
      <c r="P170" s="2">
        <v>3.1E-2</v>
      </c>
      <c r="Q170" s="2">
        <v>0</v>
      </c>
      <c r="R170" s="2">
        <v>1E-3</v>
      </c>
      <c r="S170" s="2"/>
      <c r="T170" s="2"/>
      <c r="U170" s="2"/>
      <c r="V170" s="2"/>
      <c r="W170" s="2"/>
      <c r="X170" s="2"/>
      <c r="Z170" s="8">
        <v>30355</v>
      </c>
      <c r="AA170" s="8">
        <v>2240000</v>
      </c>
      <c r="AB170" t="s">
        <v>164</v>
      </c>
      <c r="AD170" t="s">
        <v>2188</v>
      </c>
      <c r="AF170" t="s">
        <v>2024</v>
      </c>
    </row>
    <row r="171" spans="3:32">
      <c r="C171" t="s">
        <v>1678</v>
      </c>
      <c r="D171" t="s">
        <v>1744</v>
      </c>
      <c r="E171">
        <v>43</v>
      </c>
      <c r="F171" s="7" t="s">
        <v>1731</v>
      </c>
      <c r="G171" s="3">
        <v>2.7E-2</v>
      </c>
      <c r="H171" s="3">
        <v>0.96599999999999997</v>
      </c>
      <c r="I171" s="3">
        <v>3.0000000000000001E-3</v>
      </c>
      <c r="J171" s="3">
        <v>2E-3</v>
      </c>
      <c r="N171" s="2">
        <v>2.7E-2</v>
      </c>
      <c r="O171" s="2">
        <v>0.96599999999999997</v>
      </c>
      <c r="P171" s="2">
        <v>2E-3</v>
      </c>
      <c r="Q171" s="2">
        <v>3.0000000000000001E-3</v>
      </c>
      <c r="R171" s="2">
        <v>0</v>
      </c>
      <c r="S171" s="2"/>
      <c r="T171" s="2"/>
      <c r="U171" s="2"/>
      <c r="V171" s="2"/>
      <c r="W171" s="2"/>
      <c r="X171" s="2"/>
      <c r="Z171" s="8">
        <v>1770060</v>
      </c>
      <c r="AA171" s="8">
        <v>6506000</v>
      </c>
      <c r="AB171" t="s">
        <v>1575</v>
      </c>
      <c r="AD171" t="s">
        <v>2190</v>
      </c>
      <c r="AF171" t="s">
        <v>2024</v>
      </c>
    </row>
    <row r="172" spans="3:32">
      <c r="C172" t="s">
        <v>992</v>
      </c>
      <c r="D172" t="s">
        <v>1746</v>
      </c>
      <c r="E172">
        <v>28</v>
      </c>
      <c r="F172" s="7" t="s">
        <v>1732</v>
      </c>
      <c r="G172" s="3">
        <v>0.92</v>
      </c>
      <c r="H172" s="3">
        <v>0.05</v>
      </c>
      <c r="I172" s="3">
        <v>0</v>
      </c>
      <c r="J172" s="3">
        <v>2.9000000000000001E-2</v>
      </c>
      <c r="N172" s="2">
        <v>0.92</v>
      </c>
      <c r="O172" s="2">
        <v>0.05</v>
      </c>
      <c r="P172" s="2">
        <v>2.9000000000000001E-2</v>
      </c>
      <c r="Q172" s="2">
        <v>0</v>
      </c>
      <c r="R172" s="2">
        <v>0</v>
      </c>
      <c r="S172" s="2"/>
      <c r="T172" s="2"/>
      <c r="U172" s="2"/>
      <c r="V172" s="2"/>
      <c r="W172" s="2"/>
      <c r="X172" s="2"/>
      <c r="Z172">
        <v>160</v>
      </c>
      <c r="AA172" s="8">
        <v>36842</v>
      </c>
      <c r="AB172" t="s">
        <v>954</v>
      </c>
      <c r="AD172" t="s">
        <v>2191</v>
      </c>
      <c r="AF172" t="s">
        <v>2024</v>
      </c>
    </row>
    <row r="173" spans="3:32">
      <c r="C173" t="s">
        <v>1225</v>
      </c>
      <c r="D173" t="s">
        <v>1748</v>
      </c>
      <c r="E173">
        <v>27</v>
      </c>
      <c r="F173" s="7" t="s">
        <v>1732</v>
      </c>
      <c r="G173" s="3">
        <v>0.70499999999999996</v>
      </c>
      <c r="H173" s="3">
        <v>2.3E-2</v>
      </c>
      <c r="I173" s="3">
        <v>0</v>
      </c>
      <c r="J173" s="3">
        <v>0.27100000000000002</v>
      </c>
      <c r="N173" s="2">
        <v>0.70499999999999996</v>
      </c>
      <c r="O173" s="2">
        <v>2.3E-2</v>
      </c>
      <c r="P173" s="2">
        <v>0.26800000000000002</v>
      </c>
      <c r="Q173" s="2">
        <v>0</v>
      </c>
      <c r="R173" s="2">
        <v>3.0000000000000001E-3</v>
      </c>
      <c r="S173" s="2"/>
      <c r="T173" s="2"/>
      <c r="U173" s="2"/>
      <c r="V173" s="2"/>
      <c r="W173" s="2"/>
      <c r="X173" s="2"/>
      <c r="Z173" s="8">
        <v>2586</v>
      </c>
      <c r="AA173" s="8">
        <v>537000</v>
      </c>
      <c r="AB173" t="s">
        <v>954</v>
      </c>
      <c r="AD173" t="s">
        <v>2193</v>
      </c>
      <c r="AF173" t="s">
        <v>2024</v>
      </c>
    </row>
    <row r="174" spans="3:32">
      <c r="C174" t="s">
        <v>875</v>
      </c>
      <c r="D174" t="s">
        <v>1744</v>
      </c>
      <c r="E174">
        <v>103</v>
      </c>
      <c r="F174" s="7" t="s">
        <v>1989</v>
      </c>
      <c r="G174" s="3">
        <v>4.0000000000000001E-3</v>
      </c>
      <c r="H174" s="3">
        <v>0.98399999999999999</v>
      </c>
      <c r="I174" s="3">
        <v>9.0000000000000011E-3</v>
      </c>
      <c r="J174" s="3">
        <v>0</v>
      </c>
      <c r="N174" s="2">
        <v>4.0000000000000001E-3</v>
      </c>
      <c r="O174" s="2">
        <v>0.98399999999999999</v>
      </c>
      <c r="P174" s="2">
        <v>0</v>
      </c>
      <c r="Q174" s="2">
        <v>9.0000000000000011E-3</v>
      </c>
      <c r="R174" s="2">
        <v>0</v>
      </c>
      <c r="S174" s="2"/>
      <c r="T174" s="2"/>
      <c r="U174" s="2"/>
      <c r="V174" s="2"/>
      <c r="W174" s="2"/>
      <c r="X174" s="2"/>
      <c r="Z174">
        <v>298</v>
      </c>
      <c r="AA174" s="8">
        <v>317280</v>
      </c>
      <c r="AB174" t="s">
        <v>524</v>
      </c>
      <c r="AD174" t="s">
        <v>2200</v>
      </c>
      <c r="AF174" t="s">
        <v>2024</v>
      </c>
    </row>
    <row r="175" spans="3:32">
      <c r="C175" t="s">
        <v>1167</v>
      </c>
      <c r="D175" t="s">
        <v>1746</v>
      </c>
      <c r="E175">
        <v>36</v>
      </c>
      <c r="F175" s="7" t="s">
        <v>1730</v>
      </c>
      <c r="G175" s="3">
        <v>0.97</v>
      </c>
      <c r="H175" s="3">
        <v>2E-3</v>
      </c>
      <c r="I175" s="3">
        <v>2E-3</v>
      </c>
      <c r="J175" s="3">
        <v>2.5000000000000001E-2</v>
      </c>
      <c r="N175" s="2">
        <v>0.97</v>
      </c>
      <c r="O175" s="2">
        <v>2E-3</v>
      </c>
      <c r="P175" s="2">
        <v>2.5000000000000001E-2</v>
      </c>
      <c r="Q175" s="2">
        <v>2E-3</v>
      </c>
      <c r="R175" s="2">
        <v>0</v>
      </c>
      <c r="S175" s="2"/>
      <c r="T175" s="2"/>
      <c r="U175" s="2"/>
      <c r="V175" s="2"/>
      <c r="W175" s="2"/>
      <c r="X175" s="2"/>
      <c r="Z175">
        <v>315</v>
      </c>
      <c r="AA175" s="8">
        <v>416055</v>
      </c>
      <c r="AB175" t="s">
        <v>954</v>
      </c>
      <c r="AD175" t="s">
        <v>2202</v>
      </c>
      <c r="AF175" t="s">
        <v>2024</v>
      </c>
    </row>
    <row r="176" spans="3:32">
      <c r="C176" t="s">
        <v>709</v>
      </c>
      <c r="D176" t="s">
        <v>1746</v>
      </c>
      <c r="E176">
        <v>90</v>
      </c>
      <c r="F176" s="7" t="s">
        <v>1730</v>
      </c>
      <c r="G176" s="3">
        <v>0.97499999999999998</v>
      </c>
      <c r="H176" s="3">
        <v>0</v>
      </c>
      <c r="I176" s="3">
        <v>0</v>
      </c>
      <c r="J176" s="3">
        <v>2.5999999999999999E-2</v>
      </c>
      <c r="N176" s="2">
        <v>0.97499999999999998</v>
      </c>
      <c r="O176" s="2">
        <v>0</v>
      </c>
      <c r="P176" s="2">
        <v>1.4999999999999999E-2</v>
      </c>
      <c r="Q176" s="2">
        <v>0</v>
      </c>
      <c r="R176" s="2">
        <v>1.0999999999999999E-2</v>
      </c>
      <c r="S176" s="2"/>
      <c r="T176" s="2"/>
      <c r="U176" s="2"/>
      <c r="V176" s="2"/>
      <c r="W176" s="2"/>
      <c r="X176" s="2"/>
      <c r="Z176">
        <v>181</v>
      </c>
      <c r="AA176" s="8">
        <v>55548</v>
      </c>
      <c r="AB176" t="s">
        <v>524</v>
      </c>
      <c r="AD176" t="s">
        <v>2203</v>
      </c>
      <c r="AF176" t="s">
        <v>2024</v>
      </c>
    </row>
    <row r="177" spans="3:32">
      <c r="C177" t="s">
        <v>215</v>
      </c>
      <c r="D177" t="s">
        <v>1743</v>
      </c>
      <c r="E177">
        <v>202</v>
      </c>
      <c r="F177" s="7" t="s">
        <v>1767</v>
      </c>
      <c r="G177" s="3">
        <v>0.253</v>
      </c>
      <c r="H177" s="3">
        <v>0.16700000000000001</v>
      </c>
      <c r="I177" s="3">
        <v>0.56399999999999995</v>
      </c>
      <c r="J177" s="3">
        <v>1.6E-2</v>
      </c>
      <c r="N177" s="2">
        <v>0.253</v>
      </c>
      <c r="O177" s="2">
        <v>0.16700000000000001</v>
      </c>
      <c r="P177" s="2">
        <v>6.0000000000000001E-3</v>
      </c>
      <c r="Q177" s="2">
        <v>0.56399999999999995</v>
      </c>
      <c r="R177" s="2">
        <v>0.01</v>
      </c>
      <c r="S177" s="2"/>
      <c r="T177" s="2"/>
      <c r="U177" s="2"/>
      <c r="V177" s="2"/>
      <c r="W177" s="2"/>
      <c r="X177" s="2"/>
      <c r="Z177" s="8">
        <v>2040</v>
      </c>
      <c r="AA177" s="8">
        <v>1257900</v>
      </c>
      <c r="AB177" t="s">
        <v>164</v>
      </c>
      <c r="AD177" t="s">
        <v>2206</v>
      </c>
      <c r="AF177" t="s">
        <v>2024</v>
      </c>
    </row>
    <row r="178" spans="3:32">
      <c r="C178" t="s">
        <v>711</v>
      </c>
      <c r="D178" t="s">
        <v>1746</v>
      </c>
      <c r="E178">
        <v>109</v>
      </c>
      <c r="F178" s="7" t="s">
        <v>1989</v>
      </c>
      <c r="G178" s="3">
        <v>0.95299999999999996</v>
      </c>
      <c r="H178" s="3">
        <v>0</v>
      </c>
      <c r="I178" s="3">
        <v>4.0000000000000001E-3</v>
      </c>
      <c r="J178" s="3">
        <v>4.2999999999999997E-2</v>
      </c>
      <c r="N178" s="2">
        <v>0.95299999999999996</v>
      </c>
      <c r="O178" s="2">
        <v>0</v>
      </c>
      <c r="P178" s="2">
        <v>8.9999999999999993E-3</v>
      </c>
      <c r="Q178" s="2">
        <v>4.0000000000000001E-3</v>
      </c>
      <c r="R178" s="2">
        <v>3.4000000000000002E-2</v>
      </c>
      <c r="S178" s="2"/>
      <c r="T178" s="2"/>
      <c r="U178" s="2"/>
      <c r="V178" s="2"/>
      <c r="W178" s="2"/>
      <c r="X178" s="2"/>
      <c r="Z178">
        <v>701</v>
      </c>
      <c r="AA178" s="8">
        <v>101823</v>
      </c>
      <c r="AB178" t="s">
        <v>524</v>
      </c>
      <c r="AD178" t="s">
        <v>2210</v>
      </c>
      <c r="AF178" t="s">
        <v>2024</v>
      </c>
    </row>
    <row r="179" spans="3:32">
      <c r="C179" t="s">
        <v>1231</v>
      </c>
      <c r="D179" t="s">
        <v>1747</v>
      </c>
      <c r="E179">
        <v>27</v>
      </c>
      <c r="F179" s="7" t="s">
        <v>1732</v>
      </c>
      <c r="G179" s="3">
        <v>0.877</v>
      </c>
      <c r="H179" s="3">
        <v>4.0000000000000001E-3</v>
      </c>
      <c r="I179" s="3">
        <v>0</v>
      </c>
      <c r="J179" s="3">
        <v>0.11900000000000001</v>
      </c>
      <c r="N179" s="2">
        <v>0.877</v>
      </c>
      <c r="O179" s="2">
        <v>4.0000000000000001E-3</v>
      </c>
      <c r="P179" s="2">
        <v>0.11700000000000001</v>
      </c>
      <c r="Q179" s="2">
        <v>0</v>
      </c>
      <c r="R179" s="2">
        <v>2E-3</v>
      </c>
      <c r="S179" s="2"/>
      <c r="T179" s="2"/>
      <c r="U179" s="2"/>
      <c r="V179" s="2"/>
      <c r="W179" s="2"/>
      <c r="X179" s="2"/>
      <c r="Z179">
        <v>2</v>
      </c>
      <c r="AA179" s="8">
        <v>36136</v>
      </c>
      <c r="AB179" t="s">
        <v>954</v>
      </c>
      <c r="AD179" t="s">
        <v>2214</v>
      </c>
      <c r="AF179" t="s">
        <v>2024</v>
      </c>
    </row>
    <row r="180" spans="3:32">
      <c r="C180" t="s">
        <v>638</v>
      </c>
      <c r="D180" t="s">
        <v>1743</v>
      </c>
      <c r="E180">
        <v>48</v>
      </c>
      <c r="F180" s="7" t="s">
        <v>1732</v>
      </c>
      <c r="G180" s="3">
        <v>2.3E-2</v>
      </c>
      <c r="H180" s="3">
        <v>3.2000000000000001E-2</v>
      </c>
      <c r="I180" s="3">
        <v>0.55100000000000005</v>
      </c>
      <c r="J180" s="3">
        <v>0.39400000000000002</v>
      </c>
      <c r="N180" s="2">
        <v>2.3E-2</v>
      </c>
      <c r="O180" s="2">
        <v>3.2000000000000001E-2</v>
      </c>
      <c r="P180" s="2">
        <v>0.35899999999999999</v>
      </c>
      <c r="Q180" s="2">
        <v>0.55100000000000005</v>
      </c>
      <c r="R180" s="2">
        <v>3.5000000000000003E-2</v>
      </c>
      <c r="S180" s="2"/>
      <c r="T180" s="2"/>
      <c r="U180" s="2"/>
      <c r="V180" s="2"/>
      <c r="W180" s="2"/>
      <c r="X180" s="2"/>
      <c r="Z180" s="8">
        <v>1564100</v>
      </c>
      <c r="AA180" s="8">
        <v>2736800</v>
      </c>
      <c r="AB180" t="s">
        <v>524</v>
      </c>
      <c r="AD180" t="s">
        <v>1857</v>
      </c>
      <c r="AF180" t="s">
        <v>2024</v>
      </c>
    </row>
    <row r="181" spans="3:32">
      <c r="C181" t="s">
        <v>715</v>
      </c>
      <c r="D181" t="s">
        <v>1748</v>
      </c>
      <c r="E181">
        <v>111</v>
      </c>
      <c r="F181" s="7" t="s">
        <v>1989</v>
      </c>
      <c r="G181" s="3">
        <v>0.79</v>
      </c>
      <c r="H181" s="3">
        <v>0</v>
      </c>
      <c r="I181" s="3">
        <v>1.0999999999999999E-2</v>
      </c>
      <c r="J181" s="3">
        <v>0.2</v>
      </c>
      <c r="N181" s="2">
        <v>0.79</v>
      </c>
      <c r="O181" s="2">
        <v>0</v>
      </c>
      <c r="P181" s="2">
        <v>4.4999999999999998E-2</v>
      </c>
      <c r="Q181" s="2">
        <v>1.0999999999999999E-2</v>
      </c>
      <c r="R181" s="2">
        <v>0.155</v>
      </c>
      <c r="S181" s="2"/>
      <c r="T181" s="2"/>
      <c r="U181" s="2"/>
      <c r="V181" s="2"/>
      <c r="W181" s="2"/>
      <c r="X181" s="2"/>
      <c r="Z181">
        <v>21</v>
      </c>
      <c r="AA181" s="8">
        <v>9945</v>
      </c>
      <c r="AB181" t="s">
        <v>524</v>
      </c>
      <c r="AD181" t="s">
        <v>2221</v>
      </c>
      <c r="AF181" t="s">
        <v>2024</v>
      </c>
    </row>
    <row r="182" spans="3:32">
      <c r="C182" t="s">
        <v>741</v>
      </c>
      <c r="D182" t="s">
        <v>1746</v>
      </c>
      <c r="E182">
        <v>201</v>
      </c>
      <c r="F182" s="7" t="s">
        <v>1730</v>
      </c>
      <c r="G182" s="3">
        <v>0.96399999999999997</v>
      </c>
      <c r="H182" s="3">
        <v>0</v>
      </c>
      <c r="I182" s="3">
        <v>0</v>
      </c>
      <c r="J182" s="3">
        <v>3.5000000000000003E-2</v>
      </c>
      <c r="N182" s="2">
        <v>0.96399999999999997</v>
      </c>
      <c r="O182" s="2">
        <v>0</v>
      </c>
      <c r="P182" s="2">
        <v>3.3000000000000002E-2</v>
      </c>
      <c r="Q182" s="2">
        <v>0</v>
      </c>
      <c r="R182" s="2">
        <v>2E-3</v>
      </c>
      <c r="S182" s="2"/>
      <c r="T182" s="2"/>
      <c r="U182" s="2"/>
      <c r="V182" s="2"/>
      <c r="W182" s="2"/>
      <c r="X182" s="2"/>
      <c r="Z182">
        <v>261</v>
      </c>
      <c r="AA182" s="8">
        <v>1613</v>
      </c>
      <c r="AB182" t="s">
        <v>524</v>
      </c>
      <c r="AD182" t="s">
        <v>2233</v>
      </c>
      <c r="AF182" t="s">
        <v>2398</v>
      </c>
    </row>
    <row r="183" spans="3:32">
      <c r="C183" t="s">
        <v>721</v>
      </c>
      <c r="D183" t="s">
        <v>1747</v>
      </c>
      <c r="E183">
        <v>106</v>
      </c>
      <c r="F183" s="7" t="s">
        <v>1989</v>
      </c>
      <c r="G183" s="3">
        <v>0.86699999999999999</v>
      </c>
      <c r="H183" s="3">
        <v>0</v>
      </c>
      <c r="I183" s="3">
        <v>8.0000000000000002E-3</v>
      </c>
      <c r="J183" s="3">
        <v>0.124</v>
      </c>
      <c r="N183" s="2">
        <v>0.86699999999999999</v>
      </c>
      <c r="O183" s="2">
        <v>0</v>
      </c>
      <c r="P183" s="2">
        <v>1.2E-2</v>
      </c>
      <c r="Q183" s="2">
        <v>8.0000000000000002E-3</v>
      </c>
      <c r="R183" s="2">
        <v>0.11199999999999999</v>
      </c>
      <c r="S183" s="2"/>
      <c r="T183" s="2"/>
      <c r="U183" s="2"/>
      <c r="V183" s="2"/>
      <c r="W183" s="2"/>
      <c r="X183" s="2"/>
      <c r="Z183">
        <v>488</v>
      </c>
      <c r="AA183" s="8">
        <v>20770</v>
      </c>
      <c r="AB183" t="s">
        <v>524</v>
      </c>
      <c r="AD183" t="s">
        <v>2259</v>
      </c>
      <c r="AF183" t="s">
        <v>2024</v>
      </c>
    </row>
    <row r="184" spans="3:32">
      <c r="C184" t="s">
        <v>675</v>
      </c>
      <c r="D184" t="s">
        <v>1746</v>
      </c>
      <c r="E184">
        <v>86</v>
      </c>
      <c r="F184" s="7" t="s">
        <v>1730</v>
      </c>
      <c r="G184" s="3">
        <v>0.99199999999999999</v>
      </c>
      <c r="H184" s="3">
        <v>0</v>
      </c>
      <c r="I184" s="3">
        <v>0</v>
      </c>
      <c r="J184" s="3">
        <v>6.0000000000000001E-3</v>
      </c>
      <c r="N184" s="2">
        <v>0.99199999999999999</v>
      </c>
      <c r="O184" s="2">
        <v>0</v>
      </c>
      <c r="P184" s="2">
        <v>0</v>
      </c>
      <c r="Q184" s="2">
        <v>0</v>
      </c>
      <c r="R184" s="2">
        <v>6.0000000000000001E-3</v>
      </c>
      <c r="S184" s="2"/>
      <c r="T184" s="2"/>
      <c r="U184" s="2"/>
      <c r="V184" s="2"/>
      <c r="W184" s="2"/>
      <c r="X184" s="2"/>
      <c r="Z184" s="8">
        <v>462840</v>
      </c>
      <c r="AA184" s="8">
        <v>7059653</v>
      </c>
      <c r="AB184" t="s">
        <v>524</v>
      </c>
      <c r="AD184" t="s">
        <v>2265</v>
      </c>
      <c r="AF184" t="s">
        <v>2024</v>
      </c>
    </row>
    <row r="185" spans="3:32">
      <c r="C185" t="s">
        <v>234</v>
      </c>
      <c r="D185" t="s">
        <v>1747</v>
      </c>
      <c r="E185">
        <v>202</v>
      </c>
      <c r="F185" s="7" t="s">
        <v>1767</v>
      </c>
      <c r="G185" s="3">
        <v>0.876</v>
      </c>
      <c r="H185" s="3">
        <v>4.2000000000000003E-2</v>
      </c>
      <c r="I185" s="3">
        <v>4.7E-2</v>
      </c>
      <c r="J185" s="3">
        <v>3.5000000000000003E-2</v>
      </c>
      <c r="N185" s="2">
        <v>0.876</v>
      </c>
      <c r="O185" s="2">
        <v>4.2000000000000003E-2</v>
      </c>
      <c r="P185" s="2">
        <v>0.02</v>
      </c>
      <c r="Q185" s="2">
        <v>4.7E-2</v>
      </c>
      <c r="R185" s="2">
        <v>1.4999999999999999E-2</v>
      </c>
      <c r="S185" s="2"/>
      <c r="T185" s="2"/>
      <c r="U185" s="2"/>
      <c r="V185" s="2"/>
      <c r="W185" s="2"/>
      <c r="X185" s="2"/>
      <c r="Z185" s="8">
        <v>2512</v>
      </c>
      <c r="AA185" s="8">
        <v>821136</v>
      </c>
      <c r="AB185" t="s">
        <v>164</v>
      </c>
      <c r="AD185" t="s">
        <v>69</v>
      </c>
      <c r="AF185" t="s">
        <v>2024</v>
      </c>
    </row>
    <row r="186" spans="3:32">
      <c r="C186" t="s">
        <v>743</v>
      </c>
      <c r="D186" t="s">
        <v>1746</v>
      </c>
      <c r="G186" s="3">
        <v>0.96799999999999997</v>
      </c>
      <c r="H186" s="3">
        <v>0</v>
      </c>
      <c r="I186" s="3">
        <v>0</v>
      </c>
      <c r="J186" s="3">
        <v>2.9000000000000001E-2</v>
      </c>
      <c r="N186" s="2">
        <v>0.96799999999999997</v>
      </c>
      <c r="O186" s="2">
        <v>0</v>
      </c>
      <c r="P186" s="2">
        <v>2.5000000000000001E-2</v>
      </c>
      <c r="Q186" s="2">
        <v>0</v>
      </c>
      <c r="R186" s="2">
        <v>4.0000000000000001E-3</v>
      </c>
      <c r="S186" s="2"/>
      <c r="T186" s="2"/>
      <c r="U186" s="2"/>
      <c r="V186" s="2"/>
      <c r="W186" s="2"/>
      <c r="X186" s="2"/>
      <c r="Z186" s="8">
        <v>2831</v>
      </c>
      <c r="AA186" s="8">
        <v>187820</v>
      </c>
      <c r="AB186" t="s">
        <v>524</v>
      </c>
      <c r="AD186" t="s">
        <v>2286</v>
      </c>
      <c r="AF186" t="s">
        <v>2024</v>
      </c>
    </row>
    <row r="187" spans="3:32">
      <c r="C187" t="s">
        <v>1178</v>
      </c>
      <c r="D187" t="s">
        <v>1746</v>
      </c>
      <c r="E187">
        <v>36</v>
      </c>
      <c r="F187" s="7" t="s">
        <v>1730</v>
      </c>
      <c r="G187" s="3">
        <v>0.91900000000000004</v>
      </c>
      <c r="H187" s="3">
        <v>0</v>
      </c>
      <c r="I187" s="3">
        <v>0</v>
      </c>
      <c r="J187" s="3">
        <v>8.0999999999999989E-2</v>
      </c>
      <c r="N187" s="2">
        <v>0.91900000000000004</v>
      </c>
      <c r="O187" s="2">
        <v>0</v>
      </c>
      <c r="P187" s="2">
        <v>7.1999999999999995E-2</v>
      </c>
      <c r="Q187" s="2">
        <v>0</v>
      </c>
      <c r="R187" s="2">
        <v>8.9999999999999993E-3</v>
      </c>
      <c r="S187" s="2"/>
      <c r="T187" s="2"/>
      <c r="U187" s="2"/>
      <c r="V187" s="2"/>
      <c r="W187" s="2"/>
      <c r="X187" s="2"/>
      <c r="Z187">
        <v>61</v>
      </c>
      <c r="AA187" s="8">
        <v>32576</v>
      </c>
      <c r="AB187" t="s">
        <v>954</v>
      </c>
      <c r="AD187" t="s">
        <v>2287</v>
      </c>
      <c r="AF187" t="s">
        <v>2024</v>
      </c>
    </row>
    <row r="188" spans="3:32">
      <c r="C188" t="s">
        <v>354</v>
      </c>
      <c r="D188" t="s">
        <v>1747</v>
      </c>
      <c r="E188">
        <v>107</v>
      </c>
      <c r="F188" s="7" t="s">
        <v>1989</v>
      </c>
      <c r="G188" s="3">
        <v>0.82199999999999995</v>
      </c>
      <c r="H188" s="3">
        <v>0</v>
      </c>
      <c r="I188" s="3">
        <v>0</v>
      </c>
      <c r="J188" s="3">
        <v>0.17899999999999999</v>
      </c>
      <c r="N188" s="2">
        <v>0.82199999999999995</v>
      </c>
      <c r="O188" s="2">
        <v>0</v>
      </c>
      <c r="P188" s="2">
        <v>0.126</v>
      </c>
      <c r="Q188" s="2">
        <v>0</v>
      </c>
      <c r="R188" s="2">
        <v>5.3000000000000005E-2</v>
      </c>
      <c r="S188" s="2"/>
      <c r="T188" s="2"/>
      <c r="U188" s="2"/>
      <c r="V188" s="2"/>
      <c r="W188" s="2"/>
      <c r="X188" s="2"/>
      <c r="Z188" s="8">
        <v>1001</v>
      </c>
      <c r="AA188" s="8">
        <v>187356</v>
      </c>
      <c r="AB188" t="s">
        <v>164</v>
      </c>
      <c r="AD188" t="s">
        <v>2288</v>
      </c>
      <c r="AF188" t="s">
        <v>2024</v>
      </c>
    </row>
    <row r="189" spans="3:32">
      <c r="C189" t="s">
        <v>250</v>
      </c>
      <c r="D189" t="s">
        <v>1746</v>
      </c>
      <c r="E189">
        <v>102</v>
      </c>
      <c r="F189" s="7" t="s">
        <v>1989</v>
      </c>
      <c r="G189" s="3">
        <v>0.94</v>
      </c>
      <c r="H189" s="3">
        <v>1.0999999999999999E-2</v>
      </c>
      <c r="I189" s="3">
        <v>2.1000000000000001E-2</v>
      </c>
      <c r="J189" s="3">
        <v>2.7000000000000003E-2</v>
      </c>
      <c r="N189" s="2">
        <v>0.94</v>
      </c>
      <c r="O189" s="2">
        <v>1.0999999999999999E-2</v>
      </c>
      <c r="P189" s="2">
        <v>2.1000000000000001E-2</v>
      </c>
      <c r="Q189" s="2">
        <v>2.1000000000000001E-2</v>
      </c>
      <c r="R189" s="2">
        <v>6.0000000000000001E-3</v>
      </c>
      <c r="S189" s="2"/>
      <c r="T189" s="2"/>
      <c r="U189" s="2"/>
      <c r="V189" s="2"/>
      <c r="W189" s="2"/>
      <c r="X189" s="2"/>
      <c r="Z189">
        <v>455</v>
      </c>
      <c r="AA189" s="8">
        <v>90945</v>
      </c>
      <c r="AB189" t="s">
        <v>164</v>
      </c>
      <c r="AD189" t="s">
        <v>2294</v>
      </c>
      <c r="AF189" t="s">
        <v>2024</v>
      </c>
    </row>
    <row r="190" spans="3:32">
      <c r="C190" t="s">
        <v>680</v>
      </c>
      <c r="D190" t="s">
        <v>1746</v>
      </c>
      <c r="E190">
        <v>90</v>
      </c>
      <c r="F190" s="7" t="s">
        <v>1730</v>
      </c>
      <c r="G190" s="3">
        <v>0.97399999999999998</v>
      </c>
      <c r="H190" s="3">
        <v>0</v>
      </c>
      <c r="I190" s="3">
        <v>3.0000000000000001E-3</v>
      </c>
      <c r="J190" s="3">
        <v>2.1999999999999999E-2</v>
      </c>
      <c r="N190" s="2">
        <v>0.97399999999999998</v>
      </c>
      <c r="O190" s="2">
        <v>0</v>
      </c>
      <c r="P190" s="2">
        <v>2E-3</v>
      </c>
      <c r="Q190" s="2">
        <v>3.0000000000000001E-3</v>
      </c>
      <c r="R190" s="2">
        <v>0.02</v>
      </c>
      <c r="S190" s="2"/>
      <c r="T190" s="2"/>
      <c r="U190" s="2"/>
      <c r="V190" s="2"/>
      <c r="W190" s="2"/>
      <c r="X190" s="2"/>
      <c r="Z190" s="8">
        <v>28370</v>
      </c>
      <c r="AA190" s="8">
        <v>515870</v>
      </c>
      <c r="AB190" t="s">
        <v>524</v>
      </c>
      <c r="AD190" t="s">
        <v>1882</v>
      </c>
      <c r="AF190" t="s">
        <v>2024</v>
      </c>
    </row>
    <row r="191" spans="3:32">
      <c r="C191" t="s">
        <v>257</v>
      </c>
      <c r="D191" t="s">
        <v>1749</v>
      </c>
      <c r="E191">
        <v>68</v>
      </c>
      <c r="F191" s="7" t="s">
        <v>1730</v>
      </c>
      <c r="G191" s="3">
        <v>0.60499999999999998</v>
      </c>
      <c r="H191" s="3">
        <v>6.2E-2</v>
      </c>
      <c r="I191" s="3">
        <v>0</v>
      </c>
      <c r="J191" s="3">
        <v>0.33400000000000002</v>
      </c>
      <c r="N191" s="2">
        <v>0.60499999999999998</v>
      </c>
      <c r="O191" s="2">
        <v>6.2E-2</v>
      </c>
      <c r="P191" s="2">
        <v>5.0000000000000001E-3</v>
      </c>
      <c r="Q191" s="2">
        <v>0</v>
      </c>
      <c r="R191" s="2">
        <v>0.32900000000000001</v>
      </c>
      <c r="S191" s="2"/>
      <c r="T191" s="2"/>
      <c r="U191" s="2"/>
      <c r="V191" s="2"/>
      <c r="W191" s="2"/>
      <c r="X191" s="2"/>
      <c r="AB191" t="s">
        <v>164</v>
      </c>
      <c r="AD191" t="s">
        <v>2307</v>
      </c>
      <c r="AF191" t="s">
        <v>2024</v>
      </c>
    </row>
    <row r="192" spans="3:32">
      <c r="C192" t="s">
        <v>1729</v>
      </c>
      <c r="D192" t="s">
        <v>1747</v>
      </c>
      <c r="E192">
        <v>14</v>
      </c>
      <c r="F192" s="7" t="s">
        <v>1730</v>
      </c>
      <c r="G192" s="3">
        <v>0.88700000000000001</v>
      </c>
      <c r="H192" s="3">
        <v>1.4999999999999999E-2</v>
      </c>
      <c r="I192" s="3">
        <v>3.4000000000000002E-2</v>
      </c>
      <c r="J192" s="3">
        <v>6.5000000000000002E-2</v>
      </c>
      <c r="N192" s="2">
        <v>0.94599999999999995</v>
      </c>
      <c r="O192" s="2">
        <v>3.0000000000000001E-3</v>
      </c>
      <c r="P192" s="2">
        <v>1.6E-2</v>
      </c>
      <c r="Q192" s="2">
        <v>1.4999999999999999E-2</v>
      </c>
      <c r="R192" s="2">
        <v>2.0999999999999998E-2</v>
      </c>
      <c r="S192" s="2"/>
      <c r="T192" s="2"/>
      <c r="U192" s="2"/>
      <c r="V192" s="2"/>
      <c r="W192" s="2"/>
      <c r="X192" s="2"/>
      <c r="Z192">
        <v>270</v>
      </c>
      <c r="AA192" s="8">
        <v>51970</v>
      </c>
      <c r="AB192" t="s">
        <v>1269</v>
      </c>
      <c r="AD192" t="s">
        <v>2282</v>
      </c>
      <c r="AF192" t="s">
        <v>2024</v>
      </c>
    </row>
    <row r="193" spans="3:32">
      <c r="C193" t="s">
        <v>1726</v>
      </c>
      <c r="D193" t="s">
        <v>1746</v>
      </c>
      <c r="E193">
        <v>14</v>
      </c>
      <c r="F193" s="7" t="s">
        <v>1730</v>
      </c>
      <c r="G193" s="3">
        <v>0.94599999999999995</v>
      </c>
      <c r="H193" s="3">
        <v>3.0000000000000001E-3</v>
      </c>
      <c r="I193" s="3">
        <v>1.4999999999999999E-2</v>
      </c>
      <c r="J193" s="3">
        <v>3.6999999999999998E-2</v>
      </c>
      <c r="N193" s="2">
        <v>0.91100000000000003</v>
      </c>
      <c r="O193" s="2">
        <v>1E-3</v>
      </c>
      <c r="P193" s="2">
        <v>0.06</v>
      </c>
      <c r="Q193" s="2">
        <v>3.0000000000000001E-3</v>
      </c>
      <c r="R193" s="2">
        <v>2.5000000000000001E-2</v>
      </c>
      <c r="S193" s="2"/>
      <c r="T193" s="2"/>
      <c r="U193" s="2"/>
      <c r="V193" s="2"/>
      <c r="W193" s="2"/>
      <c r="X193" s="2"/>
      <c r="Z193">
        <v>617</v>
      </c>
      <c r="AA193" s="8">
        <v>166526</v>
      </c>
      <c r="AB193" t="s">
        <v>1269</v>
      </c>
      <c r="AD193" t="s">
        <v>1909</v>
      </c>
      <c r="AF193" t="s">
        <v>2024</v>
      </c>
    </row>
    <row r="194" spans="3:32">
      <c r="C194" t="s">
        <v>1727</v>
      </c>
      <c r="D194" t="s">
        <v>1746</v>
      </c>
      <c r="E194">
        <v>14</v>
      </c>
      <c r="F194" s="7" t="s">
        <v>1730</v>
      </c>
      <c r="G194" s="3">
        <v>0.91100000000000003</v>
      </c>
      <c r="H194" s="3">
        <v>1E-3</v>
      </c>
      <c r="I194" s="3">
        <v>3.0000000000000001E-3</v>
      </c>
      <c r="J194" s="3">
        <v>8.5000000000000006E-2</v>
      </c>
      <c r="N194" s="2">
        <v>0.88700000000000001</v>
      </c>
      <c r="O194" s="2">
        <v>1.4999999999999999E-2</v>
      </c>
      <c r="P194" s="2">
        <v>2.5000000000000001E-2</v>
      </c>
      <c r="Q194" s="2">
        <v>3.4000000000000002E-2</v>
      </c>
      <c r="R194" s="2">
        <v>0.04</v>
      </c>
      <c r="S194" s="2"/>
      <c r="T194" s="2"/>
      <c r="U194" s="2"/>
      <c r="V194" s="2"/>
      <c r="W194" s="2"/>
      <c r="X194" s="2"/>
      <c r="Z194">
        <v>389</v>
      </c>
      <c r="AA194" s="8">
        <v>100892</v>
      </c>
      <c r="AB194" t="s">
        <v>1269</v>
      </c>
      <c r="AD194" t="s">
        <v>1922</v>
      </c>
      <c r="AF194" t="s">
        <v>2024</v>
      </c>
    </row>
    <row r="195" spans="3:32">
      <c r="C195" t="s">
        <v>1497</v>
      </c>
      <c r="D195" t="s">
        <v>1742</v>
      </c>
      <c r="E195">
        <v>12</v>
      </c>
      <c r="F195" s="7" t="s">
        <v>1730</v>
      </c>
      <c r="G195" s="3">
        <v>0.51800000000000002</v>
      </c>
      <c r="H195" s="3">
        <v>0.152</v>
      </c>
      <c r="I195" s="3">
        <v>0.20400000000000001</v>
      </c>
      <c r="J195" s="3">
        <v>0.125</v>
      </c>
      <c r="K195" s="1"/>
      <c r="L195" s="1"/>
      <c r="M195" s="1">
        <f>SUM(G195:K195)</f>
        <v>0.99900000000000011</v>
      </c>
      <c r="N195" s="2">
        <v>0.51800000000000002</v>
      </c>
      <c r="O195" s="2">
        <v>0.152</v>
      </c>
      <c r="P195" s="2">
        <v>5.3999999999999999E-2</v>
      </c>
      <c r="Q195" s="2">
        <v>0.20400000000000001</v>
      </c>
      <c r="R195" s="2">
        <v>7.0999999999999994E-2</v>
      </c>
      <c r="S195" s="2"/>
      <c r="T195" s="2"/>
      <c r="U195" s="2"/>
      <c r="V195" s="2"/>
      <c r="W195" s="2"/>
      <c r="X195" s="2"/>
      <c r="Z195" s="8">
        <v>163820</v>
      </c>
      <c r="AA195" s="8">
        <v>534189</v>
      </c>
      <c r="AB195" t="s">
        <v>1269</v>
      </c>
      <c r="AD195" t="s">
        <v>2316</v>
      </c>
      <c r="AF195" t="s">
        <v>2024</v>
      </c>
    </row>
    <row r="196" spans="3:32">
      <c r="C196" t="s">
        <v>395</v>
      </c>
      <c r="D196" t="s">
        <v>1747</v>
      </c>
      <c r="E196">
        <v>91</v>
      </c>
      <c r="F196" s="7" t="s">
        <v>1730</v>
      </c>
      <c r="G196" s="3">
        <v>0.88100000000000001</v>
      </c>
      <c r="H196" s="3">
        <v>2E-3</v>
      </c>
      <c r="I196" s="3">
        <v>1E-3</v>
      </c>
      <c r="J196" s="3">
        <v>0.115</v>
      </c>
      <c r="N196" s="2">
        <v>0.88100000000000001</v>
      </c>
      <c r="O196" s="2">
        <v>2E-3</v>
      </c>
      <c r="P196" s="2">
        <v>0.10100000000000001</v>
      </c>
      <c r="Q196" s="2">
        <v>1E-3</v>
      </c>
      <c r="R196" s="2">
        <v>1.4E-2</v>
      </c>
      <c r="S196" s="2"/>
      <c r="T196" s="2"/>
      <c r="U196" s="2"/>
      <c r="V196" s="2"/>
      <c r="W196" s="2"/>
      <c r="X196" s="2"/>
      <c r="Z196" s="8">
        <v>17364</v>
      </c>
      <c r="AA196" s="8">
        <v>1237000</v>
      </c>
      <c r="AB196" t="s">
        <v>164</v>
      </c>
      <c r="AD196" t="s">
        <v>2317</v>
      </c>
      <c r="AF196" t="s">
        <v>2024</v>
      </c>
    </row>
    <row r="197" spans="3:32">
      <c r="C197" t="s">
        <v>1640</v>
      </c>
      <c r="D197" t="s">
        <v>1744</v>
      </c>
      <c r="E197">
        <v>56</v>
      </c>
      <c r="F197" s="7" t="s">
        <v>1767</v>
      </c>
      <c r="G197" s="3">
        <v>5.1999999999999998E-2</v>
      </c>
      <c r="H197" s="3">
        <v>0.92800000000000005</v>
      </c>
      <c r="I197" s="3">
        <v>0</v>
      </c>
      <c r="J197" s="3">
        <v>0.02</v>
      </c>
      <c r="N197" s="2">
        <v>5.1999999999999998E-2</v>
      </c>
      <c r="O197" s="2">
        <v>0.92800000000000005</v>
      </c>
      <c r="P197" s="2">
        <v>0.02</v>
      </c>
      <c r="Q197" s="2">
        <v>0</v>
      </c>
      <c r="R197" s="2">
        <v>0</v>
      </c>
      <c r="S197" s="2"/>
      <c r="T197" s="2"/>
      <c r="U197" s="2"/>
      <c r="V197" s="2"/>
      <c r="W197" s="2"/>
      <c r="X197" s="2"/>
      <c r="Z197" s="8">
        <v>185180</v>
      </c>
      <c r="AA197" s="8">
        <v>21377000</v>
      </c>
      <c r="AB197" t="s">
        <v>1575</v>
      </c>
      <c r="AD197" t="s">
        <v>2321</v>
      </c>
      <c r="AF197" t="s">
        <v>2024</v>
      </c>
    </row>
    <row r="198" spans="3:32">
      <c r="C198" t="s">
        <v>2443</v>
      </c>
      <c r="D198" t="s">
        <v>1746</v>
      </c>
      <c r="E198">
        <v>85</v>
      </c>
      <c r="F198" s="7" t="s">
        <v>1731</v>
      </c>
      <c r="G198" s="3">
        <v>0.996</v>
      </c>
      <c r="H198" s="3">
        <v>1E-3</v>
      </c>
      <c r="I198" s="3">
        <v>0</v>
      </c>
      <c r="J198" s="3">
        <v>1E-3</v>
      </c>
      <c r="N198" s="2">
        <v>0.996</v>
      </c>
      <c r="O198" s="2">
        <v>1E-3</v>
      </c>
      <c r="P198" s="2">
        <v>0</v>
      </c>
      <c r="Q198" s="2">
        <v>0</v>
      </c>
      <c r="R198" s="2">
        <v>1E-3</v>
      </c>
      <c r="S198" s="2"/>
      <c r="T198" s="2"/>
      <c r="U198" s="2"/>
      <c r="V198" s="2"/>
      <c r="W198" s="2"/>
      <c r="X198" s="2"/>
      <c r="Z198" s="8">
        <v>14919</v>
      </c>
      <c r="AA198" s="8">
        <v>1066409</v>
      </c>
      <c r="AB198" t="s">
        <v>524</v>
      </c>
      <c r="AD198" t="s">
        <v>2113</v>
      </c>
      <c r="AF198" t="s">
        <v>2024</v>
      </c>
    </row>
    <row r="199" spans="3:32">
      <c r="C199" t="s">
        <v>748</v>
      </c>
      <c r="D199" t="s">
        <v>1746</v>
      </c>
      <c r="E199">
        <v>201</v>
      </c>
      <c r="F199" s="7" t="s">
        <v>1730</v>
      </c>
      <c r="G199" s="3">
        <v>0.98899999999999999</v>
      </c>
      <c r="H199" s="3">
        <v>0</v>
      </c>
      <c r="I199" s="3">
        <v>1E-3</v>
      </c>
      <c r="J199" s="3">
        <v>8.9999999999999993E-3</v>
      </c>
      <c r="N199" s="2">
        <v>0.98899999999999999</v>
      </c>
      <c r="O199" s="2">
        <v>0</v>
      </c>
      <c r="P199" s="2">
        <v>0</v>
      </c>
      <c r="Q199" s="2">
        <v>1E-3</v>
      </c>
      <c r="R199" s="2">
        <v>8.9999999999999993E-3</v>
      </c>
      <c r="S199" s="2"/>
      <c r="T199" s="2"/>
      <c r="U199" s="2"/>
      <c r="V199" s="2"/>
      <c r="W199" s="2"/>
      <c r="X199" s="2"/>
      <c r="Z199">
        <v>720</v>
      </c>
      <c r="AA199" s="8">
        <v>103981</v>
      </c>
      <c r="AB199" t="s">
        <v>524</v>
      </c>
      <c r="AD199" t="s">
        <v>2331</v>
      </c>
      <c r="AF199" t="s">
        <v>2024</v>
      </c>
    </row>
    <row r="200" spans="3:32">
      <c r="C200" t="s">
        <v>574</v>
      </c>
      <c r="D200" t="s">
        <v>1744</v>
      </c>
      <c r="E200">
        <v>58</v>
      </c>
      <c r="F200" s="7" t="s">
        <v>1731</v>
      </c>
      <c r="G200" s="3">
        <v>6.4000000000000001E-2</v>
      </c>
      <c r="H200" s="3">
        <v>0.93</v>
      </c>
      <c r="I200" s="3">
        <v>0</v>
      </c>
      <c r="J200" s="3">
        <v>5.0000000000000001E-3</v>
      </c>
      <c r="N200" s="2">
        <v>6.4000000000000001E-2</v>
      </c>
      <c r="O200" s="2">
        <v>0.93</v>
      </c>
      <c r="P200" s="2">
        <v>5.0000000000000001E-3</v>
      </c>
      <c r="Q200" s="2">
        <v>0</v>
      </c>
      <c r="R200" s="2">
        <v>0</v>
      </c>
      <c r="S200" s="2"/>
      <c r="T200" s="2"/>
      <c r="U200" s="2"/>
      <c r="V200" s="2"/>
      <c r="W200" s="2"/>
      <c r="X200" s="2"/>
      <c r="Z200" s="8">
        <v>491210</v>
      </c>
      <c r="AA200" s="8">
        <v>5235000</v>
      </c>
      <c r="AB200" t="s">
        <v>524</v>
      </c>
      <c r="AD200" t="s">
        <v>1847</v>
      </c>
      <c r="AF200" t="s">
        <v>2024</v>
      </c>
    </row>
    <row r="201" spans="3:32">
      <c r="C201" t="s">
        <v>750</v>
      </c>
      <c r="D201" t="s">
        <v>1746</v>
      </c>
      <c r="E201">
        <v>201</v>
      </c>
      <c r="F201" s="7" t="s">
        <v>1730</v>
      </c>
      <c r="G201" s="3">
        <v>0.96699999999999997</v>
      </c>
      <c r="H201" s="3">
        <v>1E-3</v>
      </c>
      <c r="I201" s="3">
        <v>0</v>
      </c>
      <c r="J201" s="3">
        <v>3.2000000000000001E-2</v>
      </c>
      <c r="N201" s="2">
        <v>0.96699999999999997</v>
      </c>
      <c r="O201" s="2">
        <v>1E-3</v>
      </c>
      <c r="P201" s="2">
        <v>1.2999999999999999E-2</v>
      </c>
      <c r="Q201" s="2">
        <v>0</v>
      </c>
      <c r="R201" s="2">
        <v>1.9E-2</v>
      </c>
      <c r="S201" s="2"/>
      <c r="T201" s="2"/>
      <c r="U201" s="2"/>
      <c r="V201" s="2"/>
      <c r="W201" s="2"/>
      <c r="X201" s="2"/>
      <c r="Z201">
        <v>26</v>
      </c>
      <c r="AA201" s="8">
        <v>11264</v>
      </c>
      <c r="AB201" t="s">
        <v>524</v>
      </c>
      <c r="AD201" t="s">
        <v>1961</v>
      </c>
      <c r="AF201" t="s">
        <v>2024</v>
      </c>
    </row>
    <row r="202" spans="3:32">
      <c r="C202" t="s">
        <v>685</v>
      </c>
      <c r="D202" t="s">
        <v>1746</v>
      </c>
      <c r="E202">
        <v>90</v>
      </c>
      <c r="F202" s="7" t="s">
        <v>1730</v>
      </c>
      <c r="G202" s="3">
        <v>0.93300000000000005</v>
      </c>
      <c r="H202" s="3">
        <v>0</v>
      </c>
      <c r="I202" s="3">
        <v>0</v>
      </c>
      <c r="J202" s="3">
        <v>6.7000000000000004E-2</v>
      </c>
      <c r="N202" s="2">
        <v>0.93300000000000005</v>
      </c>
      <c r="O202" s="2">
        <v>0</v>
      </c>
      <c r="P202" s="2">
        <v>1.2E-2</v>
      </c>
      <c r="Q202" s="2">
        <v>0</v>
      </c>
      <c r="R202" s="2">
        <v>5.5E-2</v>
      </c>
      <c r="S202" s="2"/>
      <c r="T202" s="2"/>
      <c r="U202" s="2"/>
      <c r="V202" s="2"/>
      <c r="W202" s="2"/>
      <c r="X202" s="2"/>
      <c r="Z202" s="8">
        <v>12190</v>
      </c>
      <c r="AA202" s="8">
        <v>258213</v>
      </c>
      <c r="AB202" t="s">
        <v>524</v>
      </c>
      <c r="AD202" t="s">
        <v>2383</v>
      </c>
      <c r="AF202" t="s">
        <v>2024</v>
      </c>
    </row>
    <row r="203" spans="3:32">
      <c r="C203" t="s">
        <v>1187</v>
      </c>
      <c r="D203" t="s">
        <v>1746</v>
      </c>
      <c r="E203">
        <v>36</v>
      </c>
      <c r="F203" s="7" t="s">
        <v>1730</v>
      </c>
      <c r="G203" s="3">
        <v>1</v>
      </c>
      <c r="H203" s="3">
        <v>0</v>
      </c>
      <c r="I203" s="3">
        <v>0</v>
      </c>
      <c r="J203" s="3">
        <v>0</v>
      </c>
      <c r="N203" s="2">
        <v>1</v>
      </c>
      <c r="O203" s="2">
        <v>0</v>
      </c>
      <c r="P203" s="2">
        <v>0</v>
      </c>
      <c r="Q203" s="2">
        <v>0</v>
      </c>
      <c r="R203" s="2">
        <v>0</v>
      </c>
      <c r="S203" s="2"/>
      <c r="T203" s="2"/>
      <c r="U203" s="2"/>
      <c r="V203" s="2"/>
      <c r="W203" s="2"/>
      <c r="X203" s="2"/>
      <c r="Z203">
        <v>0.44</v>
      </c>
      <c r="AA203">
        <v>800</v>
      </c>
      <c r="AB203" t="s">
        <v>954</v>
      </c>
      <c r="AD203" t="s">
        <v>2384</v>
      </c>
      <c r="AE203" t="s">
        <v>2442</v>
      </c>
      <c r="AF203" t="s">
        <v>2385</v>
      </c>
    </row>
    <row r="204" spans="3:32">
      <c r="C204" t="s">
        <v>1697</v>
      </c>
      <c r="D204" t="s">
        <v>1746</v>
      </c>
      <c r="E204">
        <v>97</v>
      </c>
      <c r="F204" s="7" t="s">
        <v>1730</v>
      </c>
      <c r="G204" s="3">
        <v>0.94599999999999995</v>
      </c>
      <c r="H204" s="3">
        <v>3.0000000000000001E-3</v>
      </c>
      <c r="I204" s="3">
        <v>1.4999999999999999E-2</v>
      </c>
      <c r="J204" s="3">
        <v>3.6999999999999998E-2</v>
      </c>
      <c r="N204" s="2">
        <v>2E-3</v>
      </c>
      <c r="O204" s="2">
        <v>0.99399999999999999</v>
      </c>
      <c r="P204" s="2">
        <v>4.0000000000000001E-3</v>
      </c>
      <c r="Q204" s="2">
        <v>0</v>
      </c>
      <c r="R204" s="2">
        <v>0</v>
      </c>
      <c r="S204" s="2"/>
      <c r="T204" s="2"/>
      <c r="U204" s="2"/>
      <c r="V204" s="2"/>
      <c r="W204" s="2"/>
      <c r="X204" s="2"/>
      <c r="Z204" s="8">
        <v>252120</v>
      </c>
      <c r="AA204" s="8">
        <v>585000</v>
      </c>
      <c r="AB204" t="s">
        <v>164</v>
      </c>
      <c r="AD204" t="s">
        <v>1697</v>
      </c>
    </row>
    <row r="205" spans="3:32">
      <c r="N205" s="2"/>
      <c r="O205" s="2"/>
      <c r="P205" s="2"/>
      <c r="Q205" s="2"/>
      <c r="R205" s="2"/>
      <c r="S205" s="2"/>
      <c r="T205" s="2"/>
      <c r="U205" s="2"/>
      <c r="V205" s="2"/>
      <c r="W205" s="2"/>
      <c r="X205" s="2"/>
      <c r="Z205" s="8"/>
      <c r="AA205" s="8"/>
    </row>
    <row r="206" spans="3:32">
      <c r="N206" s="2"/>
      <c r="O206" s="2"/>
      <c r="P206" s="2"/>
      <c r="Q206" s="2"/>
      <c r="R206" s="2"/>
      <c r="S206" s="2"/>
      <c r="T206" s="2"/>
      <c r="U206" s="2"/>
      <c r="V206" s="2"/>
      <c r="W206" s="2"/>
      <c r="X206" s="2"/>
    </row>
    <row r="207" spans="3:32">
      <c r="C207" t="s">
        <v>1750</v>
      </c>
      <c r="D207" t="s">
        <v>1751</v>
      </c>
      <c r="E207">
        <v>1</v>
      </c>
      <c r="F207" s="7" t="s">
        <v>1732</v>
      </c>
      <c r="K207" s="1"/>
      <c r="L207" s="1"/>
      <c r="M207" s="1"/>
      <c r="N207" s="2"/>
      <c r="O207" s="2"/>
      <c r="P207" s="2"/>
      <c r="Q207" s="2"/>
      <c r="R207" s="2"/>
      <c r="S207" s="2"/>
      <c r="T207" s="2"/>
      <c r="U207" s="2"/>
      <c r="V207" s="2"/>
      <c r="W207" s="2"/>
      <c r="X207" s="2"/>
      <c r="Z207" s="8"/>
      <c r="AA207" s="8"/>
      <c r="AB207" t="s">
        <v>1750</v>
      </c>
      <c r="AD207" t="s">
        <v>1750</v>
      </c>
    </row>
    <row r="208" spans="3:32">
      <c r="C208" t="s">
        <v>1724</v>
      </c>
      <c r="D208" t="s">
        <v>1744</v>
      </c>
      <c r="E208">
        <v>47</v>
      </c>
      <c r="F208" s="7" t="s">
        <v>1731</v>
      </c>
      <c r="G208" s="3">
        <v>1.6E-2</v>
      </c>
      <c r="H208" s="3">
        <v>0.96399999999999997</v>
      </c>
      <c r="I208" s="3">
        <v>1.9099999999999999E-2</v>
      </c>
      <c r="J208" s="3">
        <v>4.0000000000000002E-4</v>
      </c>
      <c r="N208" s="2"/>
      <c r="O208" s="2"/>
      <c r="P208" s="2"/>
      <c r="Q208" s="2"/>
      <c r="R208" s="2"/>
      <c r="S208" s="2"/>
      <c r="T208" s="2"/>
      <c r="U208" s="2"/>
      <c r="V208" s="2"/>
      <c r="W208" s="2"/>
      <c r="X208" s="2"/>
      <c r="Z208" s="8"/>
      <c r="AA208" s="8"/>
      <c r="AB208" t="s">
        <v>524</v>
      </c>
      <c r="AD208" t="s">
        <v>2408</v>
      </c>
      <c r="AF208" t="s">
        <v>2395</v>
      </c>
    </row>
    <row r="209" spans="14:24">
      <c r="N209" s="2"/>
      <c r="O209" s="2"/>
      <c r="P209" s="2"/>
      <c r="Q209" s="2"/>
      <c r="R209" s="2"/>
      <c r="S209" s="2"/>
      <c r="T209" s="2"/>
      <c r="U209" s="2"/>
      <c r="V209" s="2"/>
      <c r="W209" s="2"/>
      <c r="X209" s="2"/>
    </row>
    <row r="210" spans="14:24">
      <c r="N210" s="2"/>
      <c r="O210" s="2"/>
      <c r="P210" s="2"/>
      <c r="Q210" s="2"/>
      <c r="R210" s="2"/>
      <c r="S210" s="2"/>
      <c r="T210" s="2"/>
      <c r="U210" s="2"/>
      <c r="V210" s="2"/>
      <c r="W210" s="2"/>
      <c r="X210" s="2"/>
    </row>
    <row r="211" spans="14:24">
      <c r="N211" s="2"/>
      <c r="O211" s="2"/>
      <c r="P211" s="2"/>
      <c r="Q211" s="2"/>
      <c r="R211" s="2"/>
      <c r="S211" s="2"/>
      <c r="T211" s="2"/>
      <c r="U211" s="2"/>
      <c r="V211" s="2"/>
      <c r="W211" s="2"/>
      <c r="X211" s="2"/>
    </row>
    <row r="212" spans="14:24">
      <c r="N212" s="2"/>
      <c r="O212" s="2"/>
      <c r="P212" s="2"/>
      <c r="Q212" s="2"/>
      <c r="R212" s="2"/>
      <c r="S212" s="2"/>
      <c r="T212" s="2"/>
      <c r="U212" s="2"/>
      <c r="V212" s="2"/>
      <c r="W212" s="2"/>
      <c r="X212" s="2"/>
    </row>
    <row r="213" spans="14:24">
      <c r="N213" s="2"/>
      <c r="O213" s="2"/>
      <c r="P213" s="2"/>
      <c r="Q213" s="2"/>
      <c r="R213" s="2"/>
      <c r="S213" s="2"/>
      <c r="T213" s="2"/>
      <c r="U213" s="2"/>
      <c r="V213" s="2"/>
      <c r="W213" s="2"/>
      <c r="X213" s="2"/>
    </row>
    <row r="214" spans="14:24">
      <c r="N214" s="2"/>
      <c r="O214" s="2"/>
      <c r="P214" s="2"/>
      <c r="Q214" s="2"/>
      <c r="R214" s="2"/>
      <c r="S214" s="2"/>
      <c r="T214" s="2"/>
      <c r="U214" s="2"/>
      <c r="V214" s="2"/>
      <c r="W214" s="2"/>
      <c r="X214" s="2"/>
    </row>
    <row r="215" spans="14:24">
      <c r="N215" s="2"/>
      <c r="O215" s="2"/>
      <c r="P215" s="2"/>
      <c r="Q215" s="2"/>
      <c r="R215" s="2"/>
      <c r="S215" s="2"/>
      <c r="T215" s="2"/>
      <c r="U215" s="2"/>
      <c r="V215" s="2"/>
      <c r="W215" s="2"/>
      <c r="X215" s="2"/>
    </row>
    <row r="216" spans="14:24">
      <c r="N216" s="2"/>
      <c r="O216" s="2"/>
      <c r="P216" s="2"/>
      <c r="Q216" s="2"/>
      <c r="R216" s="2"/>
      <c r="S216" s="2"/>
      <c r="T216" s="2"/>
      <c r="U216" s="2"/>
      <c r="V216" s="2"/>
      <c r="W216" s="2"/>
      <c r="X216" s="2"/>
    </row>
    <row r="217" spans="14:24">
      <c r="N217" s="2"/>
      <c r="O217" s="2"/>
      <c r="P217" s="2"/>
      <c r="Q217" s="2"/>
      <c r="R217" s="2"/>
      <c r="S217" s="2"/>
      <c r="T217" s="2"/>
      <c r="U217" s="2"/>
      <c r="V217" s="2"/>
      <c r="W217" s="2"/>
      <c r="X217" s="2"/>
    </row>
    <row r="218" spans="14:24">
      <c r="N218" s="2"/>
      <c r="O218" s="2"/>
      <c r="P218" s="2"/>
      <c r="Q218" s="2"/>
      <c r="R218" s="2"/>
      <c r="S218" s="2"/>
      <c r="T218" s="2"/>
      <c r="U218" s="2"/>
      <c r="V218" s="2"/>
      <c r="W218" s="2"/>
      <c r="X218" s="2"/>
    </row>
    <row r="219" spans="14:24">
      <c r="N219" s="2"/>
      <c r="O219" s="2"/>
      <c r="P219" s="2"/>
      <c r="Q219" s="2"/>
      <c r="R219" s="2"/>
      <c r="S219" s="2"/>
      <c r="T219" s="2"/>
      <c r="U219" s="2"/>
      <c r="V219" s="2"/>
      <c r="W219" s="2"/>
      <c r="X219" s="2"/>
    </row>
    <row r="220" spans="14:24">
      <c r="N220" s="2"/>
      <c r="O220" s="2"/>
      <c r="P220" s="2"/>
      <c r="Q220" s="2"/>
      <c r="R220" s="2"/>
      <c r="S220" s="2"/>
      <c r="T220" s="2"/>
      <c r="U220" s="2"/>
      <c r="V220" s="2"/>
      <c r="W220" s="2"/>
      <c r="X220" s="2"/>
    </row>
    <row r="221" spans="14:24">
      <c r="N221" s="2"/>
      <c r="O221" s="2"/>
      <c r="P221" s="2"/>
      <c r="Q221" s="2"/>
      <c r="R221" s="2"/>
      <c r="S221" s="2"/>
      <c r="T221" s="2"/>
      <c r="U221" s="2"/>
      <c r="V221" s="2"/>
      <c r="W221" s="2"/>
      <c r="X221" s="2"/>
    </row>
    <row r="222" spans="14:24">
      <c r="N222" s="2"/>
      <c r="O222" s="2"/>
      <c r="P222" s="2"/>
      <c r="Q222" s="2"/>
      <c r="R222" s="2"/>
      <c r="S222" s="2"/>
      <c r="T222" s="2"/>
      <c r="U222" s="2"/>
      <c r="V222" s="2"/>
      <c r="W222" s="2"/>
      <c r="X222" s="2"/>
    </row>
    <row r="223" spans="14:24">
      <c r="N223" s="2"/>
      <c r="O223" s="2"/>
      <c r="P223" s="2"/>
      <c r="Q223" s="2"/>
      <c r="R223" s="2"/>
      <c r="S223" s="2"/>
      <c r="T223" s="2"/>
      <c r="U223" s="2"/>
      <c r="V223" s="2"/>
      <c r="W223" s="2"/>
      <c r="X223" s="2"/>
    </row>
    <row r="224" spans="14:24">
      <c r="N224" s="2"/>
      <c r="O224" s="2"/>
      <c r="P224" s="2"/>
      <c r="Q224" s="2"/>
      <c r="R224" s="2"/>
      <c r="S224" s="2"/>
      <c r="T224" s="2"/>
      <c r="U224" s="2"/>
      <c r="V224" s="2"/>
      <c r="W224" s="2"/>
      <c r="X224" s="2"/>
    </row>
    <row r="225" spans="14:24">
      <c r="N225" s="2"/>
      <c r="O225" s="2"/>
      <c r="P225" s="2"/>
      <c r="Q225" s="2"/>
      <c r="R225" s="2"/>
      <c r="S225" s="2"/>
      <c r="T225" s="2"/>
      <c r="U225" s="2"/>
      <c r="V225" s="2"/>
      <c r="W225" s="2"/>
      <c r="X225" s="2"/>
    </row>
    <row r="226" spans="14:24">
      <c r="N226" s="2"/>
      <c r="O226" s="2"/>
      <c r="P226" s="2"/>
      <c r="Q226" s="2"/>
      <c r="R226" s="2"/>
      <c r="S226" s="2"/>
      <c r="T226" s="2"/>
      <c r="U226" s="2"/>
      <c r="V226" s="2"/>
      <c r="W226" s="2"/>
      <c r="X226" s="2"/>
    </row>
    <row r="227" spans="14:24">
      <c r="N227" s="2"/>
      <c r="O227" s="2"/>
      <c r="P227" s="2"/>
      <c r="Q227" s="2"/>
      <c r="R227" s="2"/>
      <c r="S227" s="2"/>
      <c r="T227" s="2"/>
      <c r="U227" s="2"/>
      <c r="V227" s="2"/>
      <c r="W227" s="2"/>
      <c r="X227" s="2"/>
    </row>
    <row r="228" spans="14:24">
      <c r="N228" s="2"/>
      <c r="O228" s="2"/>
      <c r="P228" s="2"/>
      <c r="Q228" s="2"/>
      <c r="R228" s="2"/>
      <c r="S228" s="2"/>
      <c r="T228" s="2"/>
      <c r="U228" s="2"/>
      <c r="V228" s="2"/>
      <c r="W228" s="2"/>
      <c r="X228" s="2"/>
    </row>
    <row r="229" spans="14:24">
      <c r="N229" s="2"/>
      <c r="O229" s="2"/>
      <c r="P229" s="2"/>
      <c r="Q229" s="2"/>
      <c r="R229" s="2"/>
      <c r="S229" s="2"/>
      <c r="T229" s="2"/>
      <c r="U229" s="2"/>
      <c r="V229" s="2"/>
      <c r="W229" s="2"/>
      <c r="X229" s="2"/>
    </row>
    <row r="230" spans="14:24">
      <c r="N230" s="2"/>
      <c r="O230" s="2"/>
      <c r="P230" s="2"/>
      <c r="Q230" s="2"/>
      <c r="R230" s="2"/>
      <c r="S230" s="2"/>
      <c r="T230" s="2"/>
      <c r="U230" s="2"/>
      <c r="V230" s="2"/>
      <c r="W230" s="2"/>
      <c r="X230" s="2"/>
    </row>
    <row r="231" spans="14:24">
      <c r="N231" s="2"/>
      <c r="O231" s="2"/>
      <c r="P231" s="2"/>
      <c r="Q231" s="2"/>
      <c r="R231" s="2"/>
      <c r="S231" s="2"/>
      <c r="T231" s="2"/>
      <c r="U231" s="2"/>
      <c r="V231" s="2"/>
      <c r="W231" s="2"/>
      <c r="X231" s="2"/>
    </row>
    <row r="232" spans="14:24">
      <c r="N232" s="2"/>
      <c r="O232" s="2"/>
      <c r="P232" s="2"/>
      <c r="Q232" s="2"/>
      <c r="R232" s="2"/>
      <c r="S232" s="2"/>
      <c r="T232" s="2"/>
      <c r="U232" s="2"/>
      <c r="V232" s="2"/>
      <c r="W232" s="2"/>
      <c r="X232" s="2"/>
    </row>
    <row r="233" spans="14:24">
      <c r="N233" s="2"/>
      <c r="O233" s="2"/>
      <c r="P233" s="2"/>
      <c r="Q233" s="2"/>
      <c r="R233" s="2"/>
      <c r="S233" s="2"/>
      <c r="T233" s="2"/>
      <c r="U233" s="2"/>
      <c r="V233" s="2"/>
      <c r="W233" s="2"/>
      <c r="X233" s="2"/>
    </row>
    <row r="234" spans="14:24">
      <c r="N234" s="2"/>
      <c r="O234" s="2"/>
      <c r="P234" s="2"/>
      <c r="Q234" s="2"/>
      <c r="R234" s="2"/>
      <c r="S234" s="2"/>
      <c r="T234" s="2"/>
      <c r="U234" s="2"/>
      <c r="V234" s="2"/>
      <c r="W234" s="2"/>
      <c r="X234" s="2"/>
    </row>
    <row r="235" spans="14:24">
      <c r="N235" s="2"/>
      <c r="O235" s="2"/>
      <c r="P235" s="2"/>
      <c r="Q235" s="2"/>
      <c r="R235" s="2"/>
      <c r="S235" s="2"/>
      <c r="T235" s="2"/>
      <c r="U235" s="2"/>
      <c r="V235" s="2"/>
      <c r="W235" s="2"/>
      <c r="X235" s="2"/>
    </row>
    <row r="236" spans="14:24">
      <c r="N236" s="2"/>
      <c r="O236" s="2"/>
      <c r="P236" s="2"/>
      <c r="Q236" s="2"/>
      <c r="R236" s="2"/>
      <c r="S236" s="2"/>
      <c r="T236" s="2"/>
      <c r="U236" s="2"/>
      <c r="V236" s="2"/>
      <c r="W236" s="2"/>
      <c r="X236" s="2"/>
    </row>
    <row r="237" spans="14:24">
      <c r="N237" s="2"/>
      <c r="O237" s="2"/>
      <c r="P237" s="2"/>
      <c r="Q237" s="2"/>
      <c r="R237" s="2"/>
      <c r="S237" s="2"/>
      <c r="T237" s="2"/>
      <c r="U237" s="2"/>
      <c r="V237" s="2"/>
      <c r="W237" s="2"/>
      <c r="X237" s="2"/>
    </row>
    <row r="238" spans="14:24">
      <c r="N238" s="2"/>
      <c r="O238" s="2"/>
      <c r="P238" s="2"/>
      <c r="Q238" s="2"/>
      <c r="R238" s="2"/>
      <c r="S238" s="2"/>
      <c r="T238" s="2"/>
      <c r="U238" s="2"/>
      <c r="V238" s="2"/>
      <c r="W238" s="2"/>
      <c r="X238" s="2"/>
    </row>
    <row r="239" spans="14:24">
      <c r="N239" s="2"/>
      <c r="O239" s="2"/>
      <c r="P239" s="2"/>
      <c r="Q239" s="2"/>
      <c r="R239" s="2"/>
      <c r="S239" s="2"/>
      <c r="T239" s="2"/>
      <c r="U239" s="2"/>
      <c r="V239" s="2"/>
      <c r="W239" s="2"/>
      <c r="X239" s="2"/>
    </row>
    <row r="240" spans="14:24">
      <c r="N240" s="2"/>
      <c r="O240" s="2"/>
      <c r="P240" s="2"/>
      <c r="Q240" s="2"/>
      <c r="R240" s="2"/>
      <c r="S240" s="2"/>
      <c r="T240" s="2"/>
      <c r="U240" s="2"/>
      <c r="V240" s="2"/>
      <c r="W240" s="2"/>
      <c r="X240" s="2"/>
    </row>
    <row r="241" spans="14:24">
      <c r="N241" s="2"/>
      <c r="O241" s="2"/>
      <c r="P241" s="2"/>
      <c r="Q241" s="2"/>
      <c r="R241" s="2"/>
      <c r="S241" s="2"/>
      <c r="T241" s="2"/>
      <c r="U241" s="2"/>
      <c r="V241" s="2"/>
      <c r="W241" s="2"/>
      <c r="X241" s="2"/>
    </row>
    <row r="242" spans="14:24">
      <c r="N242" s="2"/>
      <c r="O242" s="2"/>
      <c r="P242" s="2"/>
      <c r="Q242" s="2"/>
      <c r="R242" s="2"/>
      <c r="S242" s="2"/>
      <c r="T242" s="2"/>
      <c r="U242" s="2"/>
      <c r="V242" s="2"/>
      <c r="W242" s="2"/>
      <c r="X242" s="2"/>
    </row>
    <row r="243" spans="14:24">
      <c r="N243" s="2"/>
      <c r="O243" s="2"/>
      <c r="P243" s="2"/>
      <c r="Q243" s="2"/>
      <c r="R243" s="2"/>
      <c r="S243" s="2"/>
      <c r="T243" s="2"/>
      <c r="U243" s="2"/>
      <c r="V243" s="2"/>
      <c r="W243" s="2"/>
      <c r="X243" s="2"/>
    </row>
    <row r="244" spans="14:24">
      <c r="N244" s="2"/>
      <c r="O244" s="2"/>
      <c r="P244" s="2"/>
      <c r="Q244" s="2"/>
      <c r="R244" s="2"/>
      <c r="S244" s="2"/>
      <c r="T244" s="2"/>
      <c r="U244" s="2"/>
      <c r="V244" s="2"/>
      <c r="W244" s="2"/>
      <c r="X244" s="2"/>
    </row>
    <row r="245" spans="14:24">
      <c r="N245" s="2"/>
      <c r="O245" s="2"/>
      <c r="P245" s="2"/>
      <c r="Q245" s="2"/>
      <c r="R245" s="2"/>
      <c r="S245" s="2"/>
      <c r="T245" s="2"/>
      <c r="U245" s="2"/>
      <c r="V245" s="2"/>
      <c r="W245" s="2"/>
      <c r="X245" s="2"/>
    </row>
    <row r="246" spans="14:24">
      <c r="N246" s="2"/>
      <c r="O246" s="2"/>
      <c r="P246" s="2"/>
      <c r="Q246" s="2"/>
      <c r="R246" s="2"/>
      <c r="S246" s="2"/>
      <c r="T246" s="2"/>
      <c r="U246" s="2"/>
      <c r="V246" s="2"/>
      <c r="W246" s="2"/>
      <c r="X246" s="2"/>
    </row>
    <row r="247" spans="14:24">
      <c r="N247" s="2"/>
      <c r="O247" s="2"/>
      <c r="P247" s="2"/>
      <c r="Q247" s="2"/>
      <c r="R247" s="2"/>
      <c r="S247" s="2"/>
      <c r="T247" s="2"/>
      <c r="U247" s="2"/>
      <c r="V247" s="2"/>
      <c r="W247" s="2"/>
      <c r="X247" s="2"/>
    </row>
    <row r="248" spans="14:24">
      <c r="N248" s="2"/>
      <c r="O248" s="2"/>
      <c r="P248" s="2"/>
      <c r="Q248" s="2"/>
      <c r="R248" s="2"/>
      <c r="S248" s="2"/>
      <c r="T248" s="2"/>
      <c r="U248" s="2"/>
      <c r="V248" s="2"/>
      <c r="W248" s="2"/>
      <c r="X248" s="2"/>
    </row>
    <row r="249" spans="14:24">
      <c r="N249" s="2"/>
      <c r="O249" s="2"/>
      <c r="P249" s="2"/>
      <c r="Q249" s="2"/>
      <c r="R249" s="2"/>
      <c r="S249" s="2"/>
      <c r="T249" s="2"/>
      <c r="U249" s="2"/>
      <c r="V249" s="2"/>
      <c r="W249" s="2"/>
      <c r="X249" s="2"/>
    </row>
    <row r="250" spans="14:24">
      <c r="N250" s="2"/>
      <c r="O250" s="2"/>
      <c r="P250" s="2"/>
      <c r="Q250" s="2"/>
      <c r="R250" s="2"/>
      <c r="S250" s="2"/>
      <c r="T250" s="2"/>
      <c r="U250" s="2"/>
      <c r="V250" s="2"/>
      <c r="W250" s="2"/>
      <c r="X250" s="2"/>
    </row>
    <row r="251" spans="14:24">
      <c r="N251" s="2"/>
      <c r="O251" s="2"/>
      <c r="P251" s="2"/>
      <c r="Q251" s="2"/>
      <c r="R251" s="2"/>
      <c r="S251" s="2"/>
      <c r="T251" s="2"/>
      <c r="U251" s="2"/>
      <c r="V251" s="2"/>
      <c r="W251" s="2"/>
      <c r="X251" s="2"/>
    </row>
    <row r="252" spans="14:24">
      <c r="N252" s="2"/>
      <c r="O252" s="2"/>
      <c r="P252" s="2"/>
      <c r="Q252" s="2"/>
      <c r="R252" s="2"/>
      <c r="S252" s="2"/>
      <c r="T252" s="2"/>
      <c r="U252" s="2"/>
      <c r="V252" s="2"/>
      <c r="W252" s="2"/>
      <c r="X252" s="2"/>
    </row>
    <row r="253" spans="14:24">
      <c r="N253" s="2"/>
      <c r="O253" s="2"/>
      <c r="P253" s="2"/>
      <c r="Q253" s="2"/>
      <c r="R253" s="2"/>
      <c r="S253" s="2"/>
      <c r="T253" s="2"/>
      <c r="U253" s="2"/>
      <c r="V253" s="2"/>
      <c r="W253" s="2"/>
      <c r="X253" s="2"/>
    </row>
    <row r="254" spans="14:24">
      <c r="N254" s="2"/>
      <c r="O254" s="2"/>
      <c r="P254" s="2"/>
      <c r="Q254" s="2"/>
      <c r="R254" s="2"/>
      <c r="S254" s="2"/>
      <c r="T254" s="2"/>
      <c r="U254" s="2"/>
      <c r="V254" s="2"/>
      <c r="W254" s="2"/>
      <c r="X254" s="2"/>
    </row>
    <row r="255" spans="14:24">
      <c r="N255" s="2"/>
      <c r="O255" s="2"/>
      <c r="P255" s="2"/>
      <c r="Q255" s="2"/>
      <c r="R255" s="2"/>
      <c r="S255" s="2"/>
      <c r="T255" s="2"/>
      <c r="U255" s="2"/>
      <c r="V255" s="2"/>
      <c r="W255" s="2"/>
      <c r="X255" s="2"/>
    </row>
    <row r="256" spans="14:24">
      <c r="N256" s="2"/>
      <c r="O256" s="2"/>
      <c r="P256" s="2"/>
      <c r="Q256" s="2"/>
      <c r="R256" s="2"/>
      <c r="S256" s="2"/>
      <c r="T256" s="2"/>
      <c r="U256" s="2"/>
      <c r="V256" s="2"/>
      <c r="W256" s="2"/>
      <c r="X256" s="2"/>
    </row>
    <row r="257" spans="14:24">
      <c r="N257" s="2"/>
      <c r="O257" s="2"/>
      <c r="P257" s="2"/>
      <c r="Q257" s="2"/>
      <c r="R257" s="2"/>
      <c r="S257" s="2"/>
      <c r="T257" s="2"/>
      <c r="U257" s="2"/>
      <c r="V257" s="2"/>
      <c r="W257" s="2"/>
      <c r="X257" s="2"/>
    </row>
    <row r="258" spans="14:24">
      <c r="N258" s="2"/>
      <c r="O258" s="2"/>
      <c r="P258" s="2"/>
      <c r="Q258" s="2"/>
      <c r="R258" s="2"/>
      <c r="S258" s="2"/>
      <c r="T258" s="2"/>
      <c r="U258" s="2"/>
      <c r="V258" s="2"/>
      <c r="W258" s="2"/>
      <c r="X258" s="2"/>
    </row>
    <row r="259" spans="14:24">
      <c r="N259" s="2"/>
      <c r="O259" s="2"/>
      <c r="P259" s="2"/>
      <c r="Q259" s="2"/>
      <c r="R259" s="2"/>
      <c r="S259" s="2"/>
      <c r="T259" s="2"/>
      <c r="U259" s="2"/>
      <c r="V259" s="2"/>
      <c r="W259" s="2"/>
      <c r="X259" s="2"/>
    </row>
    <row r="260" spans="14:24">
      <c r="N260" s="2"/>
      <c r="O260" s="2"/>
      <c r="P260" s="2"/>
      <c r="Q260" s="2"/>
      <c r="R260" s="2"/>
      <c r="S260" s="2"/>
      <c r="T260" s="2"/>
      <c r="U260" s="2"/>
      <c r="V260" s="2"/>
      <c r="W260" s="2"/>
      <c r="X260" s="2"/>
    </row>
    <row r="261" spans="14:24">
      <c r="N261" s="2"/>
      <c r="O261" s="2"/>
      <c r="P261" s="2"/>
      <c r="Q261" s="2"/>
      <c r="R261" s="2"/>
      <c r="S261" s="2"/>
      <c r="T261" s="2"/>
      <c r="U261" s="2"/>
      <c r="V261" s="2"/>
      <c r="W261" s="2"/>
      <c r="X261" s="2"/>
    </row>
    <row r="262" spans="14:24">
      <c r="N262" s="2"/>
      <c r="O262" s="2"/>
      <c r="P262" s="2"/>
      <c r="Q262" s="2"/>
      <c r="R262" s="2"/>
      <c r="S262" s="2"/>
      <c r="T262" s="2"/>
      <c r="U262" s="2"/>
      <c r="V262" s="2"/>
      <c r="W262" s="2"/>
      <c r="X262" s="2"/>
    </row>
    <row r="263" spans="14:24">
      <c r="N263" s="2"/>
      <c r="O263" s="2"/>
      <c r="P263" s="2"/>
      <c r="Q263" s="2"/>
      <c r="R263" s="2"/>
      <c r="S263" s="2"/>
      <c r="T263" s="2"/>
      <c r="U263" s="2"/>
      <c r="V263" s="2"/>
      <c r="W263" s="2"/>
      <c r="X263" s="2"/>
    </row>
    <row r="264" spans="14:24">
      <c r="N264" s="2"/>
      <c r="O264" s="2"/>
      <c r="P264" s="2"/>
      <c r="Q264" s="2"/>
      <c r="R264" s="2"/>
      <c r="S264" s="2"/>
      <c r="T264" s="2"/>
      <c r="U264" s="2"/>
      <c r="V264" s="2"/>
      <c r="W264" s="2"/>
      <c r="X264" s="2"/>
    </row>
    <row r="265" spans="14:24">
      <c r="N265" s="2"/>
      <c r="O265" s="2"/>
      <c r="P265" s="2"/>
      <c r="Q265" s="2"/>
      <c r="R265" s="2"/>
      <c r="S265" s="2"/>
      <c r="T265" s="2"/>
      <c r="U265" s="2"/>
      <c r="V265" s="2"/>
      <c r="W265" s="2"/>
      <c r="X265" s="2"/>
    </row>
    <row r="266" spans="14:24">
      <c r="N266" s="2"/>
      <c r="O266" s="2"/>
      <c r="P266" s="2"/>
      <c r="Q266" s="2"/>
      <c r="R266" s="2"/>
      <c r="S266" s="2"/>
      <c r="T266" s="2"/>
      <c r="U266" s="2"/>
      <c r="V266" s="2"/>
      <c r="W266" s="2"/>
      <c r="X266" s="2"/>
    </row>
    <row r="267" spans="14:24">
      <c r="N267" s="2"/>
      <c r="O267" s="2"/>
      <c r="P267" s="2"/>
      <c r="Q267" s="2"/>
      <c r="R267" s="2"/>
      <c r="S267" s="2"/>
      <c r="T267" s="2"/>
      <c r="U267" s="2"/>
      <c r="V267" s="2"/>
      <c r="W267" s="2"/>
      <c r="X267" s="2"/>
    </row>
  </sheetData>
  <sortState ref="C2:AI208">
    <sortCondition ref="K2"/>
  </sortState>
  <pageMargins left="0.7" right="0.7" top="0.75" bottom="0.75" header="0.3" footer="0.3"/>
  <pageSetup paperSize="9" orientation="portrait" horizontalDpi="0" verticalDpi="0" r:id="rId1"/>
  <legacyDrawing r:id="rId2"/>
</worksheet>
</file>

<file path=xl/worksheets/sheet15.xml><?xml version="1.0" encoding="utf-8"?>
<worksheet xmlns="http://schemas.openxmlformats.org/spreadsheetml/2006/main" xmlns:r="http://schemas.openxmlformats.org/officeDocument/2006/relationships">
  <dimension ref="A1:AE267"/>
  <sheetViews>
    <sheetView zoomScale="85" zoomScaleNormal="85" workbookViewId="0">
      <pane ySplit="1" topLeftCell="A2" activePane="bottomLeft" state="frozen"/>
      <selection pane="bottomLeft" activeCell="D2" sqref="D2"/>
    </sheetView>
  </sheetViews>
  <sheetFormatPr defaultRowHeight="15"/>
  <cols>
    <col min="1" max="1" width="32.140625" bestFit="1" customWidth="1"/>
    <col min="2" max="2" width="3.7109375" bestFit="1" customWidth="1"/>
    <col min="3" max="3" width="4.140625" bestFit="1" customWidth="1"/>
    <col min="4" max="4" width="2.7109375" style="7" bestFit="1" customWidth="1"/>
    <col min="5" max="5" width="5.85546875" style="7" customWidth="1"/>
    <col min="6" max="6" width="3.140625" bestFit="1" customWidth="1"/>
    <col min="7" max="7" width="5.5703125" style="3" bestFit="1" customWidth="1"/>
    <col min="8" max="9" width="4.5703125" style="3" bestFit="1" customWidth="1"/>
    <col min="10" max="10" width="4.5703125" style="3" customWidth="1"/>
    <col min="11" max="11" width="2.28515625" customWidth="1"/>
    <col min="12" max="12" width="5.7109375" bestFit="1" customWidth="1"/>
    <col min="13" max="13" width="8.140625" customWidth="1"/>
    <col min="14" max="18" width="7.140625" customWidth="1"/>
    <col min="19" max="19" width="8.140625" customWidth="1"/>
    <col min="20" max="23" width="7.140625" customWidth="1"/>
    <col min="24" max="24" width="14" style="1" bestFit="1" customWidth="1"/>
    <col min="25" max="25" width="10.42578125" bestFit="1" customWidth="1"/>
    <col min="26" max="26" width="12.7109375" bestFit="1" customWidth="1"/>
    <col min="27" max="27" width="30.5703125" bestFit="1" customWidth="1"/>
    <col min="29" max="29" width="66.5703125" bestFit="1" customWidth="1"/>
    <col min="30" max="30" width="2.28515625" bestFit="1" customWidth="1"/>
    <col min="31" max="31" width="71.140625" bestFit="1" customWidth="1"/>
  </cols>
  <sheetData>
    <row r="1" spans="1:31" s="4" customFormat="1">
      <c r="A1" s="4" t="s">
        <v>0</v>
      </c>
      <c r="C1" s="4" t="s">
        <v>2458</v>
      </c>
      <c r="D1" s="6"/>
      <c r="E1" s="6"/>
      <c r="F1" s="4" t="s">
        <v>2457</v>
      </c>
      <c r="G1" s="5" t="s">
        <v>1730</v>
      </c>
      <c r="H1" s="5" t="s">
        <v>1731</v>
      </c>
      <c r="I1" s="5" t="s">
        <v>1732</v>
      </c>
      <c r="J1" s="5" t="s">
        <v>1733</v>
      </c>
      <c r="M1" s="4" t="s">
        <v>2455</v>
      </c>
      <c r="N1" s="4" t="s">
        <v>2454</v>
      </c>
      <c r="O1" s="4" t="s">
        <v>2453</v>
      </c>
      <c r="P1" s="4" t="s">
        <v>2451</v>
      </c>
      <c r="Q1" s="4" t="s">
        <v>2452</v>
      </c>
      <c r="R1" s="4" t="s">
        <v>1983</v>
      </c>
      <c r="S1" s="4" t="s">
        <v>2455</v>
      </c>
      <c r="T1" s="4" t="s">
        <v>2454</v>
      </c>
      <c r="U1" s="4" t="s">
        <v>2453</v>
      </c>
      <c r="V1" s="4" t="s">
        <v>2451</v>
      </c>
      <c r="W1" s="4" t="s">
        <v>2452</v>
      </c>
      <c r="X1" s="11" t="s">
        <v>1</v>
      </c>
      <c r="Y1" s="4" t="s">
        <v>2427</v>
      </c>
      <c r="Z1" s="4" t="s">
        <v>153</v>
      </c>
      <c r="AA1" s="4" t="s">
        <v>151</v>
      </c>
    </row>
    <row r="2" spans="1:31">
      <c r="A2" t="s">
        <v>1750</v>
      </c>
      <c r="B2" t="s">
        <v>1751</v>
      </c>
      <c r="C2">
        <v>1</v>
      </c>
      <c r="D2" s="7" t="s">
        <v>1732</v>
      </c>
      <c r="E2" s="7" t="s">
        <v>1741</v>
      </c>
      <c r="F2">
        <v>1</v>
      </c>
      <c r="K2" s="1"/>
      <c r="L2" s="1"/>
      <c r="M2" s="2"/>
      <c r="N2" s="2"/>
      <c r="O2" s="2"/>
      <c r="P2" s="2"/>
      <c r="Q2" s="2"/>
      <c r="R2" s="2"/>
      <c r="S2" s="2"/>
      <c r="T2" s="2"/>
      <c r="U2" s="2"/>
      <c r="V2" s="2"/>
      <c r="W2" s="2"/>
      <c r="Y2" s="8"/>
      <c r="Z2" s="8"/>
      <c r="AA2" t="s">
        <v>1750</v>
      </c>
      <c r="AC2" t="s">
        <v>1750</v>
      </c>
    </row>
    <row r="3" spans="1:31">
      <c r="A3" t="s">
        <v>1450</v>
      </c>
      <c r="B3" t="s">
        <v>1749</v>
      </c>
      <c r="C3">
        <v>2</v>
      </c>
      <c r="D3" s="7" t="s">
        <v>1730</v>
      </c>
      <c r="E3" s="7" t="s">
        <v>1748</v>
      </c>
      <c r="F3">
        <v>1</v>
      </c>
      <c r="G3" s="3">
        <v>0.62202499999999994</v>
      </c>
      <c r="H3" s="3">
        <v>0</v>
      </c>
      <c r="I3" s="3">
        <v>4.1699999999999994E-4</v>
      </c>
      <c r="J3" s="3">
        <v>7.1584999999999996E-2</v>
      </c>
      <c r="M3" s="2">
        <v>0.89500000000000002</v>
      </c>
      <c r="N3" s="2">
        <v>0</v>
      </c>
      <c r="O3" s="2">
        <v>8.5999999999999993E-2</v>
      </c>
      <c r="P3" s="2">
        <v>5.9999999999999995E-4</v>
      </c>
      <c r="Q3" s="2">
        <v>1.7000000000000001E-2</v>
      </c>
      <c r="R3" s="2"/>
      <c r="S3" s="2">
        <f t="shared" ref="S3:S12" si="0">+M3*$X3</f>
        <v>0.62202499999999994</v>
      </c>
      <c r="T3" s="2">
        <f t="shared" ref="T3:T12" si="1">+N3*$X3</f>
        <v>0</v>
      </c>
      <c r="U3" s="2">
        <f t="shared" ref="U3:U12" si="2">+O3*$X3</f>
        <v>5.976999999999999E-2</v>
      </c>
      <c r="V3" s="2">
        <f t="shared" ref="V3:V12" si="3">+P3*$X3</f>
        <v>4.1699999999999994E-4</v>
      </c>
      <c r="W3" s="2">
        <f t="shared" ref="W3:W12" si="4">+Q3*$X3</f>
        <v>1.1815000000000001E-2</v>
      </c>
      <c r="X3" s="1">
        <v>0.69499999999999995</v>
      </c>
      <c r="Y3" s="8">
        <v>756096</v>
      </c>
      <c r="Z3" s="8">
        <v>16634603</v>
      </c>
      <c r="AA3" t="s">
        <v>1269</v>
      </c>
      <c r="AC3" t="s">
        <v>2081</v>
      </c>
      <c r="AE3" t="s">
        <v>2024</v>
      </c>
    </row>
    <row r="4" spans="1:31">
      <c r="A4" t="s">
        <v>1430</v>
      </c>
      <c r="B4" t="s">
        <v>1749</v>
      </c>
      <c r="C4">
        <v>3</v>
      </c>
      <c r="D4" s="7" t="s">
        <v>1732</v>
      </c>
      <c r="E4" s="7" t="s">
        <v>2487</v>
      </c>
      <c r="F4">
        <v>1</v>
      </c>
      <c r="G4" s="3">
        <v>0.56562000000000001</v>
      </c>
      <c r="H4" s="3">
        <v>6.6000000000000008E-3</v>
      </c>
      <c r="I4" s="3">
        <v>3.3E-4</v>
      </c>
      <c r="J4" s="3">
        <v>8.7780000000000011E-2</v>
      </c>
      <c r="K4" s="1" t="s">
        <v>2456</v>
      </c>
      <c r="L4" s="1">
        <f>+G4+H4</f>
        <v>0.57222000000000006</v>
      </c>
      <c r="M4" s="2">
        <v>0.85699999999999998</v>
      </c>
      <c r="N4" s="2">
        <v>0.01</v>
      </c>
      <c r="O4" s="2">
        <v>0.122</v>
      </c>
      <c r="P4" s="2">
        <v>5.0000000000000001E-4</v>
      </c>
      <c r="Q4" s="2">
        <v>1.0999999999999999E-2</v>
      </c>
      <c r="R4" s="2"/>
      <c r="S4" s="2">
        <f t="shared" si="0"/>
        <v>0.56562000000000001</v>
      </c>
      <c r="T4" s="2">
        <f t="shared" si="1"/>
        <v>6.6000000000000008E-3</v>
      </c>
      <c r="U4" s="2">
        <f t="shared" si="2"/>
        <v>8.0520000000000008E-2</v>
      </c>
      <c r="V4" s="2">
        <f t="shared" si="3"/>
        <v>3.3E-4</v>
      </c>
      <c r="W4" s="2">
        <f t="shared" si="4"/>
        <v>7.26E-3</v>
      </c>
      <c r="X4" s="1">
        <v>0.66</v>
      </c>
      <c r="Y4" s="8">
        <v>2780400</v>
      </c>
      <c r="Z4" s="8">
        <v>40117096</v>
      </c>
      <c r="AA4" t="s">
        <v>1269</v>
      </c>
      <c r="AC4" t="s">
        <v>2032</v>
      </c>
      <c r="AE4" t="s">
        <v>2024</v>
      </c>
    </row>
    <row r="5" spans="1:31">
      <c r="A5" t="s">
        <v>1506</v>
      </c>
      <c r="B5" t="s">
        <v>1741</v>
      </c>
      <c r="C5">
        <v>4</v>
      </c>
      <c r="D5" s="7" t="s">
        <v>1732</v>
      </c>
      <c r="E5" s="7" t="s">
        <v>2475</v>
      </c>
      <c r="F5">
        <v>1</v>
      </c>
      <c r="G5" s="3">
        <v>0.23571</v>
      </c>
      <c r="H5" s="3">
        <v>0</v>
      </c>
      <c r="I5" s="3">
        <v>0</v>
      </c>
      <c r="J5" s="3">
        <v>0.16929</v>
      </c>
      <c r="K5" s="1" t="s">
        <v>1732</v>
      </c>
      <c r="L5" s="1">
        <f>SUM(G5:J5)</f>
        <v>0.40500000000000003</v>
      </c>
      <c r="M5" s="2">
        <v>0.58199999999999996</v>
      </c>
      <c r="N5" s="2">
        <v>0</v>
      </c>
      <c r="O5" s="2">
        <v>0.40699999999999997</v>
      </c>
      <c r="P5" s="2">
        <v>0</v>
      </c>
      <c r="Q5" s="2">
        <v>1.0999999999999999E-2</v>
      </c>
      <c r="R5" s="2"/>
      <c r="S5" s="2">
        <f t="shared" si="0"/>
        <v>0.23571</v>
      </c>
      <c r="T5" s="2">
        <f t="shared" si="1"/>
        <v>0</v>
      </c>
      <c r="U5" s="2">
        <f t="shared" si="2"/>
        <v>0.16483500000000001</v>
      </c>
      <c r="V5" s="2">
        <f t="shared" si="3"/>
        <v>0</v>
      </c>
      <c r="W5" s="2">
        <f t="shared" si="4"/>
        <v>4.4549999999999998E-3</v>
      </c>
      <c r="X5" s="1">
        <v>0.40500000000000003</v>
      </c>
      <c r="Y5" s="8">
        <v>175016</v>
      </c>
      <c r="Z5" s="8">
        <v>3286314</v>
      </c>
      <c r="AA5" t="s">
        <v>1269</v>
      </c>
      <c r="AC5" t="s">
        <v>2380</v>
      </c>
      <c r="AE5" t="s">
        <v>2024</v>
      </c>
    </row>
    <row r="6" spans="1:31">
      <c r="A6" t="s">
        <v>1443</v>
      </c>
      <c r="B6" t="s">
        <v>1748</v>
      </c>
      <c r="C6">
        <v>5</v>
      </c>
      <c r="D6" s="7" t="s">
        <v>1730</v>
      </c>
      <c r="E6" s="7" t="s">
        <v>2508</v>
      </c>
      <c r="F6">
        <v>1</v>
      </c>
      <c r="G6" s="3">
        <v>0.76950400000000008</v>
      </c>
      <c r="H6" s="3">
        <v>1.73E-4</v>
      </c>
      <c r="I6" s="3">
        <v>8.6499999999999999E-4</v>
      </c>
      <c r="J6" s="3">
        <v>9.4284999999999994E-2</v>
      </c>
      <c r="M6" s="2">
        <v>0.88960000000000006</v>
      </c>
      <c r="N6" s="2">
        <v>2.0000000000000001E-4</v>
      </c>
      <c r="O6" s="2">
        <v>7.9000000000000001E-2</v>
      </c>
      <c r="P6" s="2">
        <v>1E-3</v>
      </c>
      <c r="Q6" s="2">
        <v>0.03</v>
      </c>
      <c r="R6" s="2"/>
      <c r="S6" s="2">
        <f t="shared" si="0"/>
        <v>0.76950400000000008</v>
      </c>
      <c r="T6" s="2">
        <f t="shared" si="1"/>
        <v>1.73E-4</v>
      </c>
      <c r="U6" s="2">
        <f t="shared" si="2"/>
        <v>6.8335000000000007E-2</v>
      </c>
      <c r="V6" s="2">
        <f t="shared" si="3"/>
        <v>8.6499999999999999E-4</v>
      </c>
      <c r="W6" s="2">
        <f t="shared" si="4"/>
        <v>2.5949999999999997E-2</v>
      </c>
      <c r="X6" s="1">
        <v>0.86499999999999999</v>
      </c>
      <c r="Y6" s="8">
        <v>8514877</v>
      </c>
      <c r="Z6" s="8">
        <v>193946886</v>
      </c>
      <c r="AA6" t="s">
        <v>1269</v>
      </c>
      <c r="AC6" t="s">
        <v>2066</v>
      </c>
      <c r="AE6" t="s">
        <v>2024</v>
      </c>
    </row>
    <row r="7" spans="1:31">
      <c r="A7" t="s">
        <v>1490</v>
      </c>
      <c r="B7" t="s">
        <v>1747</v>
      </c>
      <c r="C7">
        <v>6</v>
      </c>
      <c r="D7" s="7" t="s">
        <v>1730</v>
      </c>
      <c r="E7" s="7" t="s">
        <v>2555</v>
      </c>
      <c r="F7">
        <v>1</v>
      </c>
      <c r="G7" s="3">
        <v>0.79742499999999994</v>
      </c>
      <c r="H7" s="3">
        <v>0</v>
      </c>
      <c r="I7" s="3">
        <v>1.67E-3</v>
      </c>
      <c r="J7" s="3">
        <v>3.5904999999999999E-2</v>
      </c>
      <c r="M7" s="2">
        <v>0.95499999999999996</v>
      </c>
      <c r="N7" s="2">
        <v>0</v>
      </c>
      <c r="O7" s="2">
        <v>0.03</v>
      </c>
      <c r="P7" s="2">
        <v>2E-3</v>
      </c>
      <c r="Q7" s="2">
        <v>1.3000000000000001E-2</v>
      </c>
      <c r="R7" s="2"/>
      <c r="S7" s="2">
        <f t="shared" si="0"/>
        <v>0.79742499999999994</v>
      </c>
      <c r="T7" s="2">
        <f t="shared" si="1"/>
        <v>0</v>
      </c>
      <c r="U7" s="2">
        <f t="shared" si="2"/>
        <v>2.5049999999999999E-2</v>
      </c>
      <c r="V7" s="2">
        <f t="shared" si="3"/>
        <v>1.67E-3</v>
      </c>
      <c r="W7" s="2">
        <f t="shared" si="4"/>
        <v>1.0855E-2</v>
      </c>
      <c r="X7" s="1">
        <v>0.83499999999999996</v>
      </c>
      <c r="Y7" s="8">
        <v>1285216</v>
      </c>
      <c r="Z7" s="8">
        <v>30475144</v>
      </c>
      <c r="AA7" t="s">
        <v>1269</v>
      </c>
      <c r="AC7" t="s">
        <v>2268</v>
      </c>
      <c r="AE7" t="s">
        <v>2024</v>
      </c>
    </row>
    <row r="8" spans="1:31">
      <c r="A8" t="s">
        <v>1439</v>
      </c>
      <c r="B8" t="s">
        <v>1747</v>
      </c>
      <c r="C8">
        <v>7</v>
      </c>
      <c r="D8" s="7" t="s">
        <v>1730</v>
      </c>
      <c r="E8" s="7" t="s">
        <v>2507</v>
      </c>
      <c r="F8">
        <v>1</v>
      </c>
      <c r="G8" s="3">
        <v>0.83101499999999995</v>
      </c>
      <c r="H8" s="3">
        <v>0</v>
      </c>
      <c r="I8" s="3">
        <v>0</v>
      </c>
      <c r="J8" s="3">
        <v>5.3100000000000001E-2</v>
      </c>
      <c r="M8" s="2">
        <v>0.93899999999999995</v>
      </c>
      <c r="N8" s="2">
        <v>0</v>
      </c>
      <c r="O8" s="2">
        <v>4.1000000000000002E-2</v>
      </c>
      <c r="P8" s="2">
        <v>0</v>
      </c>
      <c r="Q8" s="2">
        <v>1.9E-2</v>
      </c>
      <c r="R8" s="2"/>
      <c r="S8" s="2">
        <f t="shared" si="0"/>
        <v>0.83101499999999995</v>
      </c>
      <c r="T8" s="2">
        <f t="shared" si="1"/>
        <v>0</v>
      </c>
      <c r="U8" s="2">
        <f t="shared" si="2"/>
        <v>3.6285000000000005E-2</v>
      </c>
      <c r="V8" s="2">
        <f t="shared" si="3"/>
        <v>0</v>
      </c>
      <c r="W8" s="2">
        <f t="shared" si="4"/>
        <v>1.6815E-2</v>
      </c>
      <c r="X8" s="1">
        <v>0.88500000000000001</v>
      </c>
      <c r="Y8" s="8">
        <v>1098581</v>
      </c>
      <c r="Z8" s="8">
        <v>10389913</v>
      </c>
      <c r="AA8" t="s">
        <v>1269</v>
      </c>
      <c r="AC8" t="s">
        <v>2060</v>
      </c>
      <c r="AE8" t="s">
        <v>2024</v>
      </c>
    </row>
    <row r="9" spans="1:31">
      <c r="A9" t="s">
        <v>1484</v>
      </c>
      <c r="B9" t="s">
        <v>1747</v>
      </c>
      <c r="C9">
        <v>8</v>
      </c>
      <c r="D9" s="7" t="s">
        <v>1730</v>
      </c>
      <c r="E9" s="7" t="s">
        <v>2554</v>
      </c>
      <c r="F9">
        <v>1</v>
      </c>
      <c r="G9" s="3">
        <v>0.88663500000000006</v>
      </c>
      <c r="H9" s="3">
        <v>0</v>
      </c>
      <c r="I9" s="3">
        <v>0</v>
      </c>
      <c r="J9" s="3">
        <v>2.7449999999999999E-2</v>
      </c>
      <c r="M9" s="2">
        <v>0.96899999999999997</v>
      </c>
      <c r="N9" s="2">
        <v>0</v>
      </c>
      <c r="O9" s="2">
        <v>1.0999999999999999E-2</v>
      </c>
      <c r="P9" s="2">
        <v>0</v>
      </c>
      <c r="Q9" s="2">
        <v>1.9000000000000003E-2</v>
      </c>
      <c r="R9" s="2"/>
      <c r="S9" s="2">
        <f t="shared" si="0"/>
        <v>0.88663500000000006</v>
      </c>
      <c r="T9" s="2">
        <f t="shared" si="1"/>
        <v>0</v>
      </c>
      <c r="U9" s="2">
        <f t="shared" si="2"/>
        <v>1.0064999999999999E-2</v>
      </c>
      <c r="V9" s="2">
        <f t="shared" si="3"/>
        <v>0</v>
      </c>
      <c r="W9" s="2">
        <f t="shared" si="4"/>
        <v>1.7385000000000005E-2</v>
      </c>
      <c r="X9" s="1">
        <v>0.91500000000000004</v>
      </c>
      <c r="Y9" s="8">
        <v>406752</v>
      </c>
      <c r="Z9" s="8">
        <v>6672631</v>
      </c>
      <c r="AA9" t="s">
        <v>1269</v>
      </c>
      <c r="AC9" t="s">
        <v>2267</v>
      </c>
      <c r="AE9" t="s">
        <v>2024</v>
      </c>
    </row>
    <row r="10" spans="1:31">
      <c r="A10" t="s">
        <v>1462</v>
      </c>
      <c r="B10" t="s">
        <v>1748</v>
      </c>
      <c r="C10">
        <v>9</v>
      </c>
      <c r="D10" s="7" t="s">
        <v>1730</v>
      </c>
      <c r="E10" s="7" t="s">
        <v>2522</v>
      </c>
      <c r="F10">
        <v>1</v>
      </c>
      <c r="G10" s="3">
        <v>0.77161999999999986</v>
      </c>
      <c r="H10" s="3">
        <v>0</v>
      </c>
      <c r="I10" s="3">
        <v>0</v>
      </c>
      <c r="J10" s="3">
        <v>4.7559999999999998E-2</v>
      </c>
      <c r="M10" s="2">
        <v>0.94099999999999995</v>
      </c>
      <c r="N10" s="2">
        <v>0</v>
      </c>
      <c r="O10" s="2">
        <v>5.5E-2</v>
      </c>
      <c r="P10" s="2">
        <v>0</v>
      </c>
      <c r="Q10" s="2">
        <v>3.0000000000000001E-3</v>
      </c>
      <c r="R10" s="2"/>
      <c r="S10" s="2">
        <f t="shared" si="0"/>
        <v>0.77161999999999986</v>
      </c>
      <c r="T10" s="2">
        <f t="shared" si="1"/>
        <v>0</v>
      </c>
      <c r="U10" s="2">
        <f t="shared" si="2"/>
        <v>4.5099999999999994E-2</v>
      </c>
      <c r="V10" s="2">
        <f t="shared" si="3"/>
        <v>0</v>
      </c>
      <c r="W10" s="2">
        <f t="shared" si="4"/>
        <v>2.4599999999999999E-3</v>
      </c>
      <c r="X10" s="1">
        <v>0.82</v>
      </c>
      <c r="Y10" s="8">
        <v>255595</v>
      </c>
      <c r="Z10" s="8">
        <v>15504600</v>
      </c>
      <c r="AA10" t="s">
        <v>1269</v>
      </c>
      <c r="AC10" t="s">
        <v>2114</v>
      </c>
      <c r="AE10" t="s">
        <v>2024</v>
      </c>
    </row>
    <row r="11" spans="1:31">
      <c r="A11" t="s">
        <v>1457</v>
      </c>
      <c r="B11" t="s">
        <v>1748</v>
      </c>
      <c r="C11">
        <v>10</v>
      </c>
      <c r="D11" s="7" t="s">
        <v>1730</v>
      </c>
      <c r="E11" s="7" t="s">
        <v>2514</v>
      </c>
      <c r="F11">
        <v>1</v>
      </c>
      <c r="G11" s="3">
        <v>0.76312499999999994</v>
      </c>
      <c r="H11" s="3">
        <v>1.65E-4</v>
      </c>
      <c r="I11" s="3">
        <v>0</v>
      </c>
      <c r="J11" s="3">
        <v>6.17925E-2</v>
      </c>
      <c r="M11" s="2">
        <v>0.92500000000000004</v>
      </c>
      <c r="N11" s="2">
        <v>2.0000000000000001E-4</v>
      </c>
      <c r="O11" s="2">
        <v>6.6000000000000003E-2</v>
      </c>
      <c r="P11" s="2">
        <v>0</v>
      </c>
      <c r="Q11" s="2">
        <v>8.8999999999999999E-3</v>
      </c>
      <c r="R11" s="2"/>
      <c r="S11" s="2">
        <f t="shared" si="0"/>
        <v>0.76312499999999994</v>
      </c>
      <c r="T11" s="2">
        <f t="shared" si="1"/>
        <v>1.65E-4</v>
      </c>
      <c r="U11" s="2">
        <f t="shared" si="2"/>
        <v>5.4449999999999998E-2</v>
      </c>
      <c r="V11" s="2">
        <f t="shared" si="3"/>
        <v>0</v>
      </c>
      <c r="W11" s="2">
        <f t="shared" si="4"/>
        <v>7.3424999999999992E-3</v>
      </c>
      <c r="X11" s="1">
        <v>0.82499999999999996</v>
      </c>
      <c r="Y11" s="8">
        <v>1141748</v>
      </c>
      <c r="Z11" s="8">
        <v>47091000</v>
      </c>
      <c r="AA11" t="s">
        <v>1269</v>
      </c>
      <c r="AC11" t="s">
        <v>2090</v>
      </c>
      <c r="AE11" t="s">
        <v>2024</v>
      </c>
    </row>
    <row r="12" spans="1:31">
      <c r="A12" t="s">
        <v>1512</v>
      </c>
      <c r="B12" t="s">
        <v>1748</v>
      </c>
      <c r="C12">
        <v>11</v>
      </c>
      <c r="D12" s="7" t="s">
        <v>1730</v>
      </c>
      <c r="E12" s="7" t="s">
        <v>2563</v>
      </c>
      <c r="F12">
        <v>1</v>
      </c>
      <c r="G12" s="3">
        <v>0.70547000000000004</v>
      </c>
      <c r="H12" s="3">
        <v>2.3700000000000001E-3</v>
      </c>
      <c r="I12" s="3">
        <v>0</v>
      </c>
      <c r="J12" s="3">
        <v>8.1133000000000011E-2</v>
      </c>
      <c r="M12" s="2">
        <v>0.89300000000000002</v>
      </c>
      <c r="N12" s="2">
        <v>3.0000000000000001E-3</v>
      </c>
      <c r="O12" s="2">
        <v>0.1</v>
      </c>
      <c r="P12" s="2">
        <v>0</v>
      </c>
      <c r="Q12" s="2">
        <v>2.7000000000000001E-3</v>
      </c>
      <c r="R12" s="2"/>
      <c r="S12" s="2">
        <f t="shared" si="0"/>
        <v>0.70547000000000004</v>
      </c>
      <c r="T12" s="2">
        <f t="shared" si="1"/>
        <v>2.3700000000000001E-3</v>
      </c>
      <c r="U12" s="2">
        <f t="shared" si="2"/>
        <v>7.9000000000000015E-2</v>
      </c>
      <c r="V12" s="2">
        <f t="shared" si="3"/>
        <v>0</v>
      </c>
      <c r="W12" s="2">
        <f t="shared" si="4"/>
        <v>2.1330000000000003E-3</v>
      </c>
      <c r="X12" s="1">
        <v>0.79</v>
      </c>
      <c r="Y12" s="8">
        <v>916445</v>
      </c>
      <c r="Z12" s="8">
        <v>28946101</v>
      </c>
      <c r="AA12" t="s">
        <v>1269</v>
      </c>
      <c r="AC12" t="s">
        <v>2387</v>
      </c>
      <c r="AE12" t="s">
        <v>2024</v>
      </c>
    </row>
    <row r="13" spans="1:31">
      <c r="A13" t="s">
        <v>1497</v>
      </c>
      <c r="B13" t="s">
        <v>1742</v>
      </c>
      <c r="C13">
        <v>12</v>
      </c>
      <c r="D13" s="7" t="s">
        <v>1730</v>
      </c>
      <c r="E13" s="7" t="s">
        <v>2499</v>
      </c>
      <c r="F13">
        <v>2</v>
      </c>
      <c r="G13" s="3">
        <v>0.51800000000000002</v>
      </c>
      <c r="H13" s="3">
        <v>0.152</v>
      </c>
      <c r="I13" s="3">
        <v>0.20400000000000001</v>
      </c>
      <c r="J13" s="3">
        <v>0.125</v>
      </c>
      <c r="K13" s="1" t="s">
        <v>1732</v>
      </c>
      <c r="L13" s="1">
        <f>SUM(G13:J13)</f>
        <v>0.99900000000000011</v>
      </c>
      <c r="M13" s="2">
        <v>0.51800000000000002</v>
      </c>
      <c r="N13" s="2">
        <v>0.152</v>
      </c>
      <c r="O13" s="2">
        <v>5.3999999999999999E-2</v>
      </c>
      <c r="P13" s="2">
        <v>0.20400000000000001</v>
      </c>
      <c r="Q13" s="2">
        <v>7.0999999999999994E-2</v>
      </c>
      <c r="R13" s="2"/>
      <c r="S13" s="2"/>
      <c r="T13" s="2"/>
      <c r="U13" s="2"/>
      <c r="V13" s="2"/>
      <c r="W13" s="2"/>
      <c r="Y13" s="8">
        <v>163820</v>
      </c>
      <c r="Z13" s="8">
        <v>534189</v>
      </c>
      <c r="AA13" t="s">
        <v>1269</v>
      </c>
      <c r="AC13" t="s">
        <v>2316</v>
      </c>
      <c r="AE13" t="s">
        <v>2024</v>
      </c>
    </row>
    <row r="14" spans="1:31">
      <c r="A14" t="s">
        <v>1478</v>
      </c>
      <c r="B14" t="s">
        <v>1749</v>
      </c>
      <c r="C14">
        <v>12</v>
      </c>
      <c r="D14" s="7" t="s">
        <v>1730</v>
      </c>
      <c r="E14" s="7" t="s">
        <v>2499</v>
      </c>
      <c r="F14">
        <v>2</v>
      </c>
      <c r="G14" s="3">
        <v>0.66</v>
      </c>
      <c r="H14" s="3">
        <v>6.4000000000000001E-2</v>
      </c>
      <c r="I14" s="3">
        <v>0.249</v>
      </c>
      <c r="J14" s="3">
        <v>2.7999999999999997E-2</v>
      </c>
      <c r="M14" s="2">
        <v>0.66</v>
      </c>
      <c r="N14" s="2">
        <v>6.4000000000000001E-2</v>
      </c>
      <c r="O14" s="2">
        <v>0.02</v>
      </c>
      <c r="P14" s="2">
        <v>0.249</v>
      </c>
      <c r="Q14" s="2">
        <v>8.0000000000000002E-3</v>
      </c>
      <c r="R14" s="2"/>
      <c r="S14" s="2"/>
      <c r="T14" s="2"/>
      <c r="U14" s="2"/>
      <c r="V14" s="2"/>
      <c r="W14" s="2"/>
      <c r="Y14" s="8">
        <v>214999</v>
      </c>
      <c r="Z14" s="8">
        <v>784894</v>
      </c>
      <c r="AA14" t="s">
        <v>1269</v>
      </c>
      <c r="AC14" t="s">
        <v>2149</v>
      </c>
      <c r="AE14" t="s">
        <v>2024</v>
      </c>
    </row>
    <row r="15" spans="1:31">
      <c r="A15" t="s">
        <v>1382</v>
      </c>
      <c r="B15" t="s">
        <v>1748</v>
      </c>
      <c r="C15">
        <v>13</v>
      </c>
      <c r="D15" s="7" t="s">
        <v>1730</v>
      </c>
      <c r="E15" s="7" t="s">
        <v>2518</v>
      </c>
      <c r="F15">
        <v>2</v>
      </c>
      <c r="G15" s="3">
        <v>0.71811000000000003</v>
      </c>
      <c r="H15" s="3">
        <v>0</v>
      </c>
      <c r="I15" s="3">
        <v>0</v>
      </c>
      <c r="J15" s="3">
        <v>7.1099999999999997E-2</v>
      </c>
      <c r="M15" s="2">
        <v>0.90900000000000003</v>
      </c>
      <c r="N15" s="2">
        <v>0</v>
      </c>
      <c r="O15" s="2">
        <v>7.9000000000000001E-2</v>
      </c>
      <c r="P15" s="2">
        <v>0</v>
      </c>
      <c r="Q15" s="2">
        <v>1.0999999999999999E-2</v>
      </c>
      <c r="R15" s="2"/>
      <c r="S15" s="2">
        <f t="shared" ref="S15:W16" si="5">+M15*$X15</f>
        <v>0.71811000000000003</v>
      </c>
      <c r="T15" s="2">
        <f t="shared" si="5"/>
        <v>0</v>
      </c>
      <c r="U15" s="2">
        <f t="shared" si="5"/>
        <v>6.241E-2</v>
      </c>
      <c r="V15" s="2">
        <f t="shared" si="5"/>
        <v>0</v>
      </c>
      <c r="W15" s="2">
        <f t="shared" si="5"/>
        <v>8.6899999999999998E-3</v>
      </c>
      <c r="X15" s="1">
        <v>0.79</v>
      </c>
      <c r="Y15" s="8">
        <v>51100</v>
      </c>
      <c r="Z15" s="8">
        <v>4667096</v>
      </c>
      <c r="AA15" t="s">
        <v>1269</v>
      </c>
      <c r="AC15" t="s">
        <v>2097</v>
      </c>
      <c r="AE15" t="s">
        <v>2024</v>
      </c>
    </row>
    <row r="16" spans="1:31">
      <c r="A16" t="s">
        <v>1416</v>
      </c>
      <c r="B16" t="s">
        <v>1747</v>
      </c>
      <c r="C16">
        <v>13</v>
      </c>
      <c r="D16" s="7" t="s">
        <v>1730</v>
      </c>
      <c r="E16" s="7" t="s">
        <v>2518</v>
      </c>
      <c r="F16">
        <v>2</v>
      </c>
      <c r="G16" s="3">
        <v>0.82192000000000009</v>
      </c>
      <c r="H16" s="3">
        <v>6.1600000000000005E-3</v>
      </c>
      <c r="I16" s="3">
        <v>1.7600000000000001E-3</v>
      </c>
      <c r="J16" s="3">
        <v>4.9280000000000004E-2</v>
      </c>
      <c r="M16" s="2">
        <v>0.93400000000000005</v>
      </c>
      <c r="N16" s="2">
        <v>7.0000000000000001E-3</v>
      </c>
      <c r="O16" s="2">
        <v>4.8000000000000001E-2</v>
      </c>
      <c r="P16" s="2">
        <v>2E-3</v>
      </c>
      <c r="Q16" s="2">
        <v>8.0000000000000002E-3</v>
      </c>
      <c r="R16" s="2"/>
      <c r="S16" s="2">
        <f t="shared" si="5"/>
        <v>0.82192000000000009</v>
      </c>
      <c r="T16" s="2">
        <f t="shared" si="5"/>
        <v>6.1600000000000005E-3</v>
      </c>
      <c r="U16" s="2">
        <f t="shared" si="5"/>
        <v>4.224E-2</v>
      </c>
      <c r="V16" s="2">
        <f t="shared" si="5"/>
        <v>1.7600000000000001E-3</v>
      </c>
      <c r="W16" s="2">
        <f t="shared" si="5"/>
        <v>7.0400000000000003E-3</v>
      </c>
      <c r="X16" s="1">
        <v>0.88</v>
      </c>
      <c r="Y16" s="8">
        <v>74177</v>
      </c>
      <c r="Z16" s="8">
        <v>3405813</v>
      </c>
      <c r="AA16" t="s">
        <v>1269</v>
      </c>
      <c r="AC16" t="s">
        <v>2264</v>
      </c>
      <c r="AE16" t="s">
        <v>2024</v>
      </c>
    </row>
    <row r="17" spans="1:31">
      <c r="A17" t="s">
        <v>1272</v>
      </c>
      <c r="B17" t="s">
        <v>1746</v>
      </c>
      <c r="C17">
        <v>14</v>
      </c>
      <c r="D17" s="7" t="s">
        <v>1730</v>
      </c>
      <c r="E17" s="7" t="s">
        <v>2504</v>
      </c>
      <c r="F17">
        <v>8</v>
      </c>
      <c r="G17" s="3">
        <v>0.93</v>
      </c>
      <c r="H17" s="3">
        <v>6.0000000000000001E-3</v>
      </c>
      <c r="I17" s="3">
        <v>2E-3</v>
      </c>
      <c r="J17" s="3">
        <v>6.3E-2</v>
      </c>
      <c r="M17" s="2">
        <v>0.93</v>
      </c>
      <c r="N17" s="2">
        <v>6.0000000000000001E-3</v>
      </c>
      <c r="O17" s="2">
        <v>1.7000000000000001E-2</v>
      </c>
      <c r="P17" s="2">
        <v>2E-3</v>
      </c>
      <c r="Q17" s="2">
        <v>4.5999999999999999E-2</v>
      </c>
      <c r="R17" s="2"/>
      <c r="S17" s="2"/>
      <c r="T17" s="2"/>
      <c r="U17" s="2"/>
      <c r="V17" s="2"/>
      <c r="W17" s="2"/>
      <c r="Y17">
        <v>442</v>
      </c>
      <c r="Z17" s="8">
        <v>86295</v>
      </c>
      <c r="AA17" t="s">
        <v>1269</v>
      </c>
      <c r="AC17" t="s">
        <v>1926</v>
      </c>
      <c r="AE17" t="s">
        <v>2024</v>
      </c>
    </row>
    <row r="18" spans="1:31">
      <c r="A18" t="s">
        <v>1284</v>
      </c>
      <c r="B18" t="s">
        <v>1746</v>
      </c>
      <c r="C18">
        <v>14</v>
      </c>
      <c r="D18" s="7" t="s">
        <v>1730</v>
      </c>
      <c r="E18" s="7" t="s">
        <v>2504</v>
      </c>
      <c r="F18">
        <v>8</v>
      </c>
      <c r="G18" s="3">
        <v>0.95199999999999996</v>
      </c>
      <c r="H18" s="3">
        <v>0.01</v>
      </c>
      <c r="I18" s="3">
        <v>4.0000000000000001E-3</v>
      </c>
      <c r="J18" s="3">
        <v>3.3000000000000002E-2</v>
      </c>
      <c r="M18" s="2">
        <v>0.95199999999999996</v>
      </c>
      <c r="N18" s="2">
        <v>0.01</v>
      </c>
      <c r="O18" s="2">
        <v>1.9E-2</v>
      </c>
      <c r="P18" s="2">
        <v>4.0000000000000001E-3</v>
      </c>
      <c r="Q18" s="2">
        <v>1.4E-2</v>
      </c>
      <c r="R18" s="2"/>
      <c r="S18" s="2"/>
      <c r="T18" s="2"/>
      <c r="U18" s="2"/>
      <c r="V18" s="2"/>
      <c r="W18" s="2"/>
      <c r="Y18">
        <v>430</v>
      </c>
      <c r="Z18" s="8">
        <v>274200</v>
      </c>
      <c r="AA18" t="s">
        <v>1269</v>
      </c>
      <c r="AC18" t="s">
        <v>1898</v>
      </c>
      <c r="AE18" t="s">
        <v>2024</v>
      </c>
    </row>
    <row r="19" spans="1:31">
      <c r="A19" t="s">
        <v>1296</v>
      </c>
      <c r="B19" t="s">
        <v>1746</v>
      </c>
      <c r="C19">
        <v>14</v>
      </c>
      <c r="D19" s="7" t="s">
        <v>1730</v>
      </c>
      <c r="E19" s="7" t="s">
        <v>2504</v>
      </c>
      <c r="F19">
        <v>8</v>
      </c>
      <c r="G19" s="3">
        <v>0.94399999999999995</v>
      </c>
      <c r="H19" s="3">
        <v>1E-3</v>
      </c>
      <c r="I19" s="3">
        <v>1E-3</v>
      </c>
      <c r="J19" s="3">
        <v>5.1999999999999998E-2</v>
      </c>
      <c r="M19" s="2">
        <v>0.94399999999999995</v>
      </c>
      <c r="N19" s="2">
        <v>1E-3</v>
      </c>
      <c r="O19" s="2">
        <v>5.0000000000000001E-3</v>
      </c>
      <c r="P19" s="2">
        <v>1E-3</v>
      </c>
      <c r="Q19" s="2">
        <v>4.7E-2</v>
      </c>
      <c r="R19" s="2"/>
      <c r="S19" s="2"/>
      <c r="T19" s="2"/>
      <c r="U19" s="2"/>
      <c r="V19" s="2"/>
      <c r="W19" s="2"/>
      <c r="Y19">
        <v>739</v>
      </c>
      <c r="Z19" s="8">
        <v>71293</v>
      </c>
      <c r="AA19" t="s">
        <v>1269</v>
      </c>
      <c r="AC19" t="s">
        <v>2112</v>
      </c>
      <c r="AE19" t="s">
        <v>2024</v>
      </c>
    </row>
    <row r="20" spans="1:31">
      <c r="A20" t="s">
        <v>1305</v>
      </c>
      <c r="B20" t="s">
        <v>1746</v>
      </c>
      <c r="C20">
        <v>14</v>
      </c>
      <c r="D20" s="7" t="s">
        <v>1730</v>
      </c>
      <c r="E20" s="7" t="s">
        <v>2504</v>
      </c>
      <c r="F20">
        <v>8</v>
      </c>
      <c r="G20" s="3">
        <v>0.96599999999999997</v>
      </c>
      <c r="H20" s="3">
        <v>3.0000000000000001E-3</v>
      </c>
      <c r="I20" s="3">
        <v>7.0000000000000001E-3</v>
      </c>
      <c r="J20" s="3">
        <v>2.5000000000000001E-2</v>
      </c>
      <c r="M20" s="2">
        <v>0.96599999999999997</v>
      </c>
      <c r="N20" s="2">
        <v>3.0000000000000001E-3</v>
      </c>
      <c r="O20" s="2">
        <v>0.01</v>
      </c>
      <c r="P20" s="2">
        <v>7.0000000000000001E-3</v>
      </c>
      <c r="Q20" s="2">
        <v>1.4999999999999999E-2</v>
      </c>
      <c r="R20" s="2"/>
      <c r="S20" s="2"/>
      <c r="T20" s="2"/>
      <c r="U20" s="2"/>
      <c r="V20" s="2"/>
      <c r="W20" s="2"/>
      <c r="Y20">
        <v>344</v>
      </c>
      <c r="Z20" s="8">
        <v>103328</v>
      </c>
      <c r="AA20" t="s">
        <v>1269</v>
      </c>
      <c r="AC20" t="s">
        <v>1915</v>
      </c>
      <c r="AE20" t="s">
        <v>2024</v>
      </c>
    </row>
    <row r="21" spans="1:31">
      <c r="A21" t="s">
        <v>1729</v>
      </c>
      <c r="B21" t="s">
        <v>1747</v>
      </c>
      <c r="C21">
        <v>14</v>
      </c>
      <c r="D21" s="7" t="s">
        <v>1730</v>
      </c>
      <c r="E21" s="7" t="s">
        <v>2504</v>
      </c>
      <c r="F21">
        <v>8</v>
      </c>
      <c r="G21" s="3">
        <v>0.88700000000000001</v>
      </c>
      <c r="H21" s="3">
        <v>1.4999999999999999E-2</v>
      </c>
      <c r="I21" s="3">
        <v>3.4000000000000002E-2</v>
      </c>
      <c r="J21" s="3">
        <v>6.5000000000000002E-2</v>
      </c>
      <c r="M21" s="2">
        <v>0.94599999999999995</v>
      </c>
      <c r="N21" s="2">
        <v>3.0000000000000001E-3</v>
      </c>
      <c r="O21" s="2">
        <v>1.6E-2</v>
      </c>
      <c r="P21" s="2">
        <v>1.4999999999999999E-2</v>
      </c>
      <c r="Q21" s="2">
        <v>2.0999999999999998E-2</v>
      </c>
      <c r="R21" s="2"/>
      <c r="S21" s="2"/>
      <c r="T21" s="2"/>
      <c r="U21" s="2"/>
      <c r="V21" s="2"/>
      <c r="W21" s="2"/>
      <c r="Y21">
        <v>270</v>
      </c>
      <c r="Z21" s="8">
        <v>51970</v>
      </c>
      <c r="AA21" t="s">
        <v>1269</v>
      </c>
      <c r="AC21" t="s">
        <v>2282</v>
      </c>
      <c r="AE21" t="s">
        <v>2024</v>
      </c>
    </row>
    <row r="22" spans="1:31">
      <c r="A22" t="s">
        <v>1726</v>
      </c>
      <c r="B22" t="s">
        <v>1746</v>
      </c>
      <c r="C22">
        <v>14</v>
      </c>
      <c r="D22" s="7" t="s">
        <v>1730</v>
      </c>
      <c r="E22" s="7" t="s">
        <v>2504</v>
      </c>
      <c r="F22">
        <v>8</v>
      </c>
      <c r="G22" s="3">
        <v>0.94599999999999995</v>
      </c>
      <c r="H22" s="3">
        <v>3.0000000000000001E-3</v>
      </c>
      <c r="I22" s="3">
        <v>1.4999999999999999E-2</v>
      </c>
      <c r="J22" s="3">
        <v>3.6999999999999998E-2</v>
      </c>
      <c r="M22" s="2">
        <v>0.91100000000000003</v>
      </c>
      <c r="N22" s="2">
        <v>1E-3</v>
      </c>
      <c r="O22" s="2">
        <v>0.06</v>
      </c>
      <c r="P22" s="2">
        <v>3.0000000000000001E-3</v>
      </c>
      <c r="Q22" s="2">
        <v>2.5000000000000001E-2</v>
      </c>
      <c r="R22" s="2"/>
      <c r="S22" s="2"/>
      <c r="T22" s="2"/>
      <c r="U22" s="2"/>
      <c r="V22" s="2"/>
      <c r="W22" s="2"/>
      <c r="Y22">
        <v>617</v>
      </c>
      <c r="Z22" s="8">
        <v>166526</v>
      </c>
      <c r="AA22" t="s">
        <v>1269</v>
      </c>
      <c r="AC22" t="s">
        <v>1909</v>
      </c>
      <c r="AE22" t="s">
        <v>2024</v>
      </c>
    </row>
    <row r="23" spans="1:31">
      <c r="A23" t="s">
        <v>1727</v>
      </c>
      <c r="B23" t="s">
        <v>1746</v>
      </c>
      <c r="C23">
        <v>14</v>
      </c>
      <c r="D23" s="7" t="s">
        <v>1730</v>
      </c>
      <c r="E23" s="7" t="s">
        <v>2504</v>
      </c>
      <c r="F23">
        <v>8</v>
      </c>
      <c r="G23" s="3">
        <v>0.91100000000000003</v>
      </c>
      <c r="H23" s="3">
        <v>1E-3</v>
      </c>
      <c r="I23" s="3">
        <v>3.0000000000000001E-3</v>
      </c>
      <c r="J23" s="3">
        <v>8.5000000000000006E-2</v>
      </c>
      <c r="M23" s="2">
        <v>0.88700000000000001</v>
      </c>
      <c r="N23" s="2">
        <v>1.4999999999999999E-2</v>
      </c>
      <c r="O23" s="2">
        <v>2.5000000000000001E-2</v>
      </c>
      <c r="P23" s="2">
        <v>3.4000000000000002E-2</v>
      </c>
      <c r="Q23" s="2">
        <v>0.04</v>
      </c>
      <c r="R23" s="2"/>
      <c r="S23" s="2"/>
      <c r="T23" s="2"/>
      <c r="U23" s="2"/>
      <c r="V23" s="2"/>
      <c r="W23" s="2"/>
      <c r="Y23">
        <v>389</v>
      </c>
      <c r="Z23" s="8">
        <v>100892</v>
      </c>
      <c r="AA23" t="s">
        <v>1269</v>
      </c>
      <c r="AC23" t="s">
        <v>1922</v>
      </c>
      <c r="AE23" t="s">
        <v>2024</v>
      </c>
    </row>
    <row r="24" spans="1:31">
      <c r="A24" t="s">
        <v>1352</v>
      </c>
      <c r="B24" t="s">
        <v>1749</v>
      </c>
      <c r="C24">
        <v>14</v>
      </c>
      <c r="D24" s="7" t="s">
        <v>1730</v>
      </c>
      <c r="E24" s="7" t="s">
        <v>2504</v>
      </c>
      <c r="F24">
        <v>8</v>
      </c>
      <c r="G24" s="3">
        <v>0.60628000000000004</v>
      </c>
      <c r="H24" s="3">
        <v>5.4280000000000002E-2</v>
      </c>
      <c r="I24" s="3">
        <v>0.21160000000000001</v>
      </c>
      <c r="J24" s="3">
        <v>4.7840000000000001E-2</v>
      </c>
      <c r="M24" s="2">
        <v>0.65900000000000003</v>
      </c>
      <c r="N24" s="2">
        <v>5.8999999999999997E-2</v>
      </c>
      <c r="O24" s="2">
        <v>1.9E-2</v>
      </c>
      <c r="P24" s="2">
        <v>0.23</v>
      </c>
      <c r="Q24" s="2">
        <v>3.3000000000000002E-2</v>
      </c>
      <c r="R24" s="2"/>
      <c r="S24" s="2">
        <f t="shared" ref="S24:W25" si="6">+M24*$X24</f>
        <v>0.60628000000000004</v>
      </c>
      <c r="T24" s="2">
        <f t="shared" si="6"/>
        <v>5.4280000000000002E-2</v>
      </c>
      <c r="U24" s="2">
        <f t="shared" si="6"/>
        <v>1.7479999999999999E-2</v>
      </c>
      <c r="V24" s="2">
        <f t="shared" si="6"/>
        <v>0.21160000000000001</v>
      </c>
      <c r="W24" s="2">
        <f t="shared" si="6"/>
        <v>3.0360000000000002E-2</v>
      </c>
      <c r="X24" s="1">
        <v>0.92</v>
      </c>
      <c r="Y24" s="8">
        <v>5155</v>
      </c>
      <c r="Z24" s="8">
        <v>1328019</v>
      </c>
      <c r="AA24" t="s">
        <v>1269</v>
      </c>
      <c r="AC24" t="s">
        <v>2333</v>
      </c>
      <c r="AE24" t="s">
        <v>2024</v>
      </c>
    </row>
    <row r="25" spans="1:31">
      <c r="A25" t="s">
        <v>1319</v>
      </c>
      <c r="B25" t="s">
        <v>1749</v>
      </c>
      <c r="C25">
        <v>15</v>
      </c>
      <c r="D25" s="7" t="s">
        <v>1730</v>
      </c>
      <c r="E25" s="7" t="s">
        <v>2484</v>
      </c>
      <c r="F25">
        <v>3</v>
      </c>
      <c r="G25" s="3">
        <v>0.54039999999999999</v>
      </c>
      <c r="H25" s="3">
        <v>0</v>
      </c>
      <c r="I25" s="3">
        <v>0</v>
      </c>
      <c r="J25" s="3">
        <v>0.15889999999999999</v>
      </c>
      <c r="K25" s="1" t="s">
        <v>2456</v>
      </c>
      <c r="L25" s="1">
        <f>+G25+H25</f>
        <v>0.54039999999999999</v>
      </c>
      <c r="M25" s="2">
        <v>0.77200000000000002</v>
      </c>
      <c r="N25" s="2">
        <v>0</v>
      </c>
      <c r="O25" s="2">
        <v>0.17199999999999999</v>
      </c>
      <c r="P25" s="2">
        <v>0</v>
      </c>
      <c r="Q25" s="2">
        <v>5.5E-2</v>
      </c>
      <c r="R25" s="2"/>
      <c r="S25" s="2">
        <f t="shared" si="6"/>
        <v>0.54039999999999999</v>
      </c>
      <c r="T25" s="2">
        <f t="shared" si="6"/>
        <v>0</v>
      </c>
      <c r="U25" s="2">
        <f t="shared" si="6"/>
        <v>0.12039999999999998</v>
      </c>
      <c r="V25" s="2">
        <f t="shared" si="6"/>
        <v>0</v>
      </c>
      <c r="W25" s="2">
        <f t="shared" si="6"/>
        <v>3.85E-2</v>
      </c>
      <c r="X25" s="1">
        <v>0.7</v>
      </c>
      <c r="Y25" s="8">
        <v>10991</v>
      </c>
      <c r="Z25" s="8">
        <v>2709300</v>
      </c>
      <c r="AA25" t="s">
        <v>1269</v>
      </c>
      <c r="AC25" t="s">
        <v>56</v>
      </c>
      <c r="AE25" t="s">
        <v>2024</v>
      </c>
    </row>
    <row r="26" spans="1:31">
      <c r="A26" t="s">
        <v>1984</v>
      </c>
      <c r="B26" t="s">
        <v>1746</v>
      </c>
      <c r="C26">
        <v>15</v>
      </c>
      <c r="D26" s="7" t="s">
        <v>1730</v>
      </c>
      <c r="E26" s="7" t="s">
        <v>2484</v>
      </c>
      <c r="F26">
        <v>3</v>
      </c>
      <c r="G26" s="3">
        <v>0.96</v>
      </c>
      <c r="H26" s="3">
        <v>1E-3</v>
      </c>
      <c r="I26" s="3">
        <v>0</v>
      </c>
      <c r="J26" s="3">
        <v>3.7000000000000005E-2</v>
      </c>
      <c r="M26" s="2">
        <v>0.96</v>
      </c>
      <c r="N26" s="2">
        <v>1E-3</v>
      </c>
      <c r="O26" s="2">
        <v>3.1E-2</v>
      </c>
      <c r="P26" s="2">
        <v>0</v>
      </c>
      <c r="Q26" s="2">
        <v>6.0000000000000001E-3</v>
      </c>
      <c r="R26" s="2"/>
      <c r="S26" s="2"/>
      <c r="T26" s="2"/>
      <c r="U26" s="2"/>
      <c r="V26" s="2"/>
      <c r="W26" s="2"/>
      <c r="Y26" s="8">
        <v>13940</v>
      </c>
      <c r="Z26" s="8">
        <v>351461</v>
      </c>
      <c r="AA26" t="s">
        <v>1269</v>
      </c>
      <c r="AC26" t="s">
        <v>2049</v>
      </c>
      <c r="AE26" t="s">
        <v>2024</v>
      </c>
    </row>
    <row r="27" spans="1:31">
      <c r="A27" t="s">
        <v>1313</v>
      </c>
      <c r="B27" t="s">
        <v>1749</v>
      </c>
      <c r="C27">
        <v>15</v>
      </c>
      <c r="D27" s="7" t="s">
        <v>1730</v>
      </c>
      <c r="E27" s="7" t="s">
        <v>2484</v>
      </c>
      <c r="F27">
        <v>3</v>
      </c>
      <c r="G27" s="3">
        <v>0.65175000000000005</v>
      </c>
      <c r="H27" s="3">
        <v>0</v>
      </c>
      <c r="I27" s="3">
        <v>0</v>
      </c>
      <c r="J27" s="3">
        <v>9.8250000000000004E-2</v>
      </c>
      <c r="M27" s="2">
        <v>0.86899999999999999</v>
      </c>
      <c r="N27" s="2">
        <v>0</v>
      </c>
      <c r="O27" s="2">
        <v>0.106</v>
      </c>
      <c r="P27" s="2">
        <v>0</v>
      </c>
      <c r="Q27" s="2">
        <v>2.4999999999999998E-2</v>
      </c>
      <c r="R27" s="2"/>
      <c r="S27" s="2">
        <f t="shared" ref="S27:S36" si="7">+M27*$X27</f>
        <v>0.65175000000000005</v>
      </c>
      <c r="T27" s="2">
        <f t="shared" ref="T27:T36" si="8">+N27*$X27</f>
        <v>0</v>
      </c>
      <c r="U27" s="2">
        <f t="shared" ref="U27:U36" si="9">+O27*$X27</f>
        <v>7.9500000000000001E-2</v>
      </c>
      <c r="V27" s="2">
        <f t="shared" ref="V27:V36" si="10">+P27*$X27</f>
        <v>0</v>
      </c>
      <c r="W27" s="2">
        <f t="shared" ref="W27:W36" si="11">+Q27*$X27</f>
        <v>1.8749999999999999E-2</v>
      </c>
      <c r="X27" s="1">
        <v>0.75</v>
      </c>
      <c r="Y27" s="8">
        <v>27065</v>
      </c>
      <c r="Z27" s="8">
        <v>10413211</v>
      </c>
      <c r="AA27" t="s">
        <v>1269</v>
      </c>
      <c r="AC27" t="s">
        <v>2151</v>
      </c>
      <c r="AE27" t="s">
        <v>2024</v>
      </c>
    </row>
    <row r="28" spans="1:31">
      <c r="A28" t="s">
        <v>1374</v>
      </c>
      <c r="B28" t="s">
        <v>1749</v>
      </c>
      <c r="C28">
        <v>16</v>
      </c>
      <c r="D28" s="7" t="s">
        <v>1730</v>
      </c>
      <c r="E28" s="7" t="s">
        <v>2485</v>
      </c>
      <c r="F28">
        <v>5</v>
      </c>
      <c r="G28" s="3">
        <v>0.54488999999999999</v>
      </c>
      <c r="H28" s="3">
        <v>6.1499999999999999E-4</v>
      </c>
      <c r="I28" s="3">
        <v>4.3049999999999998E-3</v>
      </c>
      <c r="J28" s="3">
        <v>6.4574999999999994E-2</v>
      </c>
      <c r="K28" s="1" t="s">
        <v>2456</v>
      </c>
      <c r="L28" s="1">
        <f>+G28+H28</f>
        <v>0.54550500000000002</v>
      </c>
      <c r="M28" s="2">
        <v>0.88600000000000001</v>
      </c>
      <c r="N28" s="2">
        <v>1E-3</v>
      </c>
      <c r="O28" s="2">
        <v>8.8999999999999996E-2</v>
      </c>
      <c r="P28" s="2">
        <v>7.0000000000000001E-3</v>
      </c>
      <c r="Q28" s="2">
        <v>1.6E-2</v>
      </c>
      <c r="R28" s="2"/>
      <c r="S28" s="2">
        <f t="shared" si="7"/>
        <v>0.54488999999999999</v>
      </c>
      <c r="T28" s="2">
        <f t="shared" si="8"/>
        <v>6.1499999999999999E-4</v>
      </c>
      <c r="U28" s="2">
        <f t="shared" si="9"/>
        <v>5.4734999999999999E-2</v>
      </c>
      <c r="V28" s="2">
        <f t="shared" si="10"/>
        <v>4.3049999999999998E-3</v>
      </c>
      <c r="W28" s="2">
        <f t="shared" si="11"/>
        <v>9.8399999999999998E-3</v>
      </c>
      <c r="X28" s="1">
        <v>0.61499999999999999</v>
      </c>
      <c r="Y28" s="8">
        <v>22965</v>
      </c>
      <c r="Z28" s="8">
        <v>312971</v>
      </c>
      <c r="AA28" t="s">
        <v>1269</v>
      </c>
      <c r="AC28" t="s">
        <v>47</v>
      </c>
      <c r="AE28" t="s">
        <v>2024</v>
      </c>
    </row>
    <row r="29" spans="1:31">
      <c r="A29" t="s">
        <v>1388</v>
      </c>
      <c r="B29" t="s">
        <v>1748</v>
      </c>
      <c r="C29">
        <v>16</v>
      </c>
      <c r="D29" s="7" t="s">
        <v>1730</v>
      </c>
      <c r="E29" s="7" t="s">
        <v>2485</v>
      </c>
      <c r="F29">
        <v>5</v>
      </c>
      <c r="G29" s="3">
        <v>0.73205999999999993</v>
      </c>
      <c r="H29" s="3">
        <v>0</v>
      </c>
      <c r="I29" s="3">
        <v>0</v>
      </c>
      <c r="J29" s="3">
        <v>9.7939999999999999E-2</v>
      </c>
      <c r="M29" s="2">
        <v>0.88200000000000001</v>
      </c>
      <c r="N29" s="2">
        <v>0</v>
      </c>
      <c r="O29" s="2">
        <v>0.11</v>
      </c>
      <c r="P29" s="2">
        <v>0</v>
      </c>
      <c r="Q29" s="2">
        <v>8.0000000000000002E-3</v>
      </c>
      <c r="R29" s="2"/>
      <c r="S29" s="2">
        <f t="shared" si="7"/>
        <v>0.73205999999999993</v>
      </c>
      <c r="T29" s="2">
        <f t="shared" si="8"/>
        <v>0</v>
      </c>
      <c r="U29" s="2">
        <f t="shared" si="9"/>
        <v>9.1299999999999992E-2</v>
      </c>
      <c r="V29" s="2">
        <f t="shared" si="10"/>
        <v>0</v>
      </c>
      <c r="W29" s="2">
        <f t="shared" si="11"/>
        <v>6.6400000000000001E-3</v>
      </c>
      <c r="X29" s="1">
        <v>0.83</v>
      </c>
      <c r="Y29" s="8">
        <v>21040</v>
      </c>
      <c r="Z29" s="8">
        <v>6183000</v>
      </c>
      <c r="AA29" t="s">
        <v>1269</v>
      </c>
      <c r="AC29" t="s">
        <v>2116</v>
      </c>
      <c r="AE29" t="s">
        <v>2024</v>
      </c>
    </row>
    <row r="30" spans="1:31">
      <c r="A30" t="s">
        <v>1394</v>
      </c>
      <c r="B30" t="s">
        <v>1747</v>
      </c>
      <c r="C30">
        <v>16</v>
      </c>
      <c r="D30" s="7" t="s">
        <v>1730</v>
      </c>
      <c r="E30" s="7" t="s">
        <v>2485</v>
      </c>
      <c r="F30">
        <v>5</v>
      </c>
      <c r="G30" s="3">
        <v>0.83775999999999995</v>
      </c>
      <c r="H30" s="3">
        <v>0</v>
      </c>
      <c r="I30" s="3">
        <v>0</v>
      </c>
      <c r="J30" s="3">
        <v>4.1975999999999999E-2</v>
      </c>
      <c r="M30" s="2">
        <v>0.95199999999999996</v>
      </c>
      <c r="N30" s="2">
        <v>0</v>
      </c>
      <c r="O30" s="2">
        <v>4.1000000000000002E-2</v>
      </c>
      <c r="P30" s="2">
        <v>0</v>
      </c>
      <c r="Q30" s="2">
        <v>6.7000000000000002E-3</v>
      </c>
      <c r="R30" s="2"/>
      <c r="S30" s="2">
        <f t="shared" si="7"/>
        <v>0.83775999999999995</v>
      </c>
      <c r="T30" s="2">
        <f t="shared" si="8"/>
        <v>0</v>
      </c>
      <c r="U30" s="2">
        <f t="shared" si="9"/>
        <v>3.6080000000000001E-2</v>
      </c>
      <c r="V30" s="2">
        <f t="shared" si="10"/>
        <v>0</v>
      </c>
      <c r="W30" s="2">
        <f t="shared" si="11"/>
        <v>5.8960000000000002E-3</v>
      </c>
      <c r="X30" s="1">
        <v>0.88</v>
      </c>
      <c r="Y30" s="8">
        <v>108889</v>
      </c>
      <c r="Z30" s="8">
        <v>15438384</v>
      </c>
      <c r="AA30" t="s">
        <v>1269</v>
      </c>
      <c r="AC30" t="s">
        <v>2146</v>
      </c>
      <c r="AE30" t="s">
        <v>2024</v>
      </c>
    </row>
    <row r="31" spans="1:31">
      <c r="A31" t="s">
        <v>1399</v>
      </c>
      <c r="B31" t="s">
        <v>1748</v>
      </c>
      <c r="C31">
        <v>16</v>
      </c>
      <c r="D31" s="7" t="s">
        <v>1730</v>
      </c>
      <c r="E31" s="7" t="s">
        <v>2485</v>
      </c>
      <c r="F31">
        <v>5</v>
      </c>
      <c r="G31" s="3">
        <v>0.73583999999999994</v>
      </c>
      <c r="H31" s="3">
        <v>8.4000000000000003E-4</v>
      </c>
      <c r="I31" s="3">
        <v>8.4000000000000003E-4</v>
      </c>
      <c r="J31" s="3">
        <v>0.10247999999999999</v>
      </c>
      <c r="M31" s="2">
        <v>0.876</v>
      </c>
      <c r="N31" s="2">
        <v>1E-3</v>
      </c>
      <c r="O31" s="2">
        <v>0.105</v>
      </c>
      <c r="P31" s="2">
        <v>1E-3</v>
      </c>
      <c r="Q31" s="2">
        <v>1.7000000000000001E-2</v>
      </c>
      <c r="R31" s="2"/>
      <c r="S31" s="2">
        <f t="shared" si="7"/>
        <v>0.73583999999999994</v>
      </c>
      <c r="T31" s="2">
        <f t="shared" si="8"/>
        <v>8.4000000000000003E-4</v>
      </c>
      <c r="U31" s="2">
        <f t="shared" si="9"/>
        <v>8.8199999999999987E-2</v>
      </c>
      <c r="V31" s="2">
        <f t="shared" si="10"/>
        <v>8.4000000000000003E-4</v>
      </c>
      <c r="W31" s="2">
        <f t="shared" si="11"/>
        <v>1.4280000000000001E-2</v>
      </c>
      <c r="X31" s="1">
        <v>0.84</v>
      </c>
      <c r="Y31" s="8">
        <v>112088</v>
      </c>
      <c r="Z31" s="8">
        <v>8385072</v>
      </c>
      <c r="AA31" t="s">
        <v>1269</v>
      </c>
      <c r="AC31" t="s">
        <v>2153</v>
      </c>
      <c r="AE31" t="s">
        <v>2024</v>
      </c>
    </row>
    <row r="32" spans="1:31">
      <c r="A32" t="s">
        <v>1410</v>
      </c>
      <c r="B32" t="s">
        <v>1748</v>
      </c>
      <c r="C32">
        <v>16</v>
      </c>
      <c r="D32" s="7" t="s">
        <v>1730</v>
      </c>
      <c r="E32" s="7" t="s">
        <v>2485</v>
      </c>
      <c r="F32">
        <v>5</v>
      </c>
      <c r="G32" s="3">
        <v>0.72071999999999992</v>
      </c>
      <c r="H32" s="3">
        <v>0</v>
      </c>
      <c r="I32" s="3">
        <v>0</v>
      </c>
      <c r="J32" s="3">
        <v>0.11760000000000001</v>
      </c>
      <c r="M32" s="2">
        <v>0.85799999999999998</v>
      </c>
      <c r="N32" s="2">
        <v>0</v>
      </c>
      <c r="O32" s="2">
        <v>0.125</v>
      </c>
      <c r="P32" s="2">
        <v>0</v>
      </c>
      <c r="Q32" s="2">
        <v>1.4999999999999999E-2</v>
      </c>
      <c r="R32" s="2"/>
      <c r="S32" s="2">
        <f t="shared" si="7"/>
        <v>0.72071999999999992</v>
      </c>
      <c r="T32" s="2">
        <f t="shared" si="8"/>
        <v>0</v>
      </c>
      <c r="U32" s="2">
        <f t="shared" si="9"/>
        <v>0.105</v>
      </c>
      <c r="V32" s="2">
        <f t="shared" si="10"/>
        <v>0</v>
      </c>
      <c r="W32" s="2">
        <f t="shared" si="11"/>
        <v>1.2599999999999998E-2</v>
      </c>
      <c r="X32" s="1">
        <v>0.84</v>
      </c>
      <c r="Y32" s="8">
        <v>121428</v>
      </c>
      <c r="Z32" s="8">
        <v>6071045</v>
      </c>
      <c r="AA32" t="s">
        <v>1269</v>
      </c>
      <c r="AC32" t="s">
        <v>2239</v>
      </c>
      <c r="AE32" t="s">
        <v>2024</v>
      </c>
    </row>
    <row r="33" spans="1:31">
      <c r="A33" t="s">
        <v>1299</v>
      </c>
      <c r="B33" t="s">
        <v>1748</v>
      </c>
      <c r="C33">
        <v>17</v>
      </c>
      <c r="D33" s="7" t="s">
        <v>1730</v>
      </c>
      <c r="E33" s="7" t="s">
        <v>2520</v>
      </c>
      <c r="F33">
        <v>1</v>
      </c>
      <c r="G33" s="3">
        <v>0.75680000000000003</v>
      </c>
      <c r="H33" s="3">
        <v>0</v>
      </c>
      <c r="I33" s="3">
        <v>0</v>
      </c>
      <c r="J33" s="3">
        <v>0.10234</v>
      </c>
      <c r="M33" s="2">
        <v>0.88</v>
      </c>
      <c r="N33" s="2">
        <v>0</v>
      </c>
      <c r="O33" s="2">
        <v>0.109</v>
      </c>
      <c r="P33" s="2">
        <v>0</v>
      </c>
      <c r="Q33" s="2">
        <v>9.9999999999999985E-3</v>
      </c>
      <c r="R33" s="2"/>
      <c r="S33" s="2">
        <f t="shared" si="7"/>
        <v>0.75680000000000003</v>
      </c>
      <c r="T33" s="2">
        <f t="shared" si="8"/>
        <v>0</v>
      </c>
      <c r="U33" s="2">
        <f t="shared" si="9"/>
        <v>9.3740000000000004E-2</v>
      </c>
      <c r="V33" s="2">
        <f t="shared" si="10"/>
        <v>0</v>
      </c>
      <c r="W33" s="2">
        <f t="shared" si="11"/>
        <v>8.5999999999999983E-3</v>
      </c>
      <c r="X33" s="1">
        <v>0.86</v>
      </c>
      <c r="Y33" s="8">
        <v>47875</v>
      </c>
      <c r="Z33" s="8">
        <v>9445281</v>
      </c>
      <c r="AA33" t="s">
        <v>1269</v>
      </c>
      <c r="AC33" t="s">
        <v>71</v>
      </c>
      <c r="AE33" t="s">
        <v>2024</v>
      </c>
    </row>
    <row r="34" spans="1:31">
      <c r="A34" t="s">
        <v>1406</v>
      </c>
      <c r="B34" t="s">
        <v>1748</v>
      </c>
      <c r="C34">
        <v>18</v>
      </c>
      <c r="D34" s="7" t="s">
        <v>1730</v>
      </c>
      <c r="E34" s="7" t="s">
        <v>2542</v>
      </c>
      <c r="F34">
        <v>1</v>
      </c>
      <c r="G34" s="3">
        <v>0.68515199999999998</v>
      </c>
      <c r="H34" s="3">
        <v>0</v>
      </c>
      <c r="I34" s="3">
        <v>0</v>
      </c>
      <c r="J34" s="3">
        <v>3.4416000000000002E-2</v>
      </c>
      <c r="M34" s="2">
        <v>0.9516</v>
      </c>
      <c r="N34" s="2">
        <v>0</v>
      </c>
      <c r="O34" s="2">
        <v>4.7E-2</v>
      </c>
      <c r="P34" s="2">
        <v>0</v>
      </c>
      <c r="Q34" s="2">
        <v>7.9999999999999993E-4</v>
      </c>
      <c r="R34" s="2"/>
      <c r="S34" s="2">
        <f t="shared" si="7"/>
        <v>0.68515199999999998</v>
      </c>
      <c r="T34" s="2">
        <f t="shared" si="8"/>
        <v>0</v>
      </c>
      <c r="U34" s="2">
        <f t="shared" si="9"/>
        <v>3.3840000000000002E-2</v>
      </c>
      <c r="V34" s="2">
        <f t="shared" si="10"/>
        <v>0</v>
      </c>
      <c r="W34" s="2">
        <f t="shared" si="11"/>
        <v>5.7599999999999991E-4</v>
      </c>
      <c r="X34" s="1">
        <v>0.72</v>
      </c>
      <c r="Y34" s="8">
        <v>1967138</v>
      </c>
      <c r="Z34" s="8">
        <v>112336538</v>
      </c>
      <c r="AA34" t="s">
        <v>1269</v>
      </c>
      <c r="AC34" t="s">
        <v>2208</v>
      </c>
      <c r="AE34" t="s">
        <v>2024</v>
      </c>
    </row>
    <row r="35" spans="1:31">
      <c r="A35" t="s">
        <v>1541</v>
      </c>
      <c r="B35" t="s">
        <v>1741</v>
      </c>
      <c r="C35">
        <v>19</v>
      </c>
      <c r="D35" s="7" t="s">
        <v>1732</v>
      </c>
      <c r="E35" s="7" t="s">
        <v>2476</v>
      </c>
      <c r="F35">
        <v>1</v>
      </c>
      <c r="G35" s="3">
        <v>0.29399999999999998</v>
      </c>
      <c r="H35" s="3">
        <v>8.8199999999999997E-3</v>
      </c>
      <c r="I35" s="3">
        <v>9.2399999999999999E-3</v>
      </c>
      <c r="J35" s="3">
        <v>0.10836</v>
      </c>
      <c r="K35" s="1" t="s">
        <v>1732</v>
      </c>
      <c r="L35" s="1">
        <f>SUM(G35:J35)</f>
        <v>0.42042000000000002</v>
      </c>
      <c r="M35" s="2">
        <v>0.7</v>
      </c>
      <c r="N35" s="2">
        <v>2.1000000000000001E-2</v>
      </c>
      <c r="O35" s="2">
        <v>0.23699999999999999</v>
      </c>
      <c r="P35" s="2">
        <v>2.1999999999999999E-2</v>
      </c>
      <c r="Q35" s="2">
        <v>2.0999999999999998E-2</v>
      </c>
      <c r="R35" s="2"/>
      <c r="S35" s="2">
        <f t="shared" si="7"/>
        <v>0.29399999999999998</v>
      </c>
      <c r="T35" s="2">
        <f t="shared" si="8"/>
        <v>8.8199999999999997E-3</v>
      </c>
      <c r="U35" s="2">
        <f t="shared" si="9"/>
        <v>9.953999999999999E-2</v>
      </c>
      <c r="V35" s="2">
        <f t="shared" si="10"/>
        <v>9.2399999999999999E-3</v>
      </c>
      <c r="W35" s="2">
        <f t="shared" si="11"/>
        <v>8.819999999999998E-3</v>
      </c>
      <c r="X35" s="1">
        <v>0.42</v>
      </c>
      <c r="Y35" s="8">
        <v>9970610</v>
      </c>
      <c r="Z35" s="8">
        <v>35056064</v>
      </c>
      <c r="AA35" t="s">
        <v>1537</v>
      </c>
      <c r="AC35" t="s">
        <v>2077</v>
      </c>
      <c r="AE35" t="s">
        <v>2024</v>
      </c>
    </row>
    <row r="36" spans="1:31">
      <c r="A36" t="s">
        <v>1556</v>
      </c>
      <c r="B36" t="s">
        <v>1749</v>
      </c>
      <c r="C36">
        <v>20</v>
      </c>
      <c r="D36" s="7" t="s">
        <v>1730</v>
      </c>
      <c r="E36" s="7" t="s">
        <v>2483</v>
      </c>
      <c r="F36">
        <v>1</v>
      </c>
      <c r="G36" s="3">
        <v>0.52065000000000006</v>
      </c>
      <c r="H36" s="3">
        <v>5.8500000000000002E-3</v>
      </c>
      <c r="I36" s="3">
        <v>1.1700000000000002E-2</v>
      </c>
      <c r="J36" s="3">
        <v>0.11180000000000001</v>
      </c>
      <c r="K36" s="1" t="s">
        <v>2456</v>
      </c>
      <c r="L36" s="1">
        <f>+G36+H36</f>
        <v>0.52650000000000008</v>
      </c>
      <c r="M36" s="2">
        <v>0.80100000000000005</v>
      </c>
      <c r="N36" s="2">
        <v>8.9999999999999993E-3</v>
      </c>
      <c r="O36" s="2">
        <v>0.16400000000000001</v>
      </c>
      <c r="P36" s="2">
        <v>1.8000000000000002E-2</v>
      </c>
      <c r="Q36" s="2">
        <v>8.0000000000000002E-3</v>
      </c>
      <c r="R36" s="2"/>
      <c r="S36" s="2">
        <f t="shared" si="7"/>
        <v>0.52065000000000006</v>
      </c>
      <c r="T36" s="2">
        <f t="shared" si="8"/>
        <v>5.8500000000000002E-3</v>
      </c>
      <c r="U36" s="2">
        <f t="shared" si="9"/>
        <v>0.10660000000000001</v>
      </c>
      <c r="V36" s="2">
        <f t="shared" si="10"/>
        <v>1.1700000000000002E-2</v>
      </c>
      <c r="W36" s="2">
        <f t="shared" si="11"/>
        <v>5.2000000000000006E-3</v>
      </c>
      <c r="X36" s="1">
        <v>0.65</v>
      </c>
      <c r="Y36" s="8">
        <v>9161074</v>
      </c>
      <c r="Z36" s="8">
        <v>316014000</v>
      </c>
      <c r="AA36" t="s">
        <v>1537</v>
      </c>
      <c r="AC36" t="s">
        <v>2364</v>
      </c>
      <c r="AE36" t="s">
        <v>2024</v>
      </c>
    </row>
    <row r="37" spans="1:31">
      <c r="A37" t="s">
        <v>1073</v>
      </c>
      <c r="B37" t="s">
        <v>1746</v>
      </c>
      <c r="C37">
        <v>21</v>
      </c>
      <c r="D37" s="7" t="s">
        <v>1730</v>
      </c>
      <c r="E37" s="7" t="s">
        <v>2526</v>
      </c>
      <c r="F37">
        <v>1</v>
      </c>
      <c r="G37" s="3">
        <v>0.95</v>
      </c>
      <c r="H37" s="3">
        <v>2E-3</v>
      </c>
      <c r="I37" s="3">
        <v>7.0000000000000001E-3</v>
      </c>
      <c r="J37" s="3">
        <v>4.2000000000000003E-2</v>
      </c>
      <c r="M37" s="2">
        <v>0.95</v>
      </c>
      <c r="N37" s="2">
        <v>2E-3</v>
      </c>
      <c r="O37" s="2">
        <v>3.5000000000000003E-2</v>
      </c>
      <c r="P37" s="2">
        <v>7.0000000000000001E-3</v>
      </c>
      <c r="Q37" s="2">
        <v>7.0000000000000001E-3</v>
      </c>
      <c r="R37" s="2"/>
      <c r="S37" s="2"/>
      <c r="T37" s="2"/>
      <c r="U37" s="2"/>
      <c r="V37" s="2"/>
      <c r="W37" s="2"/>
      <c r="Y37" s="8">
        <v>102800</v>
      </c>
      <c r="Z37" s="8">
        <v>322930</v>
      </c>
      <c r="AA37" t="s">
        <v>954</v>
      </c>
      <c r="AC37" t="s">
        <v>2154</v>
      </c>
      <c r="AE37" t="s">
        <v>2024</v>
      </c>
    </row>
    <row r="38" spans="1:31">
      <c r="A38" t="s">
        <v>1076</v>
      </c>
      <c r="B38" t="s">
        <v>1740</v>
      </c>
      <c r="C38">
        <v>22</v>
      </c>
      <c r="D38" s="7" t="s">
        <v>1732</v>
      </c>
      <c r="E38" s="7" t="s">
        <v>2462</v>
      </c>
      <c r="F38">
        <v>1</v>
      </c>
      <c r="G38" s="3">
        <v>0.17363499999999998</v>
      </c>
      <c r="H38" s="3">
        <v>7.5849999999999989E-3</v>
      </c>
      <c r="I38" s="3">
        <v>2.2549999999999996E-3</v>
      </c>
      <c r="J38" s="3">
        <v>2.1115000000000002E-2</v>
      </c>
      <c r="K38" s="1" t="s">
        <v>1732</v>
      </c>
      <c r="L38" s="1">
        <f>SUM(G38:J38)</f>
        <v>0.20458999999999999</v>
      </c>
      <c r="M38" s="2">
        <v>0.84699999999999998</v>
      </c>
      <c r="N38" s="2">
        <v>3.6999999999999998E-2</v>
      </c>
      <c r="O38" s="2">
        <v>0.10100000000000001</v>
      </c>
      <c r="P38" s="2">
        <v>1.0999999999999999E-2</v>
      </c>
      <c r="Q38" s="2">
        <v>2E-3</v>
      </c>
      <c r="R38" s="2"/>
      <c r="S38" s="2">
        <f t="shared" ref="S38:S47" si="12">+M38*$X38</f>
        <v>0.17363499999999998</v>
      </c>
      <c r="T38" s="2">
        <f t="shared" ref="T38:T47" si="13">+N38*$X38</f>
        <v>7.5849999999999989E-3</v>
      </c>
      <c r="U38" s="2">
        <f t="shared" ref="U38:U47" si="14">+O38*$X38</f>
        <v>2.0705000000000001E-2</v>
      </c>
      <c r="V38" s="2">
        <f t="shared" ref="V38:V47" si="15">+P38*$X38</f>
        <v>2.2549999999999996E-3</v>
      </c>
      <c r="W38" s="2">
        <f t="shared" ref="W38:W47" si="16">+Q38*$X38</f>
        <v>4.0999999999999999E-4</v>
      </c>
      <c r="X38" s="1">
        <v>0.20499999999999999</v>
      </c>
      <c r="Y38" s="8">
        <v>323782</v>
      </c>
      <c r="Z38" s="8">
        <v>5063709</v>
      </c>
      <c r="AA38" t="s">
        <v>954</v>
      </c>
      <c r="AC38" t="s">
        <v>2248</v>
      </c>
      <c r="AE38" t="s">
        <v>2024</v>
      </c>
    </row>
    <row r="39" spans="1:31">
      <c r="A39" t="s">
        <v>1039</v>
      </c>
      <c r="B39" t="s">
        <v>1740</v>
      </c>
      <c r="C39">
        <v>23</v>
      </c>
      <c r="D39" s="7" t="s">
        <v>1732</v>
      </c>
      <c r="E39" s="7" t="s">
        <v>2472</v>
      </c>
      <c r="F39">
        <v>1</v>
      </c>
      <c r="G39" s="3">
        <v>0.24255000000000002</v>
      </c>
      <c r="H39" s="3">
        <v>3.3000000000000002E-2</v>
      </c>
      <c r="I39" s="3">
        <v>3.9600000000000003E-4</v>
      </c>
      <c r="J39" s="3">
        <v>5.4120000000000001E-2</v>
      </c>
      <c r="K39" s="1" t="s">
        <v>1732</v>
      </c>
      <c r="L39" s="1">
        <f>SUM(G39:J39)</f>
        <v>0.33006600000000003</v>
      </c>
      <c r="M39" s="2">
        <v>0.73499999999999999</v>
      </c>
      <c r="N39" s="2">
        <v>0.1</v>
      </c>
      <c r="O39" s="2">
        <v>0.16200000000000001</v>
      </c>
      <c r="P39" s="2">
        <v>1.2000000000000001E-3</v>
      </c>
      <c r="Q39" s="2">
        <v>2E-3</v>
      </c>
      <c r="R39" s="2"/>
      <c r="S39" s="2">
        <f t="shared" si="12"/>
        <v>0.24255000000000002</v>
      </c>
      <c r="T39" s="2">
        <f t="shared" si="13"/>
        <v>3.3000000000000002E-2</v>
      </c>
      <c r="U39" s="2">
        <f t="shared" si="14"/>
        <v>5.3460000000000008E-2</v>
      </c>
      <c r="V39" s="2">
        <f t="shared" si="15"/>
        <v>3.9600000000000003E-4</v>
      </c>
      <c r="W39" s="2">
        <f t="shared" si="16"/>
        <v>6.6E-4</v>
      </c>
      <c r="X39" s="1">
        <v>0.33</v>
      </c>
      <c r="Y39" s="8">
        <v>17075400</v>
      </c>
      <c r="Z39" s="8">
        <v>143400000</v>
      </c>
      <c r="AA39" t="s">
        <v>954</v>
      </c>
      <c r="AC39" t="s">
        <v>2280</v>
      </c>
      <c r="AE39" t="s">
        <v>2024</v>
      </c>
    </row>
    <row r="40" spans="1:31">
      <c r="A40" t="s">
        <v>1240</v>
      </c>
      <c r="B40" t="s">
        <v>1740</v>
      </c>
      <c r="C40">
        <v>24</v>
      </c>
      <c r="D40" s="7" t="s">
        <v>1732</v>
      </c>
      <c r="E40" s="7" t="s">
        <v>2464</v>
      </c>
      <c r="F40">
        <v>2</v>
      </c>
      <c r="G40" s="3">
        <v>0.18973999999999999</v>
      </c>
      <c r="H40" s="3">
        <v>1.166E-2</v>
      </c>
      <c r="I40" s="3">
        <v>4.5050000000000003E-3</v>
      </c>
      <c r="J40" s="3">
        <v>5.9360000000000003E-2</v>
      </c>
      <c r="K40" s="1" t="s">
        <v>1732</v>
      </c>
      <c r="L40" s="1">
        <f>SUM(G40:J40)</f>
        <v>0.26526500000000003</v>
      </c>
      <c r="M40" s="2">
        <v>0.71599999999999997</v>
      </c>
      <c r="N40" s="2">
        <v>4.3999999999999997E-2</v>
      </c>
      <c r="O40" s="2">
        <v>0.21299999999999999</v>
      </c>
      <c r="P40" s="2">
        <v>1.7000000000000001E-2</v>
      </c>
      <c r="Q40" s="2">
        <v>1.0999999999999999E-2</v>
      </c>
      <c r="R40" s="2"/>
      <c r="S40" s="2">
        <f t="shared" si="12"/>
        <v>0.18973999999999999</v>
      </c>
      <c r="T40" s="2">
        <f t="shared" si="13"/>
        <v>1.166E-2</v>
      </c>
      <c r="U40" s="2">
        <f t="shared" si="14"/>
        <v>5.6445000000000002E-2</v>
      </c>
      <c r="V40" s="2">
        <f t="shared" si="15"/>
        <v>4.5050000000000003E-3</v>
      </c>
      <c r="W40" s="2">
        <f t="shared" si="16"/>
        <v>2.9150000000000001E-3</v>
      </c>
      <c r="X40" s="1">
        <v>0.26500000000000001</v>
      </c>
      <c r="Y40" s="8">
        <v>242910</v>
      </c>
      <c r="Z40" s="8">
        <v>63181775</v>
      </c>
      <c r="AA40" t="s">
        <v>954</v>
      </c>
      <c r="AC40" t="s">
        <v>2341</v>
      </c>
      <c r="AE40" t="s">
        <v>2024</v>
      </c>
    </row>
    <row r="41" spans="1:31">
      <c r="A41" t="s">
        <v>1216</v>
      </c>
      <c r="B41" t="s">
        <v>1749</v>
      </c>
      <c r="C41">
        <v>24</v>
      </c>
      <c r="D41" s="7" t="s">
        <v>1732</v>
      </c>
      <c r="E41" s="7" t="s">
        <v>2464</v>
      </c>
      <c r="F41">
        <v>2</v>
      </c>
      <c r="G41" s="3">
        <v>0.49220000000000003</v>
      </c>
      <c r="H41" s="3">
        <v>5.8849999999999996E-3</v>
      </c>
      <c r="I41" s="3">
        <v>2.14E-3</v>
      </c>
      <c r="J41" s="3">
        <v>3.424E-2</v>
      </c>
      <c r="K41" s="1" t="s">
        <v>2456</v>
      </c>
      <c r="L41" s="1">
        <f>+G41+H41</f>
        <v>0.498085</v>
      </c>
      <c r="M41" s="2">
        <v>0.92</v>
      </c>
      <c r="N41" s="2">
        <v>1.0999999999999999E-2</v>
      </c>
      <c r="O41" s="2">
        <v>6.2E-2</v>
      </c>
      <c r="P41" s="2">
        <v>4.0000000000000001E-3</v>
      </c>
      <c r="Q41" s="2">
        <v>2E-3</v>
      </c>
      <c r="R41" s="2"/>
      <c r="S41" s="2">
        <f t="shared" si="12"/>
        <v>0.49220000000000003</v>
      </c>
      <c r="T41" s="2">
        <f t="shared" si="13"/>
        <v>5.8849999999999996E-3</v>
      </c>
      <c r="U41" s="2">
        <f t="shared" si="14"/>
        <v>3.3170000000000005E-2</v>
      </c>
      <c r="V41" s="2">
        <f t="shared" si="15"/>
        <v>2.14E-3</v>
      </c>
      <c r="W41" s="2">
        <f t="shared" si="16"/>
        <v>1.07E-3</v>
      </c>
      <c r="X41" s="1">
        <v>0.53500000000000003</v>
      </c>
      <c r="Y41" s="8">
        <v>70273</v>
      </c>
      <c r="Z41" s="8">
        <v>4585400</v>
      </c>
      <c r="AA41" t="s">
        <v>954</v>
      </c>
      <c r="AC41" t="s">
        <v>2162</v>
      </c>
      <c r="AE41" t="s">
        <v>2024</v>
      </c>
    </row>
    <row r="42" spans="1:31">
      <c r="A42" t="s">
        <v>1084</v>
      </c>
      <c r="B42" t="s">
        <v>1740</v>
      </c>
      <c r="C42">
        <v>25</v>
      </c>
      <c r="D42" s="7" t="s">
        <v>1732</v>
      </c>
      <c r="E42" s="7" t="s">
        <v>2460</v>
      </c>
      <c r="F42">
        <v>2</v>
      </c>
      <c r="G42" s="3">
        <v>0.11104500000000002</v>
      </c>
      <c r="H42" s="3">
        <v>7.5900000000000004E-3</v>
      </c>
      <c r="I42" s="3">
        <v>9.8999999999999999E-4</v>
      </c>
      <c r="J42" s="3">
        <v>4.5210000000000007E-2</v>
      </c>
      <c r="K42" s="1" t="s">
        <v>1732</v>
      </c>
      <c r="L42" s="1">
        <f t="shared" ref="L42:L47" si="17">SUM(G42:J42)</f>
        <v>0.16483500000000004</v>
      </c>
      <c r="M42" s="2">
        <v>0.67300000000000004</v>
      </c>
      <c r="N42" s="2">
        <v>4.5999999999999999E-2</v>
      </c>
      <c r="O42" s="2">
        <v>0.27</v>
      </c>
      <c r="P42" s="2">
        <v>6.0000000000000001E-3</v>
      </c>
      <c r="Q42" s="2">
        <v>4.0000000000000001E-3</v>
      </c>
      <c r="R42" s="2"/>
      <c r="S42" s="2">
        <f t="shared" si="12"/>
        <v>0.11104500000000002</v>
      </c>
      <c r="T42" s="2">
        <f t="shared" si="13"/>
        <v>7.5900000000000004E-3</v>
      </c>
      <c r="U42" s="2">
        <f t="shared" si="14"/>
        <v>4.4550000000000006E-2</v>
      </c>
      <c r="V42" s="2">
        <f t="shared" si="15"/>
        <v>9.8999999999999999E-4</v>
      </c>
      <c r="W42" s="2">
        <f t="shared" si="16"/>
        <v>6.6E-4</v>
      </c>
      <c r="X42" s="1">
        <v>0.16500000000000001</v>
      </c>
      <c r="Y42" s="8">
        <v>410314</v>
      </c>
      <c r="Z42" s="8">
        <v>9573466</v>
      </c>
      <c r="AA42" t="s">
        <v>954</v>
      </c>
      <c r="AC42" t="s">
        <v>2318</v>
      </c>
      <c r="AE42" t="s">
        <v>2024</v>
      </c>
    </row>
    <row r="43" spans="1:31">
      <c r="A43" t="s">
        <v>1058</v>
      </c>
      <c r="B43" t="s">
        <v>1740</v>
      </c>
      <c r="C43">
        <v>25</v>
      </c>
      <c r="D43" s="7" t="s">
        <v>1732</v>
      </c>
      <c r="E43" s="7" t="s">
        <v>2460</v>
      </c>
      <c r="F43">
        <v>2</v>
      </c>
      <c r="G43" s="3">
        <v>0.15029999999999999</v>
      </c>
      <c r="H43" s="3">
        <v>7.3800000000000003E-3</v>
      </c>
      <c r="I43" s="3">
        <v>1.08E-3</v>
      </c>
      <c r="J43" s="3">
        <v>2.1239999999999998E-2</v>
      </c>
      <c r="K43" s="1" t="s">
        <v>1732</v>
      </c>
      <c r="L43" s="1">
        <f t="shared" si="17"/>
        <v>0.18</v>
      </c>
      <c r="M43" s="2">
        <v>0.83499999999999996</v>
      </c>
      <c r="N43" s="2">
        <v>4.1000000000000002E-2</v>
      </c>
      <c r="O43" s="2">
        <v>0.11799999999999999</v>
      </c>
      <c r="P43" s="2">
        <v>6.0000000000000001E-3</v>
      </c>
      <c r="Q43" s="2">
        <v>0</v>
      </c>
      <c r="R43" s="2"/>
      <c r="S43" s="2">
        <f t="shared" si="12"/>
        <v>0.15029999999999999</v>
      </c>
      <c r="T43" s="2">
        <f t="shared" si="13"/>
        <v>7.3800000000000003E-3</v>
      </c>
      <c r="U43" s="2">
        <f t="shared" si="14"/>
        <v>2.1239999999999998E-2</v>
      </c>
      <c r="V43" s="2">
        <f t="shared" si="15"/>
        <v>1.08E-3</v>
      </c>
      <c r="W43" s="2">
        <f t="shared" si="16"/>
        <v>0</v>
      </c>
      <c r="X43" s="1">
        <v>0.18</v>
      </c>
      <c r="Y43" s="8">
        <v>43098</v>
      </c>
      <c r="Z43" s="8">
        <v>5605836</v>
      </c>
      <c r="AA43" t="s">
        <v>954</v>
      </c>
      <c r="AC43" t="s">
        <v>2107</v>
      </c>
      <c r="AE43" t="s">
        <v>2024</v>
      </c>
    </row>
    <row r="44" spans="1:31">
      <c r="A44" t="s">
        <v>1068</v>
      </c>
      <c r="B44" t="s">
        <v>1740</v>
      </c>
      <c r="C44">
        <v>26</v>
      </c>
      <c r="D44" s="7" t="s">
        <v>1732</v>
      </c>
      <c r="E44" s="7" t="s">
        <v>2465</v>
      </c>
      <c r="F44">
        <v>1</v>
      </c>
      <c r="G44" s="3">
        <v>0.22848000000000002</v>
      </c>
      <c r="H44" s="3">
        <v>2.2400000000000002E-3</v>
      </c>
      <c r="I44" s="3">
        <v>0</v>
      </c>
      <c r="J44" s="3">
        <v>4.9280000000000004E-2</v>
      </c>
      <c r="K44" s="1" t="s">
        <v>1732</v>
      </c>
      <c r="L44" s="1">
        <f t="shared" si="17"/>
        <v>0.28000000000000003</v>
      </c>
      <c r="M44" s="2">
        <v>0.81599999999999995</v>
      </c>
      <c r="N44" s="2">
        <v>8.0000000000000002E-3</v>
      </c>
      <c r="O44" s="2">
        <v>0.17599999999999999</v>
      </c>
      <c r="P44" s="2">
        <v>0</v>
      </c>
      <c r="Q44" s="2">
        <v>0</v>
      </c>
      <c r="R44" s="2"/>
      <c r="S44" s="2">
        <f t="shared" si="12"/>
        <v>0.22848000000000002</v>
      </c>
      <c r="T44" s="2">
        <f t="shared" si="13"/>
        <v>2.2400000000000002E-3</v>
      </c>
      <c r="U44" s="2">
        <f t="shared" si="14"/>
        <v>4.9280000000000004E-2</v>
      </c>
      <c r="V44" s="2">
        <f t="shared" si="15"/>
        <v>0</v>
      </c>
      <c r="W44" s="2">
        <f t="shared" si="16"/>
        <v>0</v>
      </c>
      <c r="X44" s="1">
        <v>0.28000000000000003</v>
      </c>
      <c r="Y44" s="8">
        <v>303893</v>
      </c>
      <c r="Z44" s="8">
        <v>5432305</v>
      </c>
      <c r="AA44" t="s">
        <v>954</v>
      </c>
      <c r="AC44" t="s">
        <v>2124</v>
      </c>
      <c r="AE44" t="s">
        <v>2024</v>
      </c>
    </row>
    <row r="45" spans="1:31">
      <c r="A45" t="s">
        <v>1208</v>
      </c>
      <c r="B45" t="s">
        <v>1740</v>
      </c>
      <c r="C45">
        <v>27</v>
      </c>
      <c r="D45" s="7" t="s">
        <v>1732</v>
      </c>
      <c r="E45" s="7" t="s">
        <v>2466</v>
      </c>
      <c r="F45">
        <v>5</v>
      </c>
      <c r="G45" s="3">
        <v>0.18732499999999999</v>
      </c>
      <c r="H45" s="3">
        <v>2.2124999999999999E-2</v>
      </c>
      <c r="I45" s="3">
        <v>1.6224999999999998E-3</v>
      </c>
      <c r="J45" s="3">
        <v>8.4075000000000011E-2</v>
      </c>
      <c r="K45" s="1" t="s">
        <v>1732</v>
      </c>
      <c r="L45" s="1">
        <f t="shared" si="17"/>
        <v>0.29514750000000001</v>
      </c>
      <c r="M45" s="2">
        <v>0.63500000000000001</v>
      </c>
      <c r="N45" s="2">
        <v>7.4999999999999997E-2</v>
      </c>
      <c r="O45" s="2">
        <v>0.28000000000000003</v>
      </c>
      <c r="P45" s="2">
        <v>5.4999999999999997E-3</v>
      </c>
      <c r="Q45" s="2">
        <v>5.0000000000000001E-3</v>
      </c>
      <c r="R45" s="2"/>
      <c r="S45" s="2">
        <f t="shared" si="12"/>
        <v>0.18732499999999999</v>
      </c>
      <c r="T45" s="2">
        <f t="shared" si="13"/>
        <v>2.2124999999999999E-2</v>
      </c>
      <c r="U45" s="2">
        <f t="shared" si="14"/>
        <v>8.2600000000000007E-2</v>
      </c>
      <c r="V45" s="2">
        <f t="shared" si="15"/>
        <v>1.6224999999999998E-3</v>
      </c>
      <c r="W45" s="2">
        <f t="shared" si="16"/>
        <v>1.475E-3</v>
      </c>
      <c r="X45" s="1">
        <v>0.29499999999999998</v>
      </c>
      <c r="Y45" s="8">
        <v>543965</v>
      </c>
      <c r="Z45" s="8">
        <v>63749000</v>
      </c>
      <c r="AA45" t="s">
        <v>954</v>
      </c>
      <c r="AC45" t="s">
        <v>2126</v>
      </c>
      <c r="AE45" t="s">
        <v>2024</v>
      </c>
    </row>
    <row r="46" spans="1:31">
      <c r="A46" t="s">
        <v>1197</v>
      </c>
      <c r="B46" t="s">
        <v>1740</v>
      </c>
      <c r="C46">
        <v>27</v>
      </c>
      <c r="D46" s="7" t="s">
        <v>1732</v>
      </c>
      <c r="E46" s="7" t="s">
        <v>2466</v>
      </c>
      <c r="F46">
        <v>5</v>
      </c>
      <c r="G46" s="3">
        <v>0.21285000000000001</v>
      </c>
      <c r="H46" s="3">
        <v>1.9470000000000001E-2</v>
      </c>
      <c r="I46" s="3">
        <v>6.6E-4</v>
      </c>
      <c r="J46" s="3">
        <v>9.6657000000000007E-2</v>
      </c>
      <c r="K46" s="1" t="s">
        <v>1732</v>
      </c>
      <c r="L46" s="1">
        <f t="shared" si="17"/>
        <v>0.32963700000000001</v>
      </c>
      <c r="M46" s="2">
        <v>0.64500000000000002</v>
      </c>
      <c r="N46" s="2">
        <v>5.8999999999999997E-2</v>
      </c>
      <c r="O46" s="2">
        <v>0.28999999999999998</v>
      </c>
      <c r="P46" s="2">
        <v>2E-3</v>
      </c>
      <c r="Q46" s="2">
        <v>2.8999999999999998E-3</v>
      </c>
      <c r="R46" s="2"/>
      <c r="S46" s="2">
        <f t="shared" si="12"/>
        <v>0.21285000000000001</v>
      </c>
      <c r="T46" s="2">
        <f t="shared" si="13"/>
        <v>1.9470000000000001E-2</v>
      </c>
      <c r="U46" s="2">
        <f t="shared" si="14"/>
        <v>9.5699999999999993E-2</v>
      </c>
      <c r="V46" s="2">
        <f t="shared" si="15"/>
        <v>6.6E-4</v>
      </c>
      <c r="W46" s="2">
        <f t="shared" si="16"/>
        <v>9.5699999999999995E-4</v>
      </c>
      <c r="X46" s="1">
        <v>0.33</v>
      </c>
      <c r="Y46" s="8">
        <v>30528</v>
      </c>
      <c r="Z46" s="8">
        <v>11150598</v>
      </c>
      <c r="AA46" t="s">
        <v>954</v>
      </c>
      <c r="AC46" t="s">
        <v>2055</v>
      </c>
      <c r="AE46" t="s">
        <v>2024</v>
      </c>
    </row>
    <row r="47" spans="1:31">
      <c r="A47" t="s">
        <v>1233</v>
      </c>
      <c r="B47" t="s">
        <v>1740</v>
      </c>
      <c r="C47">
        <v>27</v>
      </c>
      <c r="D47" s="7" t="s">
        <v>1732</v>
      </c>
      <c r="E47" s="7" t="s">
        <v>2466</v>
      </c>
      <c r="F47">
        <v>5</v>
      </c>
      <c r="G47" s="3">
        <v>0.16764000000000001</v>
      </c>
      <c r="H47" s="3">
        <v>1.9800000000000002E-2</v>
      </c>
      <c r="I47" s="3">
        <v>2.31E-3</v>
      </c>
      <c r="J47" s="3">
        <v>0.14025000000000001</v>
      </c>
      <c r="K47" s="1" t="s">
        <v>1732</v>
      </c>
      <c r="L47" s="1">
        <f t="shared" si="17"/>
        <v>0.33000000000000007</v>
      </c>
      <c r="M47" s="2">
        <v>0.50800000000000001</v>
      </c>
      <c r="N47" s="2">
        <v>0.06</v>
      </c>
      <c r="O47" s="2">
        <v>0.42099999999999999</v>
      </c>
      <c r="P47" s="2">
        <v>7.0000000000000001E-3</v>
      </c>
      <c r="Q47" s="2">
        <v>4.0000000000000001E-3</v>
      </c>
      <c r="R47" s="2"/>
      <c r="S47" s="2">
        <f t="shared" si="12"/>
        <v>0.16764000000000001</v>
      </c>
      <c r="T47" s="2">
        <f t="shared" si="13"/>
        <v>1.9800000000000002E-2</v>
      </c>
      <c r="U47" s="2">
        <f t="shared" si="14"/>
        <v>0.13893</v>
      </c>
      <c r="V47" s="2">
        <f t="shared" si="15"/>
        <v>2.31E-3</v>
      </c>
      <c r="W47" s="2">
        <f t="shared" si="16"/>
        <v>1.32E-3</v>
      </c>
      <c r="X47" s="1">
        <v>0.33</v>
      </c>
      <c r="Y47" s="8">
        <v>33783</v>
      </c>
      <c r="Z47" s="8">
        <v>16787600</v>
      </c>
      <c r="AA47" t="s">
        <v>954</v>
      </c>
      <c r="AC47" t="s">
        <v>2224</v>
      </c>
      <c r="AE47" t="s">
        <v>2024</v>
      </c>
    </row>
    <row r="48" spans="1:31">
      <c r="A48" t="s">
        <v>1225</v>
      </c>
      <c r="B48" t="s">
        <v>1748</v>
      </c>
      <c r="C48">
        <v>27</v>
      </c>
      <c r="D48" s="7" t="s">
        <v>1732</v>
      </c>
      <c r="E48" s="7" t="s">
        <v>2466</v>
      </c>
      <c r="F48">
        <v>5</v>
      </c>
      <c r="G48" s="3">
        <v>0.70499999999999996</v>
      </c>
      <c r="H48" s="3">
        <v>2.3E-2</v>
      </c>
      <c r="I48" s="3">
        <v>0</v>
      </c>
      <c r="J48" s="3">
        <v>0.27100000000000002</v>
      </c>
      <c r="M48" s="2">
        <v>0.70499999999999996</v>
      </c>
      <c r="N48" s="2">
        <v>2.3E-2</v>
      </c>
      <c r="O48" s="2">
        <v>0.26800000000000002</v>
      </c>
      <c r="P48" s="2">
        <v>0</v>
      </c>
      <c r="Q48" s="2">
        <v>3.0000000000000001E-3</v>
      </c>
      <c r="R48" s="2"/>
      <c r="S48" s="2"/>
      <c r="T48" s="2"/>
      <c r="U48" s="2"/>
      <c r="V48" s="2"/>
      <c r="W48" s="2"/>
      <c r="Y48" s="8">
        <v>2586</v>
      </c>
      <c r="Z48" s="8">
        <v>537000</v>
      </c>
      <c r="AA48" t="s">
        <v>954</v>
      </c>
      <c r="AC48" t="s">
        <v>2193</v>
      </c>
      <c r="AE48" t="s">
        <v>2024</v>
      </c>
    </row>
    <row r="49" spans="1:31">
      <c r="A49" t="s">
        <v>1231</v>
      </c>
      <c r="B49" t="s">
        <v>1747</v>
      </c>
      <c r="C49">
        <v>27</v>
      </c>
      <c r="D49" s="7" t="s">
        <v>1732</v>
      </c>
      <c r="E49" s="7" t="s">
        <v>2466</v>
      </c>
      <c r="F49">
        <v>5</v>
      </c>
      <c r="G49" s="3">
        <v>0.877</v>
      </c>
      <c r="H49" s="3">
        <v>4.0000000000000001E-3</v>
      </c>
      <c r="I49" s="3">
        <v>0</v>
      </c>
      <c r="J49" s="3">
        <v>0.11900000000000001</v>
      </c>
      <c r="M49" s="2">
        <v>0.877</v>
      </c>
      <c r="N49" s="2">
        <v>4.0000000000000001E-3</v>
      </c>
      <c r="O49" s="2">
        <v>0.11700000000000001</v>
      </c>
      <c r="P49" s="2">
        <v>0</v>
      </c>
      <c r="Q49" s="2">
        <v>2E-3</v>
      </c>
      <c r="R49" s="2"/>
      <c r="S49" s="2"/>
      <c r="T49" s="2"/>
      <c r="U49" s="2"/>
      <c r="V49" s="2"/>
      <c r="W49" s="2"/>
      <c r="Y49">
        <v>2</v>
      </c>
      <c r="Z49" s="8">
        <v>36136</v>
      </c>
      <c r="AA49" t="s">
        <v>954</v>
      </c>
      <c r="AC49" t="s">
        <v>2214</v>
      </c>
      <c r="AE49" t="s">
        <v>2024</v>
      </c>
    </row>
    <row r="50" spans="1:31">
      <c r="A50" t="s">
        <v>966</v>
      </c>
      <c r="B50" t="s">
        <v>1740</v>
      </c>
      <c r="C50">
        <v>28</v>
      </c>
      <c r="D50" s="7" t="s">
        <v>1732</v>
      </c>
      <c r="E50" s="7" t="s">
        <v>2461</v>
      </c>
      <c r="F50">
        <v>9</v>
      </c>
      <c r="G50" s="3">
        <v>4.7765000000000002E-2</v>
      </c>
      <c r="H50" s="3">
        <v>0</v>
      </c>
      <c r="I50" s="3">
        <v>0</v>
      </c>
      <c r="J50" s="3">
        <v>0.15661999999999998</v>
      </c>
      <c r="K50" s="1" t="s">
        <v>1732</v>
      </c>
      <c r="L50" s="1">
        <f t="shared" ref="L50:L56" si="18">SUM(G50:J50)</f>
        <v>0.20438499999999998</v>
      </c>
      <c r="M50" s="2">
        <v>0.23300000000000001</v>
      </c>
      <c r="N50" s="2">
        <v>0</v>
      </c>
      <c r="O50" s="2">
        <v>0.76400000000000001</v>
      </c>
      <c r="P50" s="2">
        <v>0</v>
      </c>
      <c r="Q50" s="2">
        <v>0</v>
      </c>
      <c r="R50" s="2"/>
      <c r="S50" s="2">
        <f t="shared" ref="S50:W56" si="19">+M50*$X50</f>
        <v>4.7765000000000002E-2</v>
      </c>
      <c r="T50" s="2">
        <f t="shared" si="19"/>
        <v>0</v>
      </c>
      <c r="U50" s="2">
        <f t="shared" si="19"/>
        <v>0.15661999999999998</v>
      </c>
      <c r="V50" s="2">
        <f t="shared" si="19"/>
        <v>0</v>
      </c>
      <c r="W50" s="2">
        <f t="shared" si="19"/>
        <v>0</v>
      </c>
      <c r="X50" s="1">
        <v>0.20499999999999999</v>
      </c>
      <c r="Y50" s="8">
        <v>78867</v>
      </c>
      <c r="Z50" s="8">
        <v>10516125</v>
      </c>
      <c r="AA50" t="s">
        <v>954</v>
      </c>
      <c r="AC50" t="s">
        <v>2104</v>
      </c>
      <c r="AE50" t="s">
        <v>2024</v>
      </c>
    </row>
    <row r="51" spans="1:31">
      <c r="A51" t="s">
        <v>983</v>
      </c>
      <c r="B51" t="s">
        <v>1741</v>
      </c>
      <c r="C51">
        <v>28</v>
      </c>
      <c r="D51" s="7" t="s">
        <v>1732</v>
      </c>
      <c r="E51" s="7" t="s">
        <v>2461</v>
      </c>
      <c r="F51">
        <v>9</v>
      </c>
      <c r="G51" s="3">
        <v>0.31629000000000002</v>
      </c>
      <c r="H51" s="3">
        <v>0</v>
      </c>
      <c r="I51" s="3">
        <v>0</v>
      </c>
      <c r="J51" s="3">
        <v>7.2540000000000007E-2</v>
      </c>
      <c r="K51" s="1" t="s">
        <v>1732</v>
      </c>
      <c r="L51" s="1">
        <f t="shared" si="18"/>
        <v>0.38883000000000001</v>
      </c>
      <c r="M51" s="2">
        <v>0.81100000000000005</v>
      </c>
      <c r="N51" s="2">
        <v>0</v>
      </c>
      <c r="O51" s="2">
        <v>0.186</v>
      </c>
      <c r="P51" s="2">
        <v>0</v>
      </c>
      <c r="Q51" s="2">
        <v>0</v>
      </c>
      <c r="R51" s="2"/>
      <c r="S51" s="2">
        <f t="shared" si="19"/>
        <v>0.31629000000000002</v>
      </c>
      <c r="T51" s="2">
        <f t="shared" si="19"/>
        <v>0</v>
      </c>
      <c r="U51" s="2">
        <f t="shared" si="19"/>
        <v>7.2540000000000007E-2</v>
      </c>
      <c r="V51" s="2">
        <f t="shared" si="19"/>
        <v>0</v>
      </c>
      <c r="W51" s="2">
        <f t="shared" si="19"/>
        <v>0</v>
      </c>
      <c r="X51" s="1">
        <v>0.39</v>
      </c>
      <c r="Y51" s="8">
        <v>93029</v>
      </c>
      <c r="Z51" s="8">
        <v>9906000</v>
      </c>
      <c r="AA51" t="s">
        <v>954</v>
      </c>
      <c r="AC51" t="s">
        <v>24</v>
      </c>
      <c r="AE51" t="s">
        <v>2024</v>
      </c>
    </row>
    <row r="52" spans="1:31">
      <c r="A52" t="s">
        <v>976</v>
      </c>
      <c r="B52" t="s">
        <v>1741</v>
      </c>
      <c r="C52">
        <v>28</v>
      </c>
      <c r="D52" s="7" t="s">
        <v>1732</v>
      </c>
      <c r="E52" s="7" t="s">
        <v>2461</v>
      </c>
      <c r="F52">
        <v>9</v>
      </c>
      <c r="G52" s="3">
        <v>0.27945000000000003</v>
      </c>
      <c r="H52" s="3">
        <v>2.3490000000000004E-2</v>
      </c>
      <c r="I52" s="3">
        <v>1.6200000000000001E-3</v>
      </c>
      <c r="J52" s="3">
        <v>0.10064250000000001</v>
      </c>
      <c r="K52" s="1" t="s">
        <v>1732</v>
      </c>
      <c r="L52" s="1">
        <f t="shared" si="18"/>
        <v>0.40520250000000008</v>
      </c>
      <c r="M52" s="2">
        <v>0.69000000000000006</v>
      </c>
      <c r="N52" s="2">
        <v>5.8000000000000003E-2</v>
      </c>
      <c r="O52" s="2">
        <v>0.247</v>
      </c>
      <c r="P52" s="2">
        <v>4.0000000000000001E-3</v>
      </c>
      <c r="Q52" s="2">
        <v>1.5E-3</v>
      </c>
      <c r="R52" s="2"/>
      <c r="S52" s="2">
        <f t="shared" si="19"/>
        <v>0.27945000000000003</v>
      </c>
      <c r="T52" s="2">
        <f t="shared" si="19"/>
        <v>2.3490000000000004E-2</v>
      </c>
      <c r="U52" s="2">
        <f t="shared" si="19"/>
        <v>0.100035</v>
      </c>
      <c r="V52" s="2">
        <f t="shared" si="19"/>
        <v>1.6200000000000001E-3</v>
      </c>
      <c r="W52" s="2">
        <f t="shared" si="19"/>
        <v>6.0750000000000008E-4</v>
      </c>
      <c r="X52" s="1">
        <v>0.40500000000000003</v>
      </c>
      <c r="Y52" s="8">
        <v>357123</v>
      </c>
      <c r="Z52" s="8">
        <v>80327900</v>
      </c>
      <c r="AA52" t="s">
        <v>954</v>
      </c>
      <c r="AC52" t="s">
        <v>2140</v>
      </c>
      <c r="AE52" t="s">
        <v>2024</v>
      </c>
    </row>
    <row r="53" spans="1:31">
      <c r="A53" t="s">
        <v>1013</v>
      </c>
      <c r="B53" t="s">
        <v>1741</v>
      </c>
      <c r="C53">
        <v>28</v>
      </c>
      <c r="D53" s="7" t="s">
        <v>1732</v>
      </c>
      <c r="E53" s="7" t="s">
        <v>2461</v>
      </c>
      <c r="F53">
        <v>9</v>
      </c>
      <c r="G53" s="3">
        <v>0.33863999999999994</v>
      </c>
      <c r="H53" s="3">
        <v>2.2824999999999998E-2</v>
      </c>
      <c r="I53" s="3">
        <v>3.32E-3</v>
      </c>
      <c r="J53" s="3">
        <v>4.9799999999999997E-2</v>
      </c>
      <c r="K53" s="1" t="s">
        <v>1732</v>
      </c>
      <c r="L53" s="1">
        <f t="shared" si="18"/>
        <v>0.41458499999999993</v>
      </c>
      <c r="M53" s="2">
        <v>0.81599999999999995</v>
      </c>
      <c r="N53" s="2">
        <v>5.5E-2</v>
      </c>
      <c r="O53" s="2">
        <v>0.11899999999999999</v>
      </c>
      <c r="P53" s="2">
        <v>8.0000000000000002E-3</v>
      </c>
      <c r="Q53" s="2">
        <v>1E-3</v>
      </c>
      <c r="R53" s="2"/>
      <c r="S53" s="2">
        <f t="shared" si="19"/>
        <v>0.33863999999999994</v>
      </c>
      <c r="T53" s="2">
        <f t="shared" si="19"/>
        <v>2.2824999999999998E-2</v>
      </c>
      <c r="U53" s="2">
        <f t="shared" si="19"/>
        <v>4.9384999999999998E-2</v>
      </c>
      <c r="V53" s="2">
        <f t="shared" si="19"/>
        <v>3.32E-3</v>
      </c>
      <c r="W53" s="2">
        <f t="shared" si="19"/>
        <v>4.15E-4</v>
      </c>
      <c r="X53" s="1">
        <v>0.41499999999999998</v>
      </c>
      <c r="Y53" s="8">
        <v>41285</v>
      </c>
      <c r="Z53" s="8">
        <v>8036900</v>
      </c>
      <c r="AA53" t="s">
        <v>954</v>
      </c>
      <c r="AC53" t="s">
        <v>2319</v>
      </c>
      <c r="AE53" t="s">
        <v>2024</v>
      </c>
    </row>
    <row r="54" spans="1:31">
      <c r="A54" t="s">
        <v>1003</v>
      </c>
      <c r="B54" t="s">
        <v>1741</v>
      </c>
      <c r="C54">
        <v>28</v>
      </c>
      <c r="D54" s="7" t="s">
        <v>1732</v>
      </c>
      <c r="E54" s="7" t="s">
        <v>2461</v>
      </c>
      <c r="F54">
        <v>9</v>
      </c>
      <c r="G54" s="3">
        <v>0.39664500000000003</v>
      </c>
      <c r="H54" s="3">
        <v>9.3000000000000005E-4</v>
      </c>
      <c r="I54" s="3">
        <v>0</v>
      </c>
      <c r="J54" s="3">
        <v>6.6494999999999999E-2</v>
      </c>
      <c r="K54" s="1" t="s">
        <v>1732</v>
      </c>
      <c r="L54" s="1">
        <f t="shared" si="18"/>
        <v>0.46406999999999998</v>
      </c>
      <c r="M54" s="2">
        <v>0.85299999999999998</v>
      </c>
      <c r="N54" s="2">
        <v>2E-3</v>
      </c>
      <c r="O54" s="2">
        <v>0.14299999999999999</v>
      </c>
      <c r="P54" s="2">
        <v>0</v>
      </c>
      <c r="Q54" s="2">
        <v>0</v>
      </c>
      <c r="R54" s="2"/>
      <c r="S54" s="2">
        <f t="shared" si="19"/>
        <v>0.39664500000000003</v>
      </c>
      <c r="T54" s="2">
        <f t="shared" si="19"/>
        <v>9.3000000000000005E-4</v>
      </c>
      <c r="U54" s="2">
        <f t="shared" si="19"/>
        <v>6.6494999999999999E-2</v>
      </c>
      <c r="V54" s="2">
        <f t="shared" si="19"/>
        <v>0</v>
      </c>
      <c r="W54" s="2">
        <f t="shared" si="19"/>
        <v>0</v>
      </c>
      <c r="X54" s="1">
        <v>0.46500000000000002</v>
      </c>
      <c r="Y54" s="8">
        <v>49036</v>
      </c>
      <c r="Z54" s="8">
        <v>5410836</v>
      </c>
      <c r="AA54" t="s">
        <v>954</v>
      </c>
      <c r="AC54" t="s">
        <v>2298</v>
      </c>
      <c r="AE54" t="s">
        <v>2024</v>
      </c>
    </row>
    <row r="55" spans="1:31">
      <c r="A55" t="s">
        <v>1008</v>
      </c>
      <c r="B55" t="s">
        <v>1741</v>
      </c>
      <c r="C55">
        <v>28</v>
      </c>
      <c r="D55" s="7" t="s">
        <v>1732</v>
      </c>
      <c r="E55" s="7" t="s">
        <v>2461</v>
      </c>
      <c r="F55">
        <v>9</v>
      </c>
      <c r="G55" s="3">
        <v>0.36847999999999997</v>
      </c>
      <c r="H55" s="3">
        <v>1.6919999999999998E-2</v>
      </c>
      <c r="I55" s="3">
        <v>0</v>
      </c>
      <c r="J55" s="3">
        <v>8.4599999999999995E-2</v>
      </c>
      <c r="K55" s="1" t="s">
        <v>1732</v>
      </c>
      <c r="L55" s="1">
        <f t="shared" si="18"/>
        <v>0.47</v>
      </c>
      <c r="M55" s="2">
        <v>0.78400000000000003</v>
      </c>
      <c r="N55" s="2">
        <v>3.5999999999999997E-2</v>
      </c>
      <c r="O55" s="2">
        <v>0.18</v>
      </c>
      <c r="P55" s="2">
        <v>0</v>
      </c>
      <c r="Q55" s="2">
        <v>0</v>
      </c>
      <c r="R55" s="2"/>
      <c r="S55" s="2">
        <f t="shared" si="19"/>
        <v>0.36847999999999997</v>
      </c>
      <c r="T55" s="2">
        <f t="shared" si="19"/>
        <v>1.6919999999999998E-2</v>
      </c>
      <c r="U55" s="2">
        <f t="shared" si="19"/>
        <v>8.4599999999999995E-2</v>
      </c>
      <c r="V55" s="2">
        <f t="shared" si="19"/>
        <v>0</v>
      </c>
      <c r="W55" s="2">
        <f t="shared" si="19"/>
        <v>0</v>
      </c>
      <c r="X55" s="1">
        <v>0.47</v>
      </c>
      <c r="Y55" s="8">
        <v>20273</v>
      </c>
      <c r="Z55" s="8">
        <v>2059941</v>
      </c>
      <c r="AA55" t="s">
        <v>954</v>
      </c>
      <c r="AC55" t="s">
        <v>2299</v>
      </c>
      <c r="AE55" t="s">
        <v>2024</v>
      </c>
    </row>
    <row r="56" spans="1:31">
      <c r="A56" t="s">
        <v>953</v>
      </c>
      <c r="B56" t="s">
        <v>1742</v>
      </c>
      <c r="C56">
        <v>28</v>
      </c>
      <c r="D56" s="7" t="s">
        <v>1732</v>
      </c>
      <c r="E56" s="7" t="s">
        <v>2461</v>
      </c>
      <c r="F56">
        <v>9</v>
      </c>
      <c r="G56" s="3">
        <v>0.44330000000000008</v>
      </c>
      <c r="H56" s="3">
        <v>2.9700000000000001E-2</v>
      </c>
      <c r="I56" s="3">
        <v>1.1000000000000001E-3</v>
      </c>
      <c r="J56" s="3">
        <v>7.4800000000000005E-2</v>
      </c>
      <c r="K56" s="1" t="s">
        <v>1732</v>
      </c>
      <c r="L56" s="1">
        <f t="shared" si="18"/>
        <v>0.54890000000000005</v>
      </c>
      <c r="M56" s="2">
        <v>0.80600000000000005</v>
      </c>
      <c r="N56" s="2">
        <v>5.3999999999999999E-2</v>
      </c>
      <c r="O56" s="2">
        <v>0.13500000000000001</v>
      </c>
      <c r="P56" s="2">
        <v>2E-3</v>
      </c>
      <c r="Q56" s="2">
        <v>1E-3</v>
      </c>
      <c r="R56" s="2"/>
      <c r="S56" s="2">
        <f t="shared" si="19"/>
        <v>0.44330000000000008</v>
      </c>
      <c r="T56" s="2">
        <f t="shared" si="19"/>
        <v>2.9700000000000001E-2</v>
      </c>
      <c r="U56" s="2">
        <f t="shared" si="19"/>
        <v>7.425000000000001E-2</v>
      </c>
      <c r="V56" s="2">
        <f t="shared" si="19"/>
        <v>1.1000000000000001E-3</v>
      </c>
      <c r="W56" s="2">
        <f t="shared" si="19"/>
        <v>5.5000000000000003E-4</v>
      </c>
      <c r="X56" s="1">
        <v>0.55000000000000004</v>
      </c>
      <c r="Y56" s="8">
        <v>83879</v>
      </c>
      <c r="Z56" s="8">
        <v>8489482</v>
      </c>
      <c r="AA56" t="s">
        <v>954</v>
      </c>
      <c r="AC56" t="s">
        <v>2045</v>
      </c>
      <c r="AE56" t="s">
        <v>2024</v>
      </c>
    </row>
    <row r="57" spans="1:31">
      <c r="A57" t="s">
        <v>992</v>
      </c>
      <c r="B57" t="s">
        <v>1746</v>
      </c>
      <c r="C57">
        <v>28</v>
      </c>
      <c r="D57" s="7" t="s">
        <v>1732</v>
      </c>
      <c r="E57" s="7" t="s">
        <v>2461</v>
      </c>
      <c r="F57">
        <v>9</v>
      </c>
      <c r="G57" s="3">
        <v>0.92</v>
      </c>
      <c r="H57" s="3">
        <v>0.05</v>
      </c>
      <c r="I57" s="3">
        <v>0</v>
      </c>
      <c r="J57" s="3">
        <v>2.9000000000000001E-2</v>
      </c>
      <c r="M57" s="2">
        <v>0.92</v>
      </c>
      <c r="N57" s="2">
        <v>0.05</v>
      </c>
      <c r="O57" s="2">
        <v>2.9000000000000001E-2</v>
      </c>
      <c r="P57" s="2">
        <v>0</v>
      </c>
      <c r="Q57" s="2">
        <v>0</v>
      </c>
      <c r="R57" s="2"/>
      <c r="S57" s="2"/>
      <c r="T57" s="2"/>
      <c r="U57" s="2"/>
      <c r="V57" s="2"/>
      <c r="W57" s="2"/>
      <c r="Y57">
        <v>160</v>
      </c>
      <c r="Z57" s="8">
        <v>36842</v>
      </c>
      <c r="AA57" t="s">
        <v>954</v>
      </c>
      <c r="AC57" t="s">
        <v>2191</v>
      </c>
      <c r="AE57" t="s">
        <v>2024</v>
      </c>
    </row>
    <row r="58" spans="1:31">
      <c r="A58" t="s">
        <v>999</v>
      </c>
      <c r="B58" t="s">
        <v>1748</v>
      </c>
      <c r="C58">
        <v>28</v>
      </c>
      <c r="D58" s="7" t="s">
        <v>1732</v>
      </c>
      <c r="E58" s="7" t="s">
        <v>2461</v>
      </c>
      <c r="F58">
        <v>9</v>
      </c>
      <c r="G58" s="3">
        <v>0.70275849999999995</v>
      </c>
      <c r="H58" s="3">
        <v>0</v>
      </c>
      <c r="I58" s="3">
        <v>0</v>
      </c>
      <c r="J58" s="3">
        <v>4.172E-2</v>
      </c>
      <c r="M58" s="2">
        <v>0.94329999999999992</v>
      </c>
      <c r="N58" s="2">
        <v>0</v>
      </c>
      <c r="O58" s="2">
        <v>5.6000000000000001E-2</v>
      </c>
      <c r="P58" s="2">
        <v>0</v>
      </c>
      <c r="Q58" s="2">
        <v>0</v>
      </c>
      <c r="R58" s="2"/>
      <c r="S58" s="2">
        <f t="shared" ref="S58:W59" si="20">+M58*$X58</f>
        <v>0.70275849999999995</v>
      </c>
      <c r="T58" s="2">
        <f t="shared" si="20"/>
        <v>0</v>
      </c>
      <c r="U58" s="2">
        <f t="shared" si="20"/>
        <v>4.172E-2</v>
      </c>
      <c r="V58" s="2">
        <f t="shared" si="20"/>
        <v>0</v>
      </c>
      <c r="W58" s="2">
        <f t="shared" si="20"/>
        <v>0</v>
      </c>
      <c r="X58" s="1">
        <v>0.745</v>
      </c>
      <c r="Y58" s="8">
        <v>312685</v>
      </c>
      <c r="Z58" s="8">
        <v>38533789</v>
      </c>
      <c r="AA58" t="s">
        <v>954</v>
      </c>
      <c r="AC58" t="s">
        <v>2271</v>
      </c>
      <c r="AE58" t="s">
        <v>2024</v>
      </c>
    </row>
    <row r="59" spans="1:31">
      <c r="A59" t="s">
        <v>1181</v>
      </c>
      <c r="B59" t="s">
        <v>1741</v>
      </c>
      <c r="C59">
        <v>29</v>
      </c>
      <c r="D59" s="7" t="s">
        <v>1732</v>
      </c>
      <c r="E59" s="7" t="s">
        <v>2481</v>
      </c>
      <c r="F59">
        <v>3</v>
      </c>
      <c r="G59" s="3">
        <v>0.38956499999999999</v>
      </c>
      <c r="H59" s="3">
        <v>1.0395E-2</v>
      </c>
      <c r="I59" s="3">
        <v>1.9800000000000002E-4</v>
      </c>
      <c r="J59" s="3">
        <v>9.4347000000000014E-2</v>
      </c>
      <c r="K59" s="1" t="s">
        <v>1732</v>
      </c>
      <c r="L59" s="1">
        <f>SUM(G59:J59)</f>
        <v>0.49450499999999997</v>
      </c>
      <c r="M59" s="2">
        <v>0.78700000000000003</v>
      </c>
      <c r="N59" s="2">
        <v>2.1000000000000001E-2</v>
      </c>
      <c r="O59" s="2">
        <v>0.19</v>
      </c>
      <c r="P59" s="2">
        <v>4.0000000000000002E-4</v>
      </c>
      <c r="Q59" s="2">
        <v>6.0000000000000006E-4</v>
      </c>
      <c r="R59" s="2"/>
      <c r="S59" s="2">
        <f t="shared" si="20"/>
        <v>0.38956499999999999</v>
      </c>
      <c r="T59" s="2">
        <f t="shared" si="20"/>
        <v>1.0395E-2</v>
      </c>
      <c r="U59" s="2">
        <f t="shared" si="20"/>
        <v>9.4049999999999995E-2</v>
      </c>
      <c r="V59" s="2">
        <f t="shared" si="20"/>
        <v>1.9800000000000002E-4</v>
      </c>
      <c r="W59" s="2">
        <f t="shared" si="20"/>
        <v>2.9700000000000001E-4</v>
      </c>
      <c r="X59" s="1">
        <v>0.495</v>
      </c>
      <c r="Y59" s="8">
        <v>503783</v>
      </c>
      <c r="Z59" s="8">
        <v>47059533</v>
      </c>
      <c r="AA59" t="s">
        <v>954</v>
      </c>
      <c r="AC59" t="s">
        <v>2309</v>
      </c>
      <c r="AE59" t="s">
        <v>2024</v>
      </c>
    </row>
    <row r="60" spans="1:31">
      <c r="A60" t="s">
        <v>1154</v>
      </c>
      <c r="B60" t="s">
        <v>1746</v>
      </c>
      <c r="C60">
        <v>29</v>
      </c>
      <c r="D60" s="7" t="s">
        <v>1732</v>
      </c>
      <c r="E60" s="7" t="s">
        <v>2481</v>
      </c>
      <c r="F60">
        <v>3</v>
      </c>
      <c r="G60" s="3">
        <v>0.89800000000000002</v>
      </c>
      <c r="H60" s="3">
        <v>8.0000000000000002E-3</v>
      </c>
      <c r="I60" s="3">
        <v>5.0000000000000001E-3</v>
      </c>
      <c r="J60" s="3">
        <v>8.8999999999999996E-2</v>
      </c>
      <c r="M60" s="2">
        <v>0.89800000000000002</v>
      </c>
      <c r="N60" s="2">
        <v>8.0000000000000002E-3</v>
      </c>
      <c r="O60" s="2">
        <v>8.7999999999999995E-2</v>
      </c>
      <c r="P60" s="2">
        <v>5.0000000000000001E-3</v>
      </c>
      <c r="Q60" s="2">
        <v>1E-3</v>
      </c>
      <c r="R60" s="2"/>
      <c r="S60" s="2"/>
      <c r="T60" s="2"/>
      <c r="U60" s="2"/>
      <c r="V60" s="2"/>
      <c r="W60" s="2"/>
      <c r="Y60">
        <v>464</v>
      </c>
      <c r="Z60" s="8">
        <v>76246</v>
      </c>
      <c r="AA60" t="s">
        <v>954</v>
      </c>
      <c r="AC60" t="s">
        <v>2028</v>
      </c>
      <c r="AE60" t="s">
        <v>2024</v>
      </c>
    </row>
    <row r="61" spans="1:31">
      <c r="A61" t="s">
        <v>1171</v>
      </c>
      <c r="B61" t="s">
        <v>1749</v>
      </c>
      <c r="C61">
        <v>29</v>
      </c>
      <c r="D61" s="7" t="s">
        <v>1732</v>
      </c>
      <c r="E61" s="7" t="s">
        <v>2481</v>
      </c>
      <c r="F61">
        <v>3</v>
      </c>
      <c r="G61" s="3">
        <v>0.67066999999999988</v>
      </c>
      <c r="H61" s="3">
        <v>4.2899999999999995E-3</v>
      </c>
      <c r="I61" s="3">
        <v>5.0049999999999999E-3</v>
      </c>
      <c r="J61" s="3">
        <v>3.5034999999999997E-2</v>
      </c>
      <c r="M61" s="2">
        <v>0.93799999999999994</v>
      </c>
      <c r="N61" s="2">
        <v>6.0000000000000001E-3</v>
      </c>
      <c r="O61" s="2">
        <v>4.3999999999999997E-2</v>
      </c>
      <c r="P61" s="2">
        <v>7.0000000000000001E-3</v>
      </c>
      <c r="Q61" s="2">
        <v>5.0000000000000001E-3</v>
      </c>
      <c r="R61" s="2"/>
      <c r="S61" s="2">
        <f t="shared" ref="S61:S72" si="21">+M61*$X61</f>
        <v>0.67066999999999988</v>
      </c>
      <c r="T61" s="2">
        <f t="shared" ref="T61:T72" si="22">+N61*$X61</f>
        <v>4.2899999999999995E-3</v>
      </c>
      <c r="U61" s="2">
        <f t="shared" ref="U61:U72" si="23">+O61*$X61</f>
        <v>3.1459999999999995E-2</v>
      </c>
      <c r="V61" s="2">
        <f t="shared" ref="V61:V72" si="24">+P61*$X61</f>
        <v>5.0049999999999999E-3</v>
      </c>
      <c r="W61" s="2">
        <f t="shared" ref="W61:W72" si="25">+Q61*$X61</f>
        <v>3.5750000000000001E-3</v>
      </c>
      <c r="X61" s="1">
        <v>0.71499999999999997</v>
      </c>
      <c r="Y61" s="8">
        <v>92090</v>
      </c>
      <c r="Z61" s="8">
        <v>10562178</v>
      </c>
      <c r="AA61" t="s">
        <v>954</v>
      </c>
      <c r="AC61" t="s">
        <v>2272</v>
      </c>
      <c r="AE61" t="s">
        <v>2024</v>
      </c>
    </row>
    <row r="62" spans="1:31">
      <c r="A62" t="s">
        <v>970</v>
      </c>
      <c r="B62" t="s">
        <v>1740</v>
      </c>
      <c r="C62">
        <v>30</v>
      </c>
      <c r="D62" s="7" t="s">
        <v>1732</v>
      </c>
      <c r="E62" s="7" t="s">
        <v>2459</v>
      </c>
      <c r="F62">
        <v>3</v>
      </c>
      <c r="G62" s="3">
        <v>6.4000000000000001E-2</v>
      </c>
      <c r="H62" s="3">
        <v>3.2000000000000003E-4</v>
      </c>
      <c r="I62" s="3">
        <v>0</v>
      </c>
      <c r="J62" s="3">
        <v>9.536E-2</v>
      </c>
      <c r="K62" s="1" t="s">
        <v>1732</v>
      </c>
      <c r="L62" s="1">
        <f>SUM(G62:J62)</f>
        <v>0.15967999999999999</v>
      </c>
      <c r="M62" s="2">
        <v>0.4</v>
      </c>
      <c r="N62" s="2">
        <v>2E-3</v>
      </c>
      <c r="O62" s="2">
        <v>0.59599999999999997</v>
      </c>
      <c r="P62" s="2">
        <v>0</v>
      </c>
      <c r="Q62" s="2">
        <v>0</v>
      </c>
      <c r="R62" s="2"/>
      <c r="S62" s="2">
        <f t="shared" si="21"/>
        <v>6.4000000000000001E-2</v>
      </c>
      <c r="T62" s="2">
        <f t="shared" si="22"/>
        <v>3.2000000000000003E-4</v>
      </c>
      <c r="U62" s="2">
        <f t="shared" si="23"/>
        <v>9.536E-2</v>
      </c>
      <c r="V62" s="2">
        <f t="shared" si="24"/>
        <v>0</v>
      </c>
      <c r="W62" s="2">
        <f t="shared" si="25"/>
        <v>0</v>
      </c>
      <c r="X62" s="1">
        <v>0.16</v>
      </c>
      <c r="Y62" s="8">
        <v>43432</v>
      </c>
      <c r="Z62" s="8">
        <v>1286540</v>
      </c>
      <c r="AA62" t="s">
        <v>954</v>
      </c>
      <c r="AC62" t="s">
        <v>2119</v>
      </c>
      <c r="AE62" t="s">
        <v>2024</v>
      </c>
    </row>
    <row r="63" spans="1:31">
      <c r="A63" t="s">
        <v>987</v>
      </c>
      <c r="B63" t="s">
        <v>1741</v>
      </c>
      <c r="C63">
        <v>30</v>
      </c>
      <c r="D63" s="7" t="s">
        <v>1732</v>
      </c>
      <c r="E63" s="7" t="s">
        <v>2459</v>
      </c>
      <c r="F63">
        <v>3</v>
      </c>
      <c r="G63" s="3">
        <v>0.21762000000000004</v>
      </c>
      <c r="H63" s="3">
        <v>3.9000000000000005E-4</v>
      </c>
      <c r="I63" s="3">
        <v>0</v>
      </c>
      <c r="J63" s="3">
        <v>0.1716</v>
      </c>
      <c r="K63" s="1" t="s">
        <v>1732</v>
      </c>
      <c r="L63" s="1">
        <f>SUM(G63:J63)</f>
        <v>0.38961000000000001</v>
      </c>
      <c r="M63" s="2">
        <v>0.55800000000000005</v>
      </c>
      <c r="N63" s="2">
        <v>1E-3</v>
      </c>
      <c r="O63" s="2">
        <v>0.438</v>
      </c>
      <c r="P63" s="2">
        <v>0</v>
      </c>
      <c r="Q63" s="2">
        <v>2E-3</v>
      </c>
      <c r="R63" s="2"/>
      <c r="S63" s="2">
        <f t="shared" si="21"/>
        <v>0.21762000000000004</v>
      </c>
      <c r="T63" s="2">
        <f t="shared" si="22"/>
        <v>3.9000000000000005E-4</v>
      </c>
      <c r="U63" s="2">
        <f t="shared" si="23"/>
        <v>0.17082</v>
      </c>
      <c r="V63" s="2">
        <f t="shared" si="24"/>
        <v>0</v>
      </c>
      <c r="W63" s="2">
        <f t="shared" si="25"/>
        <v>7.8000000000000009E-4</v>
      </c>
      <c r="X63" s="1">
        <v>0.39</v>
      </c>
      <c r="Y63" s="8">
        <v>64562</v>
      </c>
      <c r="Z63" s="8">
        <v>2021300</v>
      </c>
      <c r="AA63" t="s">
        <v>954</v>
      </c>
      <c r="AC63" t="s">
        <v>2186</v>
      </c>
      <c r="AE63" t="s">
        <v>2024</v>
      </c>
    </row>
    <row r="64" spans="1:31">
      <c r="A64" t="s">
        <v>995</v>
      </c>
      <c r="B64" t="s">
        <v>1741</v>
      </c>
      <c r="C64">
        <v>30</v>
      </c>
      <c r="D64" s="7" t="s">
        <v>1732</v>
      </c>
      <c r="E64" s="7" t="s">
        <v>2459</v>
      </c>
      <c r="F64">
        <v>3</v>
      </c>
      <c r="G64" s="3">
        <v>0.37267</v>
      </c>
      <c r="H64" s="3">
        <v>0</v>
      </c>
      <c r="I64" s="3">
        <v>0</v>
      </c>
      <c r="J64" s="3">
        <v>4.1500000000000002E-2</v>
      </c>
      <c r="K64" s="1" t="s">
        <v>1732</v>
      </c>
      <c r="L64" s="1">
        <f>SUM(G64:J64)</f>
        <v>0.41416999999999998</v>
      </c>
      <c r="M64" s="2">
        <v>0.89800000000000002</v>
      </c>
      <c r="N64" s="2">
        <v>0</v>
      </c>
      <c r="O64" s="2">
        <v>0.1</v>
      </c>
      <c r="P64" s="2">
        <v>0</v>
      </c>
      <c r="Q64" s="2">
        <v>0</v>
      </c>
      <c r="R64" s="2"/>
      <c r="S64" s="2">
        <f t="shared" si="21"/>
        <v>0.37267</v>
      </c>
      <c r="T64" s="2">
        <f t="shared" si="22"/>
        <v>0</v>
      </c>
      <c r="U64" s="2">
        <f t="shared" si="23"/>
        <v>4.1500000000000002E-2</v>
      </c>
      <c r="V64" s="2">
        <f t="shared" si="24"/>
        <v>0</v>
      </c>
      <c r="W64" s="2">
        <f t="shared" si="25"/>
        <v>0</v>
      </c>
      <c r="X64" s="1">
        <v>0.41499999999999998</v>
      </c>
      <c r="Y64" s="8">
        <v>65300</v>
      </c>
      <c r="Z64" s="8">
        <v>2962836</v>
      </c>
      <c r="AA64" t="s">
        <v>954</v>
      </c>
      <c r="AC64" t="s">
        <v>2192</v>
      </c>
      <c r="AE64" t="s">
        <v>2024</v>
      </c>
    </row>
    <row r="65" spans="1:31">
      <c r="A65" t="s">
        <v>471</v>
      </c>
      <c r="B65" t="s">
        <v>1744</v>
      </c>
      <c r="C65">
        <v>31</v>
      </c>
      <c r="D65" s="7" t="s">
        <v>1731</v>
      </c>
      <c r="E65" s="7" t="s">
        <v>2540</v>
      </c>
      <c r="F65">
        <v>1</v>
      </c>
      <c r="G65" s="3">
        <v>2.9399999999999999E-3</v>
      </c>
      <c r="H65" s="3">
        <v>0.97117999999999993</v>
      </c>
      <c r="I65" s="3">
        <v>0</v>
      </c>
      <c r="J65" s="3">
        <v>5.8799999999999998E-3</v>
      </c>
      <c r="M65" s="2">
        <v>3.0000000000000001E-3</v>
      </c>
      <c r="N65" s="2">
        <v>0.99099999999999999</v>
      </c>
      <c r="O65" s="2">
        <v>1E-3</v>
      </c>
      <c r="P65" s="2">
        <v>0</v>
      </c>
      <c r="Q65" s="2">
        <v>5.0000000000000001E-3</v>
      </c>
      <c r="R65" s="2"/>
      <c r="S65" s="2">
        <f t="shared" si="21"/>
        <v>2.9399999999999999E-3</v>
      </c>
      <c r="T65" s="2">
        <f t="shared" si="22"/>
        <v>0.97117999999999993</v>
      </c>
      <c r="U65" s="2">
        <f t="shared" si="23"/>
        <v>9.7999999999999997E-4</v>
      </c>
      <c r="V65" s="2">
        <f t="shared" si="24"/>
        <v>0</v>
      </c>
      <c r="W65" s="2">
        <f t="shared" si="25"/>
        <v>4.8999999999999998E-3</v>
      </c>
      <c r="X65" s="1">
        <v>0.98</v>
      </c>
      <c r="Y65" s="8">
        <v>1030700</v>
      </c>
      <c r="Z65" s="8">
        <v>3461041</v>
      </c>
      <c r="AA65" t="s">
        <v>164</v>
      </c>
      <c r="AC65" t="s">
        <v>2205</v>
      </c>
      <c r="AE65" t="s">
        <v>2024</v>
      </c>
    </row>
    <row r="66" spans="1:31">
      <c r="A66" t="s">
        <v>1684</v>
      </c>
      <c r="B66" t="s">
        <v>1744</v>
      </c>
      <c r="C66">
        <v>32</v>
      </c>
      <c r="D66" s="7" t="s">
        <v>1731</v>
      </c>
      <c r="E66" s="7" t="s">
        <v>2545</v>
      </c>
      <c r="F66">
        <v>1</v>
      </c>
      <c r="G66" s="3">
        <v>5.9099999999999995E-4</v>
      </c>
      <c r="H66" s="3">
        <v>0.98401499999999997</v>
      </c>
      <c r="I66" s="3">
        <v>0</v>
      </c>
      <c r="J66" s="3">
        <v>0</v>
      </c>
      <c r="M66" s="2">
        <v>5.9999999999999995E-4</v>
      </c>
      <c r="N66" s="2">
        <v>0.999</v>
      </c>
      <c r="O66" s="2">
        <v>0</v>
      </c>
      <c r="P66" s="2">
        <v>0</v>
      </c>
      <c r="Q66" s="2">
        <v>0</v>
      </c>
      <c r="R66" s="2"/>
      <c r="S66" s="2">
        <f t="shared" si="21"/>
        <v>5.9099999999999995E-4</v>
      </c>
      <c r="T66" s="2">
        <f t="shared" si="22"/>
        <v>0.98401499999999997</v>
      </c>
      <c r="U66" s="2">
        <f t="shared" si="23"/>
        <v>0</v>
      </c>
      <c r="V66" s="2">
        <f t="shared" si="24"/>
        <v>0</v>
      </c>
      <c r="W66" s="2">
        <f t="shared" si="25"/>
        <v>0</v>
      </c>
      <c r="X66" s="1">
        <v>0.98499999999999999</v>
      </c>
      <c r="Y66" s="8">
        <v>442300</v>
      </c>
      <c r="Z66" s="8">
        <v>32929600</v>
      </c>
      <c r="AA66" t="s">
        <v>1575</v>
      </c>
      <c r="AC66" t="s">
        <v>2215</v>
      </c>
      <c r="AE66" t="s">
        <v>2024</v>
      </c>
    </row>
    <row r="67" spans="1:31">
      <c r="A67" t="s">
        <v>608</v>
      </c>
      <c r="B67" t="s">
        <v>1740</v>
      </c>
      <c r="C67">
        <v>33</v>
      </c>
      <c r="D67" s="7" t="s">
        <v>1753</v>
      </c>
      <c r="E67" s="7" t="s">
        <v>2463</v>
      </c>
      <c r="F67">
        <v>1</v>
      </c>
      <c r="G67" s="3">
        <v>3.7599999999999999E-3</v>
      </c>
      <c r="H67" s="3">
        <v>4.6999999999999999E-4</v>
      </c>
      <c r="I67" s="3">
        <v>8.5116999999999984E-2</v>
      </c>
      <c r="J67" s="3">
        <v>0.14593499999999998</v>
      </c>
      <c r="K67" s="1" t="s">
        <v>1732</v>
      </c>
      <c r="L67" s="1">
        <f>SUM(G67:J67)</f>
        <v>0.23528199999999996</v>
      </c>
      <c r="M67" s="2">
        <v>1.6E-2</v>
      </c>
      <c r="N67" s="2">
        <v>2E-3</v>
      </c>
      <c r="O67" s="2">
        <v>0.56999999999999995</v>
      </c>
      <c r="P67" s="2">
        <v>0.36219999999999997</v>
      </c>
      <c r="Q67" s="2">
        <v>5.1000000000000004E-2</v>
      </c>
      <c r="R67" s="2"/>
      <c r="S67" s="2">
        <f t="shared" si="21"/>
        <v>3.7599999999999999E-3</v>
      </c>
      <c r="T67" s="2">
        <f t="shared" si="22"/>
        <v>4.6999999999999999E-4</v>
      </c>
      <c r="U67" s="2">
        <f t="shared" si="23"/>
        <v>0.13394999999999999</v>
      </c>
      <c r="V67" s="2">
        <f t="shared" si="24"/>
        <v>8.5116999999999984E-2</v>
      </c>
      <c r="W67" s="2">
        <f t="shared" si="25"/>
        <v>1.1985000000000001E-2</v>
      </c>
      <c r="X67" s="1">
        <v>0.23499999999999999</v>
      </c>
      <c r="Y67" s="8">
        <v>377915</v>
      </c>
      <c r="Z67" s="8">
        <v>127300000</v>
      </c>
      <c r="AA67" t="s">
        <v>524</v>
      </c>
      <c r="AC67" t="s">
        <v>9</v>
      </c>
      <c r="AE67" t="s">
        <v>2024</v>
      </c>
    </row>
    <row r="68" spans="1:31">
      <c r="A68" t="s">
        <v>1029</v>
      </c>
      <c r="B68" t="s">
        <v>1740</v>
      </c>
      <c r="C68">
        <v>34</v>
      </c>
      <c r="D68" s="7" t="s">
        <v>1732</v>
      </c>
      <c r="E68" s="7" t="s">
        <v>2471</v>
      </c>
      <c r="F68">
        <v>2</v>
      </c>
      <c r="G68" s="3">
        <v>0.23496</v>
      </c>
      <c r="H68" s="3">
        <v>6.6E-4</v>
      </c>
      <c r="I68" s="3">
        <v>0</v>
      </c>
      <c r="J68" s="3">
        <v>9.4379999999999992E-2</v>
      </c>
      <c r="K68" s="1" t="s">
        <v>1732</v>
      </c>
      <c r="L68" s="1">
        <f>SUM(G68:J68)</f>
        <v>0.32999999999999996</v>
      </c>
      <c r="M68" s="2">
        <v>0.71199999999999997</v>
      </c>
      <c r="N68" s="2">
        <v>2E-3</v>
      </c>
      <c r="O68" s="2">
        <v>0.28599999999999998</v>
      </c>
      <c r="P68" s="2">
        <v>0</v>
      </c>
      <c r="Q68" s="2">
        <v>0</v>
      </c>
      <c r="R68" s="2"/>
      <c r="S68" s="2">
        <f t="shared" si="21"/>
        <v>0.23496</v>
      </c>
      <c r="T68" s="2">
        <f t="shared" si="22"/>
        <v>6.6E-4</v>
      </c>
      <c r="U68" s="2">
        <f t="shared" si="23"/>
        <v>9.4379999999999992E-2</v>
      </c>
      <c r="V68" s="2">
        <f t="shared" si="24"/>
        <v>0</v>
      </c>
      <c r="W68" s="2">
        <f t="shared" si="25"/>
        <v>0</v>
      </c>
      <c r="X68" s="1">
        <v>0.33</v>
      </c>
      <c r="Y68" s="8">
        <v>207600</v>
      </c>
      <c r="Z68" s="8">
        <v>9460700</v>
      </c>
      <c r="AA68" t="s">
        <v>954</v>
      </c>
      <c r="AC68" t="s">
        <v>2054</v>
      </c>
      <c r="AE68" t="s">
        <v>2024</v>
      </c>
    </row>
    <row r="69" spans="1:31">
      <c r="A69" t="s">
        <v>1046</v>
      </c>
      <c r="B69" t="s">
        <v>1741</v>
      </c>
      <c r="C69">
        <v>34</v>
      </c>
      <c r="D69" s="7" t="s">
        <v>1732</v>
      </c>
      <c r="E69" s="7" t="s">
        <v>2471</v>
      </c>
      <c r="F69">
        <v>2</v>
      </c>
      <c r="G69" s="3">
        <v>0.381745</v>
      </c>
      <c r="H69" s="3">
        <v>5.4600000000000004E-3</v>
      </c>
      <c r="I69" s="3">
        <v>2.7300000000000002E-4</v>
      </c>
      <c r="J69" s="3">
        <v>6.6885E-2</v>
      </c>
      <c r="K69" s="1" t="s">
        <v>1732</v>
      </c>
      <c r="L69" s="1">
        <f>SUM(G69:J69)</f>
        <v>0.45436300000000007</v>
      </c>
      <c r="M69" s="2">
        <v>0.83899999999999997</v>
      </c>
      <c r="N69" s="2">
        <v>1.2E-2</v>
      </c>
      <c r="O69" s="2">
        <v>0.14699999999999999</v>
      </c>
      <c r="P69" s="2">
        <v>6.0000000000000006E-4</v>
      </c>
      <c r="Q69" s="2">
        <v>0</v>
      </c>
      <c r="R69" s="2"/>
      <c r="S69" s="2">
        <f t="shared" si="21"/>
        <v>0.381745</v>
      </c>
      <c r="T69" s="2">
        <f t="shared" si="22"/>
        <v>5.4600000000000004E-3</v>
      </c>
      <c r="U69" s="2">
        <f t="shared" si="23"/>
        <v>6.6885E-2</v>
      </c>
      <c r="V69" s="2">
        <f t="shared" si="24"/>
        <v>2.7300000000000002E-4</v>
      </c>
      <c r="W69" s="2">
        <f t="shared" si="25"/>
        <v>0</v>
      </c>
      <c r="X69" s="1">
        <v>0.45500000000000002</v>
      </c>
      <c r="Y69" s="8">
        <v>603628</v>
      </c>
      <c r="Z69" s="8">
        <v>45512989</v>
      </c>
      <c r="AA69" t="s">
        <v>954</v>
      </c>
      <c r="AC69" t="s">
        <v>34</v>
      </c>
      <c r="AE69" t="s">
        <v>2024</v>
      </c>
    </row>
    <row r="70" spans="1:31">
      <c r="A70" t="s">
        <v>1668</v>
      </c>
      <c r="B70" t="s">
        <v>1744</v>
      </c>
      <c r="C70">
        <v>35</v>
      </c>
      <c r="D70" s="7" t="s">
        <v>1731</v>
      </c>
      <c r="E70" s="7" t="s">
        <v>2502</v>
      </c>
      <c r="F70">
        <v>2</v>
      </c>
      <c r="G70" s="3">
        <v>1.8600000000000001E-3</v>
      </c>
      <c r="H70" s="3">
        <v>0.91047</v>
      </c>
      <c r="I70" s="3">
        <v>0</v>
      </c>
      <c r="J70" s="3">
        <v>1.7019000000000003E-2</v>
      </c>
      <c r="M70" s="2">
        <v>2E-3</v>
      </c>
      <c r="N70" s="2">
        <v>0.97899999999999998</v>
      </c>
      <c r="O70" s="2">
        <v>1.7999999999999999E-2</v>
      </c>
      <c r="P70" s="2">
        <v>0</v>
      </c>
      <c r="Q70" s="2">
        <v>2.9999999999999997E-4</v>
      </c>
      <c r="R70" s="2"/>
      <c r="S70" s="2">
        <f t="shared" si="21"/>
        <v>1.8600000000000001E-3</v>
      </c>
      <c r="T70" s="2">
        <f t="shared" si="22"/>
        <v>0.91047</v>
      </c>
      <c r="U70" s="2">
        <f t="shared" si="23"/>
        <v>1.6739999999999998E-2</v>
      </c>
      <c r="V70" s="2">
        <f t="shared" si="24"/>
        <v>0</v>
      </c>
      <c r="W70" s="2">
        <f t="shared" si="25"/>
        <v>2.7900000000000001E-4</v>
      </c>
      <c r="X70" s="1">
        <v>0.93</v>
      </c>
      <c r="Y70" s="8">
        <v>2381741</v>
      </c>
      <c r="Z70" s="8">
        <v>37900000</v>
      </c>
      <c r="AA70" t="s">
        <v>1575</v>
      </c>
      <c r="AC70" t="s">
        <v>2027</v>
      </c>
      <c r="AE70" t="s">
        <v>2024</v>
      </c>
    </row>
    <row r="71" spans="1:31">
      <c r="A71" t="s">
        <v>1693</v>
      </c>
      <c r="B71" t="s">
        <v>1744</v>
      </c>
      <c r="C71">
        <v>35</v>
      </c>
      <c r="D71" s="7" t="s">
        <v>1731</v>
      </c>
      <c r="E71" s="7" t="s">
        <v>2502</v>
      </c>
      <c r="F71">
        <v>2</v>
      </c>
      <c r="G71" s="3">
        <v>1.8600000000000001E-3</v>
      </c>
      <c r="H71" s="3">
        <v>0.92535000000000001</v>
      </c>
      <c r="I71" s="3">
        <v>0</v>
      </c>
      <c r="J71" s="3">
        <v>1.8600000000000001E-3</v>
      </c>
      <c r="M71" s="2">
        <v>2E-3</v>
      </c>
      <c r="N71" s="2">
        <v>0.995</v>
      </c>
      <c r="O71" s="2">
        <v>2E-3</v>
      </c>
      <c r="P71" s="2">
        <v>0</v>
      </c>
      <c r="Q71" s="2">
        <v>0</v>
      </c>
      <c r="R71" s="2"/>
      <c r="S71" s="2">
        <f t="shared" si="21"/>
        <v>1.8600000000000001E-3</v>
      </c>
      <c r="T71" s="2">
        <f t="shared" si="22"/>
        <v>0.92535000000000001</v>
      </c>
      <c r="U71" s="2">
        <f t="shared" si="23"/>
        <v>1.8600000000000001E-3</v>
      </c>
      <c r="V71" s="2">
        <f t="shared" si="24"/>
        <v>0</v>
      </c>
      <c r="W71" s="2">
        <f t="shared" si="25"/>
        <v>0</v>
      </c>
      <c r="X71" s="1">
        <v>0.93</v>
      </c>
      <c r="Y71" s="8">
        <v>163610</v>
      </c>
      <c r="Z71" s="8">
        <v>10777500</v>
      </c>
      <c r="AA71" t="s">
        <v>1575</v>
      </c>
      <c r="AC71" t="s">
        <v>2335</v>
      </c>
      <c r="AE71" t="s">
        <v>2024</v>
      </c>
    </row>
    <row r="72" spans="1:31">
      <c r="A72" t="s">
        <v>1160</v>
      </c>
      <c r="B72" t="s">
        <v>1749</v>
      </c>
      <c r="C72">
        <v>36</v>
      </c>
      <c r="D72" s="7" t="s">
        <v>1730</v>
      </c>
      <c r="E72" s="7" t="s">
        <v>2488</v>
      </c>
      <c r="F72">
        <v>4</v>
      </c>
      <c r="G72" s="3">
        <v>0.596167</v>
      </c>
      <c r="H72" s="3">
        <v>2.6454999999999996E-2</v>
      </c>
      <c r="I72" s="3">
        <v>2.1449999999999998E-3</v>
      </c>
      <c r="J72" s="3">
        <v>9.0090000000000003E-2</v>
      </c>
      <c r="K72" s="1" t="s">
        <v>2456</v>
      </c>
      <c r="L72" s="1">
        <f>+G72+H72</f>
        <v>0.62262200000000001</v>
      </c>
      <c r="M72" s="2">
        <v>0.83379999999999999</v>
      </c>
      <c r="N72" s="2">
        <v>3.6999999999999998E-2</v>
      </c>
      <c r="O72" s="2">
        <v>0.124</v>
      </c>
      <c r="P72" s="2">
        <v>3.0000000000000001E-3</v>
      </c>
      <c r="Q72" s="2">
        <v>2E-3</v>
      </c>
      <c r="R72" s="2"/>
      <c r="S72" s="2">
        <f t="shared" si="21"/>
        <v>0.596167</v>
      </c>
      <c r="T72" s="2">
        <f t="shared" si="22"/>
        <v>2.6454999999999996E-2</v>
      </c>
      <c r="U72" s="2">
        <f t="shared" si="23"/>
        <v>8.8659999999999989E-2</v>
      </c>
      <c r="V72" s="2">
        <f t="shared" si="24"/>
        <v>2.1449999999999998E-3</v>
      </c>
      <c r="W72" s="2">
        <f t="shared" si="25"/>
        <v>1.4300000000000001E-3</v>
      </c>
      <c r="X72" s="1">
        <v>0.71499999999999997</v>
      </c>
      <c r="Y72" s="8">
        <v>301308</v>
      </c>
      <c r="Z72" s="8">
        <v>59561204</v>
      </c>
      <c r="AA72" t="s">
        <v>954</v>
      </c>
      <c r="AC72" t="s">
        <v>2167</v>
      </c>
      <c r="AE72" t="s">
        <v>2024</v>
      </c>
    </row>
    <row r="73" spans="1:31">
      <c r="A73" t="s">
        <v>1167</v>
      </c>
      <c r="B73" t="s">
        <v>1746</v>
      </c>
      <c r="C73">
        <v>36</v>
      </c>
      <c r="D73" s="7" t="s">
        <v>1730</v>
      </c>
      <c r="E73" s="7" t="s">
        <v>2488</v>
      </c>
      <c r="F73">
        <v>4</v>
      </c>
      <c r="G73" s="3">
        <v>0.97</v>
      </c>
      <c r="H73" s="3">
        <v>2E-3</v>
      </c>
      <c r="I73" s="3">
        <v>2E-3</v>
      </c>
      <c r="J73" s="3">
        <v>2.5000000000000001E-2</v>
      </c>
      <c r="M73" s="2">
        <v>0.97</v>
      </c>
      <c r="N73" s="2">
        <v>2E-3</v>
      </c>
      <c r="O73" s="2">
        <v>2.5000000000000001E-2</v>
      </c>
      <c r="P73" s="2">
        <v>2E-3</v>
      </c>
      <c r="Q73" s="2">
        <v>0</v>
      </c>
      <c r="R73" s="2"/>
      <c r="S73" s="2"/>
      <c r="T73" s="2"/>
      <c r="U73" s="2"/>
      <c r="V73" s="2"/>
      <c r="W73" s="2"/>
      <c r="Y73">
        <v>315</v>
      </c>
      <c r="Z73" s="8">
        <v>416055</v>
      </c>
      <c r="AA73" t="s">
        <v>954</v>
      </c>
      <c r="AC73" t="s">
        <v>2202</v>
      </c>
      <c r="AE73" t="s">
        <v>2024</v>
      </c>
    </row>
    <row r="74" spans="1:31">
      <c r="A74" t="s">
        <v>1178</v>
      </c>
      <c r="B74" t="s">
        <v>1746</v>
      </c>
      <c r="C74">
        <v>36</v>
      </c>
      <c r="D74" s="7" t="s">
        <v>1730</v>
      </c>
      <c r="E74" s="7" t="s">
        <v>2488</v>
      </c>
      <c r="F74">
        <v>4</v>
      </c>
      <c r="G74" s="3">
        <v>0.91900000000000004</v>
      </c>
      <c r="H74" s="3">
        <v>0</v>
      </c>
      <c r="I74" s="3">
        <v>0</v>
      </c>
      <c r="J74" s="3">
        <v>8.0999999999999989E-2</v>
      </c>
      <c r="M74" s="2">
        <v>0.91900000000000004</v>
      </c>
      <c r="N74" s="2">
        <v>0</v>
      </c>
      <c r="O74" s="2">
        <v>7.1999999999999995E-2</v>
      </c>
      <c r="P74" s="2">
        <v>0</v>
      </c>
      <c r="Q74" s="2">
        <v>8.9999999999999993E-3</v>
      </c>
      <c r="R74" s="2"/>
      <c r="S74" s="2"/>
      <c r="T74" s="2"/>
      <c r="U74" s="2"/>
      <c r="V74" s="2"/>
      <c r="W74" s="2"/>
      <c r="Y74">
        <v>61</v>
      </c>
      <c r="Z74" s="8">
        <v>32576</v>
      </c>
      <c r="AA74" t="s">
        <v>954</v>
      </c>
      <c r="AC74" t="s">
        <v>2287</v>
      </c>
      <c r="AE74" t="s">
        <v>2024</v>
      </c>
    </row>
    <row r="75" spans="1:31">
      <c r="A75" t="s">
        <v>1187</v>
      </c>
      <c r="B75" t="s">
        <v>1746</v>
      </c>
      <c r="C75">
        <v>36</v>
      </c>
      <c r="D75" s="7" t="s">
        <v>1730</v>
      </c>
      <c r="E75" s="7" t="s">
        <v>2488</v>
      </c>
      <c r="F75">
        <v>4</v>
      </c>
      <c r="G75" s="3">
        <v>1</v>
      </c>
      <c r="H75" s="3">
        <v>0</v>
      </c>
      <c r="I75" s="3">
        <v>0</v>
      </c>
      <c r="J75" s="3">
        <v>0</v>
      </c>
      <c r="M75" s="2">
        <v>1</v>
      </c>
      <c r="N75" s="2">
        <v>0</v>
      </c>
      <c r="O75" s="2">
        <v>0</v>
      </c>
      <c r="P75" s="2">
        <v>0</v>
      </c>
      <c r="Q75" s="2">
        <v>0</v>
      </c>
      <c r="R75" s="2"/>
      <c r="S75" s="2"/>
      <c r="T75" s="2"/>
      <c r="U75" s="2"/>
      <c r="V75" s="2"/>
      <c r="W75" s="2"/>
      <c r="Y75">
        <v>0.44</v>
      </c>
      <c r="Z75">
        <v>800</v>
      </c>
      <c r="AA75" t="s">
        <v>954</v>
      </c>
      <c r="AC75" t="s">
        <v>2384</v>
      </c>
      <c r="AD75" t="s">
        <v>2442</v>
      </c>
      <c r="AE75" t="s">
        <v>2385</v>
      </c>
    </row>
    <row r="76" spans="1:31">
      <c r="A76" t="s">
        <v>1986</v>
      </c>
      <c r="B76" t="s">
        <v>1744</v>
      </c>
      <c r="C76">
        <v>37</v>
      </c>
      <c r="D76" s="7" t="s">
        <v>1731</v>
      </c>
      <c r="E76" s="7" t="s">
        <v>2525</v>
      </c>
      <c r="F76">
        <v>2</v>
      </c>
      <c r="G76" s="3">
        <v>4.4999999999999998E-2</v>
      </c>
      <c r="H76" s="3">
        <v>0.95099999999999996</v>
      </c>
      <c r="I76" s="3">
        <v>0</v>
      </c>
      <c r="J76" s="3">
        <v>1E-3</v>
      </c>
      <c r="M76" s="2">
        <v>4.4999999999999998E-2</v>
      </c>
      <c r="N76" s="2">
        <v>0.95099999999999996</v>
      </c>
      <c r="O76" s="2">
        <v>0</v>
      </c>
      <c r="P76" s="2">
        <v>0</v>
      </c>
      <c r="Q76" s="2">
        <v>1E-3</v>
      </c>
      <c r="R76" s="2"/>
      <c r="S76" s="2"/>
      <c r="T76" s="2"/>
      <c r="U76" s="2"/>
      <c r="V76" s="2"/>
      <c r="W76" s="2"/>
      <c r="Y76" s="8">
        <v>10690</v>
      </c>
      <c r="Z76" s="8">
        <v>1874000</v>
      </c>
      <c r="AA76" t="s">
        <v>164</v>
      </c>
      <c r="AC76" t="s">
        <v>2425</v>
      </c>
      <c r="AE76" t="s">
        <v>2024</v>
      </c>
    </row>
    <row r="77" spans="1:31">
      <c r="A77" t="s">
        <v>488</v>
      </c>
      <c r="B77" t="s">
        <v>1744</v>
      </c>
      <c r="C77">
        <v>37</v>
      </c>
      <c r="D77" s="7" t="s">
        <v>1731</v>
      </c>
      <c r="E77" s="7" t="s">
        <v>2525</v>
      </c>
      <c r="F77">
        <v>2</v>
      </c>
      <c r="G77" s="3">
        <v>3.4739999999999993E-2</v>
      </c>
      <c r="H77" s="3">
        <v>0.93025999999999998</v>
      </c>
      <c r="I77" s="3">
        <v>0</v>
      </c>
      <c r="J77" s="3">
        <v>0</v>
      </c>
      <c r="M77" s="2">
        <v>3.5999999999999997E-2</v>
      </c>
      <c r="N77" s="2">
        <v>0.96399999999999997</v>
      </c>
      <c r="O77" s="2">
        <v>0</v>
      </c>
      <c r="P77" s="2">
        <v>0</v>
      </c>
      <c r="Q77" s="2">
        <v>0</v>
      </c>
      <c r="R77" s="2"/>
      <c r="S77" s="2">
        <f>+M77*$X77</f>
        <v>3.4739999999999993E-2</v>
      </c>
      <c r="T77" s="2">
        <f>+N77*$X77</f>
        <v>0.93025999999999998</v>
      </c>
      <c r="U77" s="2">
        <f>+O77*$X77</f>
        <v>0</v>
      </c>
      <c r="V77" s="2">
        <f>+P77*$X77</f>
        <v>0</v>
      </c>
      <c r="W77" s="2">
        <f>+Q77*$X77</f>
        <v>0</v>
      </c>
      <c r="X77" s="1">
        <v>0.96499999999999997</v>
      </c>
      <c r="Y77" s="8">
        <v>196722</v>
      </c>
      <c r="Z77" s="8">
        <v>13567338</v>
      </c>
      <c r="AA77" t="s">
        <v>164</v>
      </c>
      <c r="AC77" t="s">
        <v>2291</v>
      </c>
      <c r="AE77" t="s">
        <v>2024</v>
      </c>
    </row>
    <row r="78" spans="1:31">
      <c r="A78" t="s">
        <v>445</v>
      </c>
      <c r="B78" t="s">
        <v>1742</v>
      </c>
      <c r="C78">
        <v>38</v>
      </c>
      <c r="D78" s="7" t="s">
        <v>1731</v>
      </c>
      <c r="E78" s="7" t="s">
        <v>2500</v>
      </c>
      <c r="F78">
        <v>4</v>
      </c>
      <c r="G78" s="3">
        <v>0.19700000000000001</v>
      </c>
      <c r="H78" s="3">
        <v>0.45100000000000001</v>
      </c>
      <c r="I78" s="3">
        <v>0</v>
      </c>
      <c r="J78" s="3">
        <v>0.35199999999999998</v>
      </c>
      <c r="K78" s="1" t="s">
        <v>1732</v>
      </c>
      <c r="L78" s="1">
        <f>SUM(G78:J78)</f>
        <v>1</v>
      </c>
      <c r="M78" s="2">
        <v>0.19700000000000001</v>
      </c>
      <c r="N78" s="2">
        <v>0.45100000000000001</v>
      </c>
      <c r="O78" s="2">
        <v>4.2999999999999997E-2</v>
      </c>
      <c r="P78" s="2">
        <v>0</v>
      </c>
      <c r="Q78" s="2">
        <v>0.309</v>
      </c>
      <c r="R78" s="2"/>
      <c r="S78" s="2"/>
      <c r="T78" s="2"/>
      <c r="U78" s="2"/>
      <c r="V78" s="2"/>
      <c r="W78" s="2"/>
      <c r="Y78" s="8">
        <v>36125</v>
      </c>
      <c r="Z78" s="8">
        <v>1520830</v>
      </c>
      <c r="AA78" t="s">
        <v>164</v>
      </c>
      <c r="AC78" t="s">
        <v>2148</v>
      </c>
      <c r="AE78" t="s">
        <v>2024</v>
      </c>
    </row>
    <row r="79" spans="1:31">
      <c r="A79" t="s">
        <v>439</v>
      </c>
      <c r="B79" t="s">
        <v>1745</v>
      </c>
      <c r="C79">
        <v>38</v>
      </c>
      <c r="D79" s="7" t="s">
        <v>1731</v>
      </c>
      <c r="E79" s="7" t="s">
        <v>2500</v>
      </c>
      <c r="F79">
        <v>4</v>
      </c>
      <c r="G79" s="3">
        <v>0.10572999999999999</v>
      </c>
      <c r="H79" s="3">
        <v>0.81867999999999996</v>
      </c>
      <c r="I79" s="3">
        <v>0</v>
      </c>
      <c r="J79" s="3">
        <v>4.3649999999999994E-2</v>
      </c>
      <c r="M79" s="2">
        <v>0.109</v>
      </c>
      <c r="N79" s="2">
        <v>0.84399999999999997</v>
      </c>
      <c r="O79" s="2">
        <v>1.7999999999999999E-2</v>
      </c>
      <c r="P79" s="2">
        <v>0</v>
      </c>
      <c r="Q79" s="2">
        <v>2.7E-2</v>
      </c>
      <c r="R79" s="2"/>
      <c r="S79" s="2">
        <f t="shared" ref="S79:S90" si="26">+M79*$X79</f>
        <v>0.10572999999999999</v>
      </c>
      <c r="T79" s="2">
        <f t="shared" ref="T79:T90" si="27">+N79*$X79</f>
        <v>0.81867999999999996</v>
      </c>
      <c r="U79" s="2">
        <f t="shared" ref="U79:U90" si="28">+O79*$X79</f>
        <v>1.746E-2</v>
      </c>
      <c r="V79" s="2">
        <f t="shared" ref="V79:V90" si="29">+P79*$X79</f>
        <v>0</v>
      </c>
      <c r="W79" s="2">
        <f t="shared" ref="W79:W90" si="30">+Q79*$X79</f>
        <v>2.6189999999999998E-2</v>
      </c>
      <c r="X79" s="1">
        <v>0.97</v>
      </c>
      <c r="Y79" s="8">
        <v>245857</v>
      </c>
      <c r="Z79" s="8">
        <v>10824200</v>
      </c>
      <c r="AA79" t="s">
        <v>164</v>
      </c>
      <c r="AC79" t="s">
        <v>2147</v>
      </c>
      <c r="AE79" t="s">
        <v>2024</v>
      </c>
    </row>
    <row r="80" spans="1:31">
      <c r="A80" t="s">
        <v>458</v>
      </c>
      <c r="B80" t="s">
        <v>1747</v>
      </c>
      <c r="C80">
        <v>38</v>
      </c>
      <c r="D80" s="7" t="s">
        <v>1731</v>
      </c>
      <c r="E80" s="7" t="s">
        <v>2500</v>
      </c>
      <c r="F80">
        <v>4</v>
      </c>
      <c r="G80" s="3">
        <v>0.80745999999999996</v>
      </c>
      <c r="H80" s="3">
        <v>0.11279999999999998</v>
      </c>
      <c r="I80" s="3">
        <v>0</v>
      </c>
      <c r="J80" s="3">
        <v>1.8800000000000001E-2</v>
      </c>
      <c r="M80" s="2">
        <v>0.85899999999999999</v>
      </c>
      <c r="N80" s="2">
        <v>0.12</v>
      </c>
      <c r="O80" s="2">
        <v>1.4E-2</v>
      </c>
      <c r="P80" s="2">
        <v>0</v>
      </c>
      <c r="Q80" s="2">
        <v>6.0000000000000001E-3</v>
      </c>
      <c r="R80" s="2"/>
      <c r="S80" s="2">
        <f t="shared" si="26"/>
        <v>0.80745999999999996</v>
      </c>
      <c r="T80" s="2">
        <f t="shared" si="27"/>
        <v>0.11279999999999998</v>
      </c>
      <c r="U80" s="2">
        <f t="shared" si="28"/>
        <v>1.316E-2</v>
      </c>
      <c r="V80" s="2">
        <f t="shared" si="29"/>
        <v>0</v>
      </c>
      <c r="W80" s="2">
        <f t="shared" si="30"/>
        <v>5.64E-3</v>
      </c>
      <c r="X80" s="1">
        <v>0.94</v>
      </c>
      <c r="Y80" s="8">
        <v>97036</v>
      </c>
      <c r="Z80" s="8">
        <v>3476608</v>
      </c>
      <c r="AA80" t="s">
        <v>164</v>
      </c>
      <c r="AC80" t="s">
        <v>2189</v>
      </c>
      <c r="AE80" t="s">
        <v>2024</v>
      </c>
    </row>
    <row r="81" spans="1:31">
      <c r="A81" t="s">
        <v>492</v>
      </c>
      <c r="B81" t="s">
        <v>1745</v>
      </c>
      <c r="C81">
        <v>38</v>
      </c>
      <c r="D81" s="7" t="s">
        <v>1731</v>
      </c>
      <c r="E81" s="7" t="s">
        <v>2500</v>
      </c>
      <c r="F81">
        <v>4</v>
      </c>
      <c r="G81" s="3">
        <v>0.20481999999999997</v>
      </c>
      <c r="H81" s="3">
        <v>0.76439999999999997</v>
      </c>
      <c r="I81" s="3">
        <v>0</v>
      </c>
      <c r="J81" s="3">
        <v>8.8200000000000014E-3</v>
      </c>
      <c r="M81" s="2">
        <v>0.20899999999999999</v>
      </c>
      <c r="N81" s="2">
        <v>0.78</v>
      </c>
      <c r="O81" s="2">
        <v>1E-3</v>
      </c>
      <c r="P81" s="2">
        <v>0</v>
      </c>
      <c r="Q81" s="2">
        <v>8.0000000000000002E-3</v>
      </c>
      <c r="R81" s="2"/>
      <c r="S81" s="2">
        <f t="shared" si="26"/>
        <v>0.20481999999999997</v>
      </c>
      <c r="T81" s="2">
        <f t="shared" si="27"/>
        <v>0.76439999999999997</v>
      </c>
      <c r="U81" s="2">
        <f t="shared" si="28"/>
        <v>9.7999999999999997E-4</v>
      </c>
      <c r="V81" s="2">
        <f t="shared" si="29"/>
        <v>0</v>
      </c>
      <c r="W81" s="2">
        <f t="shared" si="30"/>
        <v>7.8399999999999997E-3</v>
      </c>
      <c r="X81" s="1">
        <v>0.98</v>
      </c>
      <c r="Y81" s="8">
        <v>71740</v>
      </c>
      <c r="Z81" s="8">
        <v>6255000</v>
      </c>
      <c r="AA81" t="s">
        <v>164</v>
      </c>
      <c r="AC81" t="s">
        <v>2296</v>
      </c>
      <c r="AE81" t="s">
        <v>2024</v>
      </c>
    </row>
    <row r="82" spans="1:31">
      <c r="A82" t="s">
        <v>1111</v>
      </c>
      <c r="B82" t="s">
        <v>1740</v>
      </c>
      <c r="C82">
        <v>39</v>
      </c>
      <c r="D82" s="7" t="s">
        <v>1730</v>
      </c>
      <c r="E82" s="7" t="s">
        <v>2474</v>
      </c>
      <c r="F82">
        <v>8</v>
      </c>
      <c r="G82" s="3">
        <v>0.27503499999999997</v>
      </c>
      <c r="H82" s="3">
        <v>4.5895000000000005E-2</v>
      </c>
      <c r="I82" s="3">
        <v>0</v>
      </c>
      <c r="J82" s="3">
        <v>1.4070000000000001E-2</v>
      </c>
      <c r="K82" s="1" t="s">
        <v>1732</v>
      </c>
      <c r="L82" s="1">
        <f>SUM(G82:J82)</f>
        <v>0.33500000000000002</v>
      </c>
      <c r="M82" s="2">
        <v>0.82099999999999995</v>
      </c>
      <c r="N82" s="2">
        <v>0.13700000000000001</v>
      </c>
      <c r="O82" s="2">
        <v>4.2000000000000003E-2</v>
      </c>
      <c r="P82" s="2">
        <v>0</v>
      </c>
      <c r="Q82" s="2">
        <v>0</v>
      </c>
      <c r="R82" s="2"/>
      <c r="S82" s="2">
        <f t="shared" si="26"/>
        <v>0.27503499999999997</v>
      </c>
      <c r="T82" s="2">
        <f t="shared" si="27"/>
        <v>4.5895000000000005E-2</v>
      </c>
      <c r="U82" s="2">
        <f t="shared" si="28"/>
        <v>1.4070000000000001E-2</v>
      </c>
      <c r="V82" s="2">
        <f t="shared" si="29"/>
        <v>0</v>
      </c>
      <c r="W82" s="2">
        <f t="shared" si="30"/>
        <v>0</v>
      </c>
      <c r="X82" s="1">
        <v>0.33500000000000002</v>
      </c>
      <c r="Y82" s="8">
        <v>111002</v>
      </c>
      <c r="Z82" s="8">
        <v>7282041</v>
      </c>
      <c r="AA82" t="s">
        <v>954</v>
      </c>
      <c r="AC82" t="s">
        <v>2070</v>
      </c>
      <c r="AE82" t="s">
        <v>2024</v>
      </c>
    </row>
    <row r="83" spans="1:31">
      <c r="A83" t="s">
        <v>1136</v>
      </c>
      <c r="B83" t="s">
        <v>1741</v>
      </c>
      <c r="C83">
        <v>39</v>
      </c>
      <c r="D83" s="7" t="s">
        <v>1730</v>
      </c>
      <c r="E83" s="7" t="s">
        <v>2474</v>
      </c>
      <c r="F83">
        <v>8</v>
      </c>
      <c r="G83" s="3">
        <v>0.35535500000000003</v>
      </c>
      <c r="H83" s="3">
        <v>8.5085000000000008E-2</v>
      </c>
      <c r="I83" s="3">
        <v>0</v>
      </c>
      <c r="J83" s="3">
        <v>1.456E-2</v>
      </c>
      <c r="K83" s="1" t="s">
        <v>1732</v>
      </c>
      <c r="L83" s="1">
        <f>SUM(G83:J83)</f>
        <v>0.45500000000000007</v>
      </c>
      <c r="M83" s="2">
        <v>0.78100000000000003</v>
      </c>
      <c r="N83" s="2">
        <v>0.187</v>
      </c>
      <c r="O83" s="2">
        <v>3.2000000000000001E-2</v>
      </c>
      <c r="P83" s="2">
        <v>0</v>
      </c>
      <c r="Q83" s="2">
        <v>0</v>
      </c>
      <c r="R83" s="2"/>
      <c r="S83" s="2">
        <f t="shared" si="26"/>
        <v>0.35535500000000003</v>
      </c>
      <c r="T83" s="2">
        <f t="shared" si="27"/>
        <v>8.5085000000000008E-2</v>
      </c>
      <c r="U83" s="2">
        <f t="shared" si="28"/>
        <v>1.456E-2</v>
      </c>
      <c r="V83" s="2">
        <f t="shared" si="29"/>
        <v>0</v>
      </c>
      <c r="W83" s="2">
        <f t="shared" si="30"/>
        <v>0</v>
      </c>
      <c r="X83" s="1">
        <v>0.45500000000000002</v>
      </c>
      <c r="Y83" s="8">
        <v>13812</v>
      </c>
      <c r="Z83" s="8">
        <v>620029</v>
      </c>
      <c r="AA83" t="s">
        <v>954</v>
      </c>
      <c r="AC83" t="s">
        <v>39</v>
      </c>
      <c r="AE83" t="s">
        <v>2024</v>
      </c>
    </row>
    <row r="84" spans="1:31">
      <c r="A84" t="s">
        <v>1145</v>
      </c>
      <c r="B84" t="s">
        <v>1749</v>
      </c>
      <c r="C84">
        <v>39</v>
      </c>
      <c r="D84" s="7" t="s">
        <v>1730</v>
      </c>
      <c r="E84" s="7" t="s">
        <v>2474</v>
      </c>
      <c r="F84">
        <v>8</v>
      </c>
      <c r="G84" s="3">
        <v>0.46712500000000001</v>
      </c>
      <c r="H84" s="3">
        <v>2.1210000000000003E-2</v>
      </c>
      <c r="I84" s="3">
        <v>0</v>
      </c>
      <c r="J84" s="3">
        <v>1.6664999999999999E-2</v>
      </c>
      <c r="K84" s="1" t="s">
        <v>2456</v>
      </c>
      <c r="L84" s="1">
        <f>+G84+H84</f>
        <v>0.48833500000000002</v>
      </c>
      <c r="M84" s="2">
        <v>0.92500000000000004</v>
      </c>
      <c r="N84" s="2">
        <v>4.2000000000000003E-2</v>
      </c>
      <c r="O84" s="2">
        <v>3.3000000000000002E-2</v>
      </c>
      <c r="P84" s="2">
        <v>0</v>
      </c>
      <c r="Q84" s="2">
        <v>0</v>
      </c>
      <c r="R84" s="2"/>
      <c r="S84" s="2">
        <f t="shared" si="26"/>
        <v>0.46712500000000001</v>
      </c>
      <c r="T84" s="2">
        <f t="shared" si="27"/>
        <v>2.1210000000000003E-2</v>
      </c>
      <c r="U84" s="2">
        <f t="shared" si="28"/>
        <v>1.6664999999999999E-2</v>
      </c>
      <c r="V84" s="2">
        <f t="shared" si="29"/>
        <v>0</v>
      </c>
      <c r="W84" s="2">
        <f t="shared" si="30"/>
        <v>0</v>
      </c>
      <c r="X84" s="1">
        <v>0.505</v>
      </c>
      <c r="Y84" s="8">
        <v>77474</v>
      </c>
      <c r="Z84" s="8">
        <v>7241295</v>
      </c>
      <c r="AA84" t="s">
        <v>954</v>
      </c>
      <c r="AC84" t="s">
        <v>2292</v>
      </c>
      <c r="AE84" t="s">
        <v>2024</v>
      </c>
    </row>
    <row r="85" spans="1:31">
      <c r="A85" t="s">
        <v>1122</v>
      </c>
      <c r="B85" t="s">
        <v>1745</v>
      </c>
      <c r="C85">
        <v>39</v>
      </c>
      <c r="D85" s="7" t="s">
        <v>1730</v>
      </c>
      <c r="E85" s="7" t="s">
        <v>2474</v>
      </c>
      <c r="F85">
        <v>8</v>
      </c>
      <c r="G85" s="3">
        <v>7.239000000000001E-2</v>
      </c>
      <c r="H85" s="3">
        <v>0.55245</v>
      </c>
      <c r="I85" s="3">
        <v>0</v>
      </c>
      <c r="J85" s="3">
        <v>1.0160000000000001E-2</v>
      </c>
      <c r="K85" s="1" t="s">
        <v>2456</v>
      </c>
      <c r="L85" s="1">
        <f>+G85+H85</f>
        <v>0.62484000000000006</v>
      </c>
      <c r="M85" s="2">
        <v>0.114</v>
      </c>
      <c r="N85" s="2">
        <v>0.87</v>
      </c>
      <c r="O85" s="2">
        <v>1.6E-2</v>
      </c>
      <c r="P85" s="2">
        <v>0</v>
      </c>
      <c r="Q85" s="2">
        <v>0</v>
      </c>
      <c r="R85" s="2"/>
      <c r="S85" s="2">
        <f t="shared" si="26"/>
        <v>7.239000000000001E-2</v>
      </c>
      <c r="T85" s="2">
        <f t="shared" si="27"/>
        <v>0.55245</v>
      </c>
      <c r="U85" s="2">
        <f t="shared" si="28"/>
        <v>1.0160000000000001E-2</v>
      </c>
      <c r="V85" s="2">
        <f t="shared" si="29"/>
        <v>0</v>
      </c>
      <c r="W85" s="2">
        <f t="shared" si="30"/>
        <v>0</v>
      </c>
      <c r="X85" s="1">
        <v>0.63500000000000001</v>
      </c>
      <c r="Y85" s="8">
        <v>10910</v>
      </c>
      <c r="Z85" s="8">
        <v>1815606</v>
      </c>
      <c r="AA85" t="s">
        <v>954</v>
      </c>
      <c r="AC85" t="s">
        <v>2400</v>
      </c>
      <c r="AE85" t="s">
        <v>2401</v>
      </c>
    </row>
    <row r="86" spans="1:31">
      <c r="A86" t="s">
        <v>1106</v>
      </c>
      <c r="B86" t="s">
        <v>1742</v>
      </c>
      <c r="C86">
        <v>39</v>
      </c>
      <c r="D86" s="7" t="s">
        <v>1730</v>
      </c>
      <c r="E86" s="7" t="s">
        <v>2474</v>
      </c>
      <c r="F86">
        <v>8</v>
      </c>
      <c r="G86" s="3">
        <v>0.34518000000000004</v>
      </c>
      <c r="H86" s="3">
        <v>0.29832000000000003</v>
      </c>
      <c r="I86" s="3">
        <v>0</v>
      </c>
      <c r="J86" s="3">
        <v>1.6500000000000001E-2</v>
      </c>
      <c r="K86" s="1" t="s">
        <v>1732</v>
      </c>
      <c r="L86" s="1">
        <f>SUM(G86:J86)</f>
        <v>0.66</v>
      </c>
      <c r="M86" s="2">
        <v>0.52300000000000002</v>
      </c>
      <c r="N86" s="2">
        <v>0.45200000000000001</v>
      </c>
      <c r="O86" s="2">
        <v>2.5000000000000001E-2</v>
      </c>
      <c r="P86" s="2">
        <v>0</v>
      </c>
      <c r="Q86" s="2">
        <v>0</v>
      </c>
      <c r="R86" s="2"/>
      <c r="S86" s="2">
        <f t="shared" si="26"/>
        <v>0.34518000000000004</v>
      </c>
      <c r="T86" s="2">
        <f t="shared" si="27"/>
        <v>0.29832000000000003</v>
      </c>
      <c r="U86" s="2">
        <f t="shared" si="28"/>
        <v>1.6500000000000001E-2</v>
      </c>
      <c r="V86" s="2">
        <f t="shared" si="29"/>
        <v>0</v>
      </c>
      <c r="W86" s="2">
        <f t="shared" si="30"/>
        <v>0</v>
      </c>
      <c r="X86" s="1">
        <v>0.66</v>
      </c>
      <c r="Y86" s="8">
        <v>51209</v>
      </c>
      <c r="Z86" s="8">
        <v>3839737</v>
      </c>
      <c r="AA86" t="s">
        <v>954</v>
      </c>
      <c r="AC86" t="s">
        <v>55</v>
      </c>
      <c r="AE86" t="s">
        <v>2024</v>
      </c>
    </row>
    <row r="87" spans="1:31">
      <c r="A87" t="s">
        <v>962</v>
      </c>
      <c r="B87" t="s">
        <v>1749</v>
      </c>
      <c r="C87">
        <v>39</v>
      </c>
      <c r="D87" s="7" t="s">
        <v>1730</v>
      </c>
      <c r="E87" s="7" t="s">
        <v>2474</v>
      </c>
      <c r="F87">
        <v>8</v>
      </c>
      <c r="G87" s="3">
        <v>0.62111000000000005</v>
      </c>
      <c r="H87" s="3">
        <v>9.3100000000000006E-3</v>
      </c>
      <c r="I87" s="3">
        <v>0</v>
      </c>
      <c r="J87" s="3">
        <v>3.3915000000000001E-2</v>
      </c>
      <c r="M87" s="2">
        <v>0.93400000000000005</v>
      </c>
      <c r="N87" s="2">
        <v>1.4E-2</v>
      </c>
      <c r="O87" s="2">
        <v>5.0999999999999997E-2</v>
      </c>
      <c r="P87" s="2">
        <v>0</v>
      </c>
      <c r="Q87" s="2">
        <v>0</v>
      </c>
      <c r="R87" s="2"/>
      <c r="S87" s="2">
        <f t="shared" si="26"/>
        <v>0.62111000000000005</v>
      </c>
      <c r="T87" s="2">
        <f t="shared" si="27"/>
        <v>9.3100000000000006E-3</v>
      </c>
      <c r="U87" s="2">
        <f t="shared" si="28"/>
        <v>3.3915000000000001E-2</v>
      </c>
      <c r="V87" s="2">
        <f t="shared" si="29"/>
        <v>0</v>
      </c>
      <c r="W87" s="2">
        <f t="shared" si="30"/>
        <v>0</v>
      </c>
      <c r="X87" s="1">
        <v>0.66500000000000004</v>
      </c>
      <c r="Y87" s="8">
        <v>56542</v>
      </c>
      <c r="Z87" s="8">
        <v>4290612</v>
      </c>
      <c r="AA87" t="s">
        <v>954</v>
      </c>
      <c r="AC87" t="s">
        <v>2099</v>
      </c>
      <c r="AE87" t="s">
        <v>2024</v>
      </c>
    </row>
    <row r="88" spans="1:31">
      <c r="A88" t="s">
        <v>1132</v>
      </c>
      <c r="B88" t="s">
        <v>1748</v>
      </c>
      <c r="C88">
        <v>39</v>
      </c>
      <c r="D88" s="7" t="s">
        <v>1730</v>
      </c>
      <c r="E88" s="7" t="s">
        <v>2474</v>
      </c>
      <c r="F88">
        <v>8</v>
      </c>
      <c r="G88" s="3">
        <v>0.70069999999999999</v>
      </c>
      <c r="H88" s="3">
        <v>4.2899999999999995E-3</v>
      </c>
      <c r="I88" s="3">
        <v>0</v>
      </c>
      <c r="J88" s="3">
        <v>1.001E-2</v>
      </c>
      <c r="M88" s="2">
        <v>0.98</v>
      </c>
      <c r="N88" s="2">
        <v>6.0000000000000001E-3</v>
      </c>
      <c r="O88" s="2">
        <v>1.4E-2</v>
      </c>
      <c r="P88" s="2">
        <v>0</v>
      </c>
      <c r="Q88" s="2">
        <v>0</v>
      </c>
      <c r="R88" s="2"/>
      <c r="S88" s="2">
        <f t="shared" si="26"/>
        <v>0.70069999999999999</v>
      </c>
      <c r="T88" s="2">
        <f t="shared" si="27"/>
        <v>4.2899999999999995E-3</v>
      </c>
      <c r="U88" s="2">
        <f t="shared" si="28"/>
        <v>1.001E-2</v>
      </c>
      <c r="V88" s="2">
        <f t="shared" si="29"/>
        <v>0</v>
      </c>
      <c r="W88" s="2">
        <f t="shared" si="30"/>
        <v>0</v>
      </c>
      <c r="X88" s="1">
        <v>0.71499999999999997</v>
      </c>
      <c r="Y88" s="8">
        <v>33843</v>
      </c>
      <c r="Z88" s="8">
        <v>3559500</v>
      </c>
      <c r="AA88" t="s">
        <v>954</v>
      </c>
      <c r="AC88" t="s">
        <v>2212</v>
      </c>
      <c r="AE88" t="s">
        <v>2024</v>
      </c>
    </row>
    <row r="89" spans="1:31">
      <c r="A89" t="s">
        <v>1140</v>
      </c>
      <c r="B89" t="s">
        <v>1747</v>
      </c>
      <c r="C89">
        <v>39</v>
      </c>
      <c r="D89" s="7" t="s">
        <v>1730</v>
      </c>
      <c r="E89" s="7" t="s">
        <v>2474</v>
      </c>
      <c r="F89">
        <v>8</v>
      </c>
      <c r="G89" s="3">
        <v>0.83579999999999999</v>
      </c>
      <c r="H89" s="3">
        <v>2.5200000000000001E-3</v>
      </c>
      <c r="I89" s="3">
        <v>0</v>
      </c>
      <c r="J89" s="3">
        <v>8.4000000000000003E-4</v>
      </c>
      <c r="M89" s="2">
        <v>0.995</v>
      </c>
      <c r="N89" s="2">
        <v>3.0000000000000001E-3</v>
      </c>
      <c r="O89" s="2">
        <v>1E-3</v>
      </c>
      <c r="P89" s="2">
        <v>0</v>
      </c>
      <c r="Q89" s="2">
        <v>0</v>
      </c>
      <c r="R89" s="2"/>
      <c r="S89" s="2">
        <f t="shared" si="26"/>
        <v>0.83579999999999999</v>
      </c>
      <c r="T89" s="2">
        <f t="shared" si="27"/>
        <v>2.5200000000000001E-3</v>
      </c>
      <c r="U89" s="2">
        <f t="shared" si="28"/>
        <v>8.4000000000000003E-4</v>
      </c>
      <c r="V89" s="2">
        <f t="shared" si="29"/>
        <v>0</v>
      </c>
      <c r="W89" s="2">
        <f t="shared" si="30"/>
        <v>0</v>
      </c>
      <c r="X89" s="1">
        <v>0.84</v>
      </c>
      <c r="Y89" s="8">
        <v>238391</v>
      </c>
      <c r="Z89" s="8">
        <v>19043767</v>
      </c>
      <c r="AA89" t="s">
        <v>954</v>
      </c>
      <c r="AC89" t="s">
        <v>2278</v>
      </c>
      <c r="AE89" t="s">
        <v>2024</v>
      </c>
    </row>
    <row r="90" spans="1:31">
      <c r="A90" t="s">
        <v>465</v>
      </c>
      <c r="B90" t="s">
        <v>1745</v>
      </c>
      <c r="C90">
        <v>40</v>
      </c>
      <c r="D90" s="7" t="s">
        <v>1731</v>
      </c>
      <c r="E90" s="7" t="s">
        <v>2538</v>
      </c>
      <c r="F90">
        <v>1</v>
      </c>
      <c r="G90" s="3">
        <v>3.024E-2</v>
      </c>
      <c r="H90" s="3">
        <v>0.87317999999999996</v>
      </c>
      <c r="I90" s="3">
        <v>0</v>
      </c>
      <c r="J90" s="3">
        <v>4.0634999999999998E-2</v>
      </c>
      <c r="M90" s="2">
        <v>3.2000000000000001E-2</v>
      </c>
      <c r="N90" s="2">
        <v>0.92400000000000004</v>
      </c>
      <c r="O90" s="2">
        <v>2.7E-2</v>
      </c>
      <c r="P90" s="2">
        <v>0</v>
      </c>
      <c r="Q90" s="2">
        <v>1.6E-2</v>
      </c>
      <c r="R90" s="2"/>
      <c r="S90" s="2">
        <f t="shared" si="26"/>
        <v>3.024E-2</v>
      </c>
      <c r="T90" s="2">
        <f t="shared" si="27"/>
        <v>0.87317999999999996</v>
      </c>
      <c r="U90" s="2">
        <f t="shared" si="28"/>
        <v>2.5514999999999999E-2</v>
      </c>
      <c r="V90" s="2">
        <f t="shared" si="29"/>
        <v>0</v>
      </c>
      <c r="W90" s="2">
        <f t="shared" si="30"/>
        <v>1.512E-2</v>
      </c>
      <c r="X90" s="1">
        <v>0.94499999999999995</v>
      </c>
      <c r="Y90" s="8">
        <v>1248574</v>
      </c>
      <c r="Z90" s="8">
        <v>14528662</v>
      </c>
      <c r="AA90" t="s">
        <v>164</v>
      </c>
      <c r="AC90" t="s">
        <v>2201</v>
      </c>
      <c r="AE90" t="s">
        <v>2024</v>
      </c>
    </row>
    <row r="91" spans="1:31">
      <c r="A91" t="s">
        <v>590</v>
      </c>
      <c r="B91" t="s">
        <v>1743</v>
      </c>
      <c r="C91">
        <v>41</v>
      </c>
      <c r="D91" s="7" t="s">
        <v>1753</v>
      </c>
      <c r="E91" s="7" t="s">
        <v>2513</v>
      </c>
      <c r="F91">
        <v>1</v>
      </c>
      <c r="G91" s="3">
        <v>5.0999999999999997E-2</v>
      </c>
      <c r="H91" s="3">
        <v>1.7999999999999999E-2</v>
      </c>
      <c r="I91" s="3">
        <v>0.182</v>
      </c>
      <c r="J91" s="3">
        <v>0.748</v>
      </c>
      <c r="M91" s="2">
        <v>5.0999999999999997E-2</v>
      </c>
      <c r="N91" s="2">
        <v>1.7999999999999999E-2</v>
      </c>
      <c r="O91" s="2">
        <v>0.52200000000000002</v>
      </c>
      <c r="P91" s="2">
        <v>0.182</v>
      </c>
      <c r="Q91" s="2">
        <v>0.22600000000000001</v>
      </c>
      <c r="R91" s="2"/>
      <c r="S91" s="2"/>
      <c r="T91" s="2"/>
      <c r="U91" s="2"/>
      <c r="V91" s="2"/>
      <c r="W91" s="2"/>
      <c r="Y91" s="8">
        <v>9572900</v>
      </c>
      <c r="Z91" s="8">
        <v>1354040000</v>
      </c>
      <c r="AA91" t="s">
        <v>524</v>
      </c>
      <c r="AC91" t="s">
        <v>2083</v>
      </c>
      <c r="AE91" t="s">
        <v>2024</v>
      </c>
    </row>
    <row r="92" spans="1:31">
      <c r="A92" t="s">
        <v>1100</v>
      </c>
      <c r="B92" t="s">
        <v>1740</v>
      </c>
      <c r="C92">
        <v>42</v>
      </c>
      <c r="D92" s="7" t="s">
        <v>1730</v>
      </c>
      <c r="E92" s="7" t="s">
        <v>2469</v>
      </c>
      <c r="F92">
        <v>3</v>
      </c>
      <c r="G92" s="3">
        <v>5.8499999999999996E-2</v>
      </c>
      <c r="H92" s="3">
        <v>0.26097500000000001</v>
      </c>
      <c r="I92" s="3">
        <v>0</v>
      </c>
      <c r="J92" s="3">
        <v>5.2000000000000006E-3</v>
      </c>
      <c r="K92" s="1" t="s">
        <v>1732</v>
      </c>
      <c r="L92" s="1">
        <f>SUM(G92:J92)</f>
        <v>0.32467499999999999</v>
      </c>
      <c r="M92" s="2">
        <v>0.18</v>
      </c>
      <c r="N92" s="2">
        <v>0.80300000000000005</v>
      </c>
      <c r="O92" s="2">
        <v>1.4E-2</v>
      </c>
      <c r="P92" s="2">
        <v>0</v>
      </c>
      <c r="Q92" s="2">
        <v>2E-3</v>
      </c>
      <c r="R92" s="2"/>
      <c r="S92" s="2">
        <f t="shared" ref="S92:W94" si="31">+M92*$X92</f>
        <v>5.8499999999999996E-2</v>
      </c>
      <c r="T92" s="2">
        <f t="shared" si="31"/>
        <v>0.26097500000000001</v>
      </c>
      <c r="U92" s="2">
        <f t="shared" si="31"/>
        <v>4.5500000000000002E-3</v>
      </c>
      <c r="V92" s="2">
        <f t="shared" si="31"/>
        <v>0</v>
      </c>
      <c r="W92" s="2">
        <f t="shared" si="31"/>
        <v>6.5000000000000008E-4</v>
      </c>
      <c r="X92" s="1">
        <v>0.32500000000000001</v>
      </c>
      <c r="Y92" s="8">
        <v>28703</v>
      </c>
      <c r="Z92" s="8">
        <v>2821977</v>
      </c>
      <c r="AA92" t="s">
        <v>954</v>
      </c>
      <c r="AC92" t="s">
        <v>2026</v>
      </c>
      <c r="AE92" t="s">
        <v>2024</v>
      </c>
    </row>
    <row r="93" spans="1:31">
      <c r="A93" t="s">
        <v>1127</v>
      </c>
      <c r="B93" t="s">
        <v>1742</v>
      </c>
      <c r="C93">
        <v>42</v>
      </c>
      <c r="D93" s="7" t="s">
        <v>1730</v>
      </c>
      <c r="E93" s="7" t="s">
        <v>2469</v>
      </c>
      <c r="F93">
        <v>3</v>
      </c>
      <c r="G93" s="3">
        <v>0.465505</v>
      </c>
      <c r="H93" s="3">
        <v>0.30850500000000003</v>
      </c>
      <c r="I93" s="3">
        <v>0</v>
      </c>
      <c r="J93" s="3">
        <v>1.0990000000000002E-2</v>
      </c>
      <c r="K93" s="1" t="s">
        <v>1732</v>
      </c>
      <c r="L93" s="1">
        <f>SUM(G93:J93)</f>
        <v>0.78500000000000014</v>
      </c>
      <c r="M93" s="2">
        <v>0.59299999999999997</v>
      </c>
      <c r="N93" s="2">
        <v>0.39300000000000002</v>
      </c>
      <c r="O93" s="2">
        <v>1.4E-2</v>
      </c>
      <c r="P93" s="2">
        <v>0</v>
      </c>
      <c r="Q93" s="2">
        <v>0</v>
      </c>
      <c r="R93" s="2"/>
      <c r="S93" s="2">
        <f t="shared" si="31"/>
        <v>0.465505</v>
      </c>
      <c r="T93" s="2">
        <f t="shared" si="31"/>
        <v>0.30850500000000003</v>
      </c>
      <c r="U93" s="2">
        <f t="shared" si="31"/>
        <v>1.0990000000000002E-2</v>
      </c>
      <c r="V93" s="2">
        <f t="shared" si="31"/>
        <v>0</v>
      </c>
      <c r="W93" s="2">
        <f t="shared" si="31"/>
        <v>0</v>
      </c>
      <c r="X93" s="1">
        <v>0.78500000000000003</v>
      </c>
      <c r="Y93" s="8">
        <v>25713</v>
      </c>
      <c r="Z93" s="8">
        <v>2059794</v>
      </c>
      <c r="AA93" t="s">
        <v>954</v>
      </c>
      <c r="AC93" t="s">
        <v>2194</v>
      </c>
      <c r="AE93" t="s">
        <v>2024</v>
      </c>
    </row>
    <row r="94" spans="1:31">
      <c r="A94" t="s">
        <v>1116</v>
      </c>
      <c r="B94" t="s">
        <v>1749</v>
      </c>
      <c r="C94">
        <v>42</v>
      </c>
      <c r="D94" s="7" t="s">
        <v>1730</v>
      </c>
      <c r="E94" s="7" t="s">
        <v>2469</v>
      </c>
      <c r="F94">
        <v>3</v>
      </c>
      <c r="G94" s="3">
        <v>0.629915</v>
      </c>
      <c r="H94" s="3">
        <v>3.7894999999999998E-2</v>
      </c>
      <c r="I94" s="3">
        <v>7.1500000000000003E-4</v>
      </c>
      <c r="J94" s="3">
        <v>4.4329999999999994E-2</v>
      </c>
      <c r="M94" s="2">
        <v>0.88100000000000001</v>
      </c>
      <c r="N94" s="2">
        <v>5.2999999999999999E-2</v>
      </c>
      <c r="O94" s="2">
        <v>6.0999999999999999E-2</v>
      </c>
      <c r="P94" s="2">
        <v>1E-3</v>
      </c>
      <c r="Q94" s="2">
        <v>1E-3</v>
      </c>
      <c r="R94" s="2"/>
      <c r="S94" s="2">
        <f t="shared" si="31"/>
        <v>0.629915</v>
      </c>
      <c r="T94" s="2">
        <f t="shared" si="31"/>
        <v>3.7894999999999998E-2</v>
      </c>
      <c r="U94" s="2">
        <f t="shared" si="31"/>
        <v>4.3614999999999994E-2</v>
      </c>
      <c r="V94" s="2">
        <f t="shared" si="31"/>
        <v>7.1500000000000003E-4</v>
      </c>
      <c r="W94" s="2">
        <f t="shared" si="31"/>
        <v>7.1500000000000003E-4</v>
      </c>
      <c r="X94" s="1">
        <v>0.71499999999999997</v>
      </c>
      <c r="Y94" s="8">
        <v>131957</v>
      </c>
      <c r="Z94" s="8">
        <v>10815197</v>
      </c>
      <c r="AA94" t="s">
        <v>954</v>
      </c>
      <c r="AC94" t="s">
        <v>2143</v>
      </c>
      <c r="AE94" t="s">
        <v>2024</v>
      </c>
    </row>
    <row r="95" spans="1:31">
      <c r="A95" t="s">
        <v>1678</v>
      </c>
      <c r="B95" t="s">
        <v>1744</v>
      </c>
      <c r="C95">
        <v>43</v>
      </c>
      <c r="D95" s="7" t="s">
        <v>1731</v>
      </c>
      <c r="E95" s="7" t="s">
        <v>2535</v>
      </c>
      <c r="F95">
        <v>1</v>
      </c>
      <c r="G95" s="3">
        <v>2.7E-2</v>
      </c>
      <c r="H95" s="3">
        <v>0.96599999999999997</v>
      </c>
      <c r="I95" s="3">
        <v>3.0000000000000001E-3</v>
      </c>
      <c r="J95" s="3">
        <v>2E-3</v>
      </c>
      <c r="M95" s="2">
        <v>2.7E-2</v>
      </c>
      <c r="N95" s="2">
        <v>0.96599999999999997</v>
      </c>
      <c r="O95" s="2">
        <v>2E-3</v>
      </c>
      <c r="P95" s="2">
        <v>3.0000000000000001E-3</v>
      </c>
      <c r="Q95" s="2">
        <v>0</v>
      </c>
      <c r="R95" s="2"/>
      <c r="S95" s="2"/>
      <c r="T95" s="2"/>
      <c r="U95" s="2"/>
      <c r="V95" s="2"/>
      <c r="W95" s="2"/>
      <c r="Y95" s="8">
        <v>1770060</v>
      </c>
      <c r="Z95" s="8">
        <v>6506000</v>
      </c>
      <c r="AA95" t="s">
        <v>1575</v>
      </c>
      <c r="AC95" t="s">
        <v>2190</v>
      </c>
      <c r="AE95" t="s">
        <v>2024</v>
      </c>
    </row>
    <row r="96" spans="1:31">
      <c r="A96" t="s">
        <v>623</v>
      </c>
      <c r="B96" t="s">
        <v>1741</v>
      </c>
      <c r="C96">
        <v>44</v>
      </c>
      <c r="D96" s="7" t="s">
        <v>1732</v>
      </c>
      <c r="E96" s="7" t="s">
        <v>2477</v>
      </c>
      <c r="F96">
        <v>1</v>
      </c>
      <c r="G96" s="3">
        <v>0.12494999999999999</v>
      </c>
      <c r="H96" s="3">
        <v>8.4999999999999995E-4</v>
      </c>
      <c r="I96" s="3">
        <v>9.7324999999999995E-2</v>
      </c>
      <c r="J96" s="3">
        <v>0.20145000000000002</v>
      </c>
      <c r="K96" s="1" t="s">
        <v>1732</v>
      </c>
      <c r="L96" s="1">
        <f>SUM(G96:J96)</f>
        <v>0.42457500000000004</v>
      </c>
      <c r="M96" s="2">
        <v>0.29399999999999998</v>
      </c>
      <c r="N96" s="2">
        <v>2E-3</v>
      </c>
      <c r="O96" s="2">
        <v>0.46400000000000002</v>
      </c>
      <c r="P96" s="2">
        <v>0.22900000000000001</v>
      </c>
      <c r="Q96" s="2">
        <v>0.01</v>
      </c>
      <c r="R96" s="2"/>
      <c r="S96" s="2">
        <f>+M96*$X96</f>
        <v>0.12494999999999999</v>
      </c>
      <c r="T96" s="2">
        <f>+N96*$X96</f>
        <v>8.4999999999999995E-4</v>
      </c>
      <c r="U96" s="2">
        <f>+O96*$X96</f>
        <v>0.19720000000000001</v>
      </c>
      <c r="V96" s="2">
        <f>+P96*$X96</f>
        <v>9.7324999999999995E-2</v>
      </c>
      <c r="W96" s="2">
        <f>+Q96*$X96</f>
        <v>4.2500000000000003E-3</v>
      </c>
      <c r="X96" s="1">
        <v>0.42499999999999999</v>
      </c>
      <c r="Y96" s="8">
        <v>99461</v>
      </c>
      <c r="Z96" s="8">
        <v>50004441</v>
      </c>
      <c r="AA96" t="s">
        <v>524</v>
      </c>
      <c r="AC96" t="s">
        <v>2179</v>
      </c>
      <c r="AE96" t="s">
        <v>2024</v>
      </c>
    </row>
    <row r="97" spans="1:31">
      <c r="A97" t="s">
        <v>616</v>
      </c>
      <c r="B97" t="s">
        <v>1743</v>
      </c>
      <c r="C97">
        <v>45</v>
      </c>
      <c r="D97" s="7" t="s">
        <v>1753</v>
      </c>
      <c r="E97" s="7" t="s">
        <v>2532</v>
      </c>
      <c r="F97">
        <v>1</v>
      </c>
      <c r="G97" s="3">
        <v>0.02</v>
      </c>
      <c r="H97" s="3">
        <v>0</v>
      </c>
      <c r="I97" s="3">
        <v>1.4999999999999999E-2</v>
      </c>
      <c r="J97" s="3">
        <v>0.96499999999999997</v>
      </c>
      <c r="M97" s="2">
        <v>0.02</v>
      </c>
      <c r="N97" s="2">
        <v>0</v>
      </c>
      <c r="O97" s="2">
        <v>0.71299999999999997</v>
      </c>
      <c r="P97" s="2">
        <v>1.4999999999999999E-2</v>
      </c>
      <c r="Q97" s="2">
        <v>0.252</v>
      </c>
      <c r="R97" s="2"/>
      <c r="S97" s="2"/>
      <c r="T97" s="2"/>
      <c r="U97" s="2"/>
      <c r="V97" s="2"/>
      <c r="W97" s="2"/>
      <c r="Y97" s="8">
        <v>122762</v>
      </c>
      <c r="Z97" s="8">
        <v>24052231</v>
      </c>
      <c r="AA97" t="s">
        <v>524</v>
      </c>
      <c r="AC97" t="s">
        <v>2176</v>
      </c>
      <c r="AE97" t="s">
        <v>2024</v>
      </c>
    </row>
    <row r="98" spans="1:31">
      <c r="A98" t="s">
        <v>1723</v>
      </c>
      <c r="B98" t="s">
        <v>1742</v>
      </c>
      <c r="C98">
        <v>46</v>
      </c>
      <c r="D98" s="7" t="s">
        <v>1767</v>
      </c>
      <c r="E98" s="7" t="s">
        <v>2494</v>
      </c>
      <c r="F98">
        <v>1</v>
      </c>
      <c r="G98" s="3">
        <v>0.38807999999999998</v>
      </c>
      <c r="H98" s="3">
        <v>0.33</v>
      </c>
      <c r="I98" s="3">
        <v>0</v>
      </c>
      <c r="J98" s="3">
        <v>0.16192000000000001</v>
      </c>
      <c r="K98" s="1" t="s">
        <v>1732</v>
      </c>
      <c r="L98" s="1">
        <f>SUM(G98:J98)</f>
        <v>0.88000000000000012</v>
      </c>
      <c r="M98" s="2">
        <v>0.441</v>
      </c>
      <c r="N98" s="2">
        <v>0.375</v>
      </c>
      <c r="O98" s="2">
        <v>0.08</v>
      </c>
      <c r="P98" s="2">
        <v>0</v>
      </c>
      <c r="Q98" s="2">
        <v>0.104</v>
      </c>
      <c r="R98" s="2"/>
      <c r="S98" s="2">
        <f>+M98*$X98</f>
        <v>0.38807999999999998</v>
      </c>
      <c r="T98" s="2">
        <f>+N98*$X98</f>
        <v>0.33</v>
      </c>
      <c r="U98" s="2">
        <f>+O98*$X98</f>
        <v>7.0400000000000004E-2</v>
      </c>
      <c r="V98" s="2">
        <f>+P98*$X98</f>
        <v>0</v>
      </c>
      <c r="W98" s="2">
        <f>+Q98*$X98</f>
        <v>9.151999999999999E-2</v>
      </c>
      <c r="X98" s="1">
        <v>0.88</v>
      </c>
      <c r="Y98" s="8">
        <v>322921</v>
      </c>
      <c r="Z98" s="8">
        <v>23202000</v>
      </c>
      <c r="AA98" t="s">
        <v>164</v>
      </c>
      <c r="AC98" t="s">
        <v>2098</v>
      </c>
      <c r="AE98" t="s">
        <v>2024</v>
      </c>
    </row>
    <row r="99" spans="1:31">
      <c r="A99" t="s">
        <v>1724</v>
      </c>
      <c r="B99" t="s">
        <v>1744</v>
      </c>
      <c r="C99">
        <v>47</v>
      </c>
      <c r="D99" s="7" t="s">
        <v>1731</v>
      </c>
      <c r="E99" s="7" t="s">
        <v>2549</v>
      </c>
      <c r="F99">
        <v>2</v>
      </c>
      <c r="G99" s="3">
        <v>1.6E-2</v>
      </c>
      <c r="H99" s="3">
        <v>0.96399999999999997</v>
      </c>
      <c r="I99" s="3">
        <v>1.9099999999999999E-2</v>
      </c>
      <c r="J99" s="3">
        <v>4.0000000000000002E-4</v>
      </c>
      <c r="M99" s="2"/>
      <c r="N99" s="2"/>
      <c r="O99" s="2"/>
      <c r="P99" s="2"/>
      <c r="Q99" s="2"/>
      <c r="R99" s="2"/>
      <c r="S99" s="2"/>
      <c r="T99" s="2"/>
      <c r="U99" s="2"/>
      <c r="V99" s="2"/>
      <c r="W99" s="2"/>
      <c r="Y99" s="8"/>
      <c r="Z99" s="8"/>
      <c r="AA99" t="s">
        <v>524</v>
      </c>
      <c r="AC99" t="s">
        <v>2408</v>
      </c>
      <c r="AE99" t="s">
        <v>2395</v>
      </c>
    </row>
    <row r="100" spans="1:31">
      <c r="A100" t="s">
        <v>931</v>
      </c>
      <c r="B100" t="s">
        <v>1745</v>
      </c>
      <c r="C100">
        <v>47</v>
      </c>
      <c r="D100" s="7" t="s">
        <v>1731</v>
      </c>
      <c r="E100" s="7" t="s">
        <v>2549</v>
      </c>
      <c r="F100">
        <v>2</v>
      </c>
      <c r="G100" s="3">
        <v>3.8484999999999999E-3</v>
      </c>
      <c r="H100" s="3">
        <v>0.87709999999999999</v>
      </c>
      <c r="I100" s="3">
        <v>4.4750000000000004E-4</v>
      </c>
      <c r="J100" s="3">
        <v>1.2798500000000001E-2</v>
      </c>
      <c r="M100" s="2">
        <v>4.3E-3</v>
      </c>
      <c r="N100" s="2">
        <v>0.98</v>
      </c>
      <c r="O100" s="2">
        <v>1.2E-2</v>
      </c>
      <c r="P100" s="2">
        <v>5.0000000000000001E-4</v>
      </c>
      <c r="Q100" s="2">
        <v>2.3E-3</v>
      </c>
      <c r="R100" s="2"/>
      <c r="S100" s="2">
        <f>+M100*$X100</f>
        <v>3.8484999999999999E-3</v>
      </c>
      <c r="T100" s="2">
        <f>+N100*$X100</f>
        <v>0.87709999999999999</v>
      </c>
      <c r="U100" s="2">
        <f>+O100*$X100</f>
        <v>1.0740000000000001E-2</v>
      </c>
      <c r="V100" s="2">
        <f>+P100*$X100</f>
        <v>4.4750000000000004E-4</v>
      </c>
      <c r="W100" s="2">
        <f>+Q100*$X100</f>
        <v>2.0585E-3</v>
      </c>
      <c r="X100" s="1">
        <v>0.89500000000000002</v>
      </c>
      <c r="Y100" s="8">
        <v>769604</v>
      </c>
      <c r="Z100" s="8">
        <v>75627384</v>
      </c>
      <c r="AA100" t="s">
        <v>524</v>
      </c>
      <c r="AC100" t="s">
        <v>2336</v>
      </c>
      <c r="AE100" t="s">
        <v>2024</v>
      </c>
    </row>
    <row r="101" spans="1:31">
      <c r="A101" t="s">
        <v>638</v>
      </c>
      <c r="B101" t="s">
        <v>1743</v>
      </c>
      <c r="C101">
        <v>48</v>
      </c>
      <c r="D101" s="7" t="s">
        <v>1732</v>
      </c>
      <c r="E101" s="7" t="s">
        <v>2544</v>
      </c>
      <c r="F101">
        <v>1</v>
      </c>
      <c r="G101" s="3">
        <v>2.3E-2</v>
      </c>
      <c r="H101" s="3">
        <v>3.2000000000000001E-2</v>
      </c>
      <c r="I101" s="3">
        <v>0.55100000000000005</v>
      </c>
      <c r="J101" s="3">
        <v>0.39400000000000002</v>
      </c>
      <c r="M101" s="2">
        <v>2.3E-2</v>
      </c>
      <c r="N101" s="2">
        <v>3.2000000000000001E-2</v>
      </c>
      <c r="O101" s="2">
        <v>0.35899999999999999</v>
      </c>
      <c r="P101" s="2">
        <v>0.55100000000000005</v>
      </c>
      <c r="Q101" s="2">
        <v>3.5000000000000003E-2</v>
      </c>
      <c r="R101" s="2"/>
      <c r="S101" s="2"/>
      <c r="T101" s="2"/>
      <c r="U101" s="2"/>
      <c r="V101" s="2"/>
      <c r="W101" s="2"/>
      <c r="Y101" s="8">
        <v>1564100</v>
      </c>
      <c r="Z101" s="8">
        <v>2736800</v>
      </c>
      <c r="AA101" t="s">
        <v>524</v>
      </c>
      <c r="AC101" t="s">
        <v>1857</v>
      </c>
      <c r="AE101" t="s">
        <v>2024</v>
      </c>
    </row>
    <row r="102" spans="1:31">
      <c r="A102" t="s">
        <v>416</v>
      </c>
      <c r="B102" t="s">
        <v>1742</v>
      </c>
      <c r="C102">
        <v>49</v>
      </c>
      <c r="D102" s="7" t="s">
        <v>1767</v>
      </c>
      <c r="E102" s="7" t="s">
        <v>2493</v>
      </c>
      <c r="F102">
        <v>1</v>
      </c>
      <c r="G102" s="3">
        <v>0.19687499999999999</v>
      </c>
      <c r="H102" s="3">
        <v>0.53900000000000003</v>
      </c>
      <c r="I102" s="3">
        <v>0</v>
      </c>
      <c r="J102" s="3">
        <v>0.13825000000000001</v>
      </c>
      <c r="K102" s="1" t="s">
        <v>1732</v>
      </c>
      <c r="L102" s="1">
        <f>SUM(G102:J102)</f>
        <v>0.87412500000000004</v>
      </c>
      <c r="M102" s="2">
        <v>0.22500000000000001</v>
      </c>
      <c r="N102" s="2">
        <v>0.61599999999999999</v>
      </c>
      <c r="O102" s="2">
        <v>4.0000000000000001E-3</v>
      </c>
      <c r="P102" s="2">
        <v>0</v>
      </c>
      <c r="Q102" s="2">
        <v>0.154</v>
      </c>
      <c r="R102" s="2"/>
      <c r="S102" s="2">
        <f t="shared" ref="S102:S117" si="32">+M102*$X102</f>
        <v>0.19687499999999999</v>
      </c>
      <c r="T102" s="2">
        <f t="shared" ref="T102:T117" si="33">+N102*$X102</f>
        <v>0.53900000000000003</v>
      </c>
      <c r="U102" s="2">
        <f t="shared" ref="U102:U117" si="34">+O102*$X102</f>
        <v>3.5000000000000001E-3</v>
      </c>
      <c r="V102" s="2">
        <f t="shared" ref="V102:V117" si="35">+P102*$X102</f>
        <v>0</v>
      </c>
      <c r="W102" s="2">
        <f t="shared" ref="W102:W117" si="36">+Q102*$X102</f>
        <v>0.13475000000000001</v>
      </c>
      <c r="X102" s="1">
        <v>0.875</v>
      </c>
      <c r="Y102" s="8">
        <v>270764</v>
      </c>
      <c r="Z102" s="8">
        <v>15730977</v>
      </c>
      <c r="AA102" t="s">
        <v>164</v>
      </c>
      <c r="AC102" t="s">
        <v>2072</v>
      </c>
      <c r="AE102" t="s">
        <v>2024</v>
      </c>
    </row>
    <row r="103" spans="1:31">
      <c r="A103" t="s">
        <v>477</v>
      </c>
      <c r="B103" t="s">
        <v>1744</v>
      </c>
      <c r="C103">
        <v>50</v>
      </c>
      <c r="D103" s="7" t="s">
        <v>1731</v>
      </c>
      <c r="E103" s="7" t="s">
        <v>2548</v>
      </c>
      <c r="F103">
        <v>1</v>
      </c>
      <c r="G103" s="3">
        <v>8.0000000000000002E-3</v>
      </c>
      <c r="H103" s="3">
        <v>0.98399999999999999</v>
      </c>
      <c r="I103" s="3">
        <v>0</v>
      </c>
      <c r="J103" s="3">
        <v>7.0000000000000001E-3</v>
      </c>
      <c r="M103" s="2">
        <v>8.0000000000000002E-3</v>
      </c>
      <c r="N103" s="2">
        <v>0.98399999999999999</v>
      </c>
      <c r="O103" s="2">
        <v>7.0000000000000001E-3</v>
      </c>
      <c r="P103" s="2">
        <v>0</v>
      </c>
      <c r="Q103" s="2">
        <v>0</v>
      </c>
      <c r="R103" s="2"/>
      <c r="S103" s="2">
        <f t="shared" si="32"/>
        <v>8.0000000000000002E-3</v>
      </c>
      <c r="T103" s="2">
        <f t="shared" si="33"/>
        <v>0.98399999999999999</v>
      </c>
      <c r="U103" s="2">
        <f t="shared" si="34"/>
        <v>7.0000000000000001E-3</v>
      </c>
      <c r="V103" s="2">
        <f t="shared" si="35"/>
        <v>0</v>
      </c>
      <c r="W103" s="2">
        <f t="shared" si="36"/>
        <v>0</v>
      </c>
      <c r="X103" s="1">
        <v>1</v>
      </c>
      <c r="Y103" s="8">
        <v>1186408</v>
      </c>
      <c r="Z103" s="8">
        <v>17129076</v>
      </c>
      <c r="AA103" t="s">
        <v>164</v>
      </c>
      <c r="AC103" t="s">
        <v>2242</v>
      </c>
      <c r="AE103" t="s">
        <v>2024</v>
      </c>
    </row>
    <row r="104" spans="1:31">
      <c r="A104" t="s">
        <v>917</v>
      </c>
      <c r="B104" t="s">
        <v>1745</v>
      </c>
      <c r="C104">
        <v>51</v>
      </c>
      <c r="D104" s="7" t="s">
        <v>1767</v>
      </c>
      <c r="E104" s="7" t="s">
        <v>2480</v>
      </c>
      <c r="F104">
        <v>3</v>
      </c>
      <c r="G104" s="3">
        <v>1.4849999999999999E-2</v>
      </c>
      <c r="H104" s="3">
        <v>0.479655</v>
      </c>
      <c r="I104" s="3">
        <v>0</v>
      </c>
      <c r="J104" s="3">
        <v>0</v>
      </c>
      <c r="K104" s="1" t="s">
        <v>2456</v>
      </c>
      <c r="L104" s="1">
        <f>+G104+H104</f>
        <v>0.49450499999999997</v>
      </c>
      <c r="M104" s="2">
        <v>0.03</v>
      </c>
      <c r="N104" s="2">
        <v>0.96899999999999997</v>
      </c>
      <c r="O104" s="2">
        <v>0</v>
      </c>
      <c r="P104" s="2">
        <v>0</v>
      </c>
      <c r="Q104" s="2">
        <v>0</v>
      </c>
      <c r="R104" s="2"/>
      <c r="S104" s="2">
        <f t="shared" si="32"/>
        <v>1.4849999999999999E-2</v>
      </c>
      <c r="T104" s="2">
        <f t="shared" si="33"/>
        <v>0.479655</v>
      </c>
      <c r="U104" s="2">
        <f t="shared" si="34"/>
        <v>0</v>
      </c>
      <c r="V104" s="2">
        <f t="shared" si="35"/>
        <v>0</v>
      </c>
      <c r="W104" s="2">
        <f t="shared" si="36"/>
        <v>0</v>
      </c>
      <c r="X104" s="1">
        <v>0.495</v>
      </c>
      <c r="Y104" s="8">
        <v>86600</v>
      </c>
      <c r="Z104" s="8">
        <v>9235100</v>
      </c>
      <c r="AA104" t="s">
        <v>524</v>
      </c>
      <c r="AC104" t="s">
        <v>2047</v>
      </c>
      <c r="AE104" t="s">
        <v>2024</v>
      </c>
    </row>
    <row r="105" spans="1:31">
      <c r="A105" t="s">
        <v>912</v>
      </c>
      <c r="B105" t="s">
        <v>1748</v>
      </c>
      <c r="C105">
        <v>51</v>
      </c>
      <c r="D105" s="7" t="s">
        <v>1767</v>
      </c>
      <c r="E105" s="7" t="s">
        <v>2480</v>
      </c>
      <c r="F105">
        <v>3</v>
      </c>
      <c r="G105" s="3">
        <v>0.71412500000000001</v>
      </c>
      <c r="H105" s="3">
        <v>0</v>
      </c>
      <c r="I105" s="3">
        <v>0</v>
      </c>
      <c r="J105" s="3">
        <v>1.0149999999999999E-2</v>
      </c>
      <c r="M105" s="2">
        <v>0.98499999999999999</v>
      </c>
      <c r="N105" s="2">
        <v>0</v>
      </c>
      <c r="O105" s="2">
        <v>1.2999999999999999E-2</v>
      </c>
      <c r="P105" s="2">
        <v>0</v>
      </c>
      <c r="Q105" s="2">
        <v>1E-3</v>
      </c>
      <c r="R105" s="2"/>
      <c r="S105" s="2">
        <f t="shared" si="32"/>
        <v>0.71412500000000001</v>
      </c>
      <c r="T105" s="2">
        <f t="shared" si="33"/>
        <v>0</v>
      </c>
      <c r="U105" s="2">
        <f t="shared" si="34"/>
        <v>9.4249999999999994E-3</v>
      </c>
      <c r="V105" s="2">
        <f t="shared" si="35"/>
        <v>0</v>
      </c>
      <c r="W105" s="2">
        <f t="shared" si="36"/>
        <v>7.2499999999999995E-4</v>
      </c>
      <c r="X105" s="1">
        <v>0.72499999999999998</v>
      </c>
      <c r="Y105" s="8">
        <v>29743</v>
      </c>
      <c r="Z105" s="8">
        <v>3031200</v>
      </c>
      <c r="AA105" t="s">
        <v>524</v>
      </c>
      <c r="AC105" t="s">
        <v>2034</v>
      </c>
      <c r="AE105" t="s">
        <v>2024</v>
      </c>
    </row>
    <row r="106" spans="1:31">
      <c r="A106" t="s">
        <v>1034</v>
      </c>
      <c r="B106" t="s">
        <v>1748</v>
      </c>
      <c r="C106">
        <v>51</v>
      </c>
      <c r="D106" s="7" t="s">
        <v>1767</v>
      </c>
      <c r="E106" s="7" t="s">
        <v>2480</v>
      </c>
      <c r="F106">
        <v>3</v>
      </c>
      <c r="G106" s="3">
        <v>0.70800000000000007</v>
      </c>
      <c r="H106" s="3">
        <v>8.5600000000000009E-2</v>
      </c>
      <c r="I106" s="3">
        <v>0</v>
      </c>
      <c r="J106" s="3">
        <v>5.6000000000000008E-3</v>
      </c>
      <c r="M106" s="2">
        <v>0.88500000000000001</v>
      </c>
      <c r="N106" s="2">
        <v>0.107</v>
      </c>
      <c r="O106" s="2">
        <v>7.0000000000000001E-3</v>
      </c>
      <c r="P106" s="2">
        <v>0</v>
      </c>
      <c r="Q106" s="2">
        <v>0</v>
      </c>
      <c r="R106" s="2"/>
      <c r="S106" s="2">
        <f t="shared" si="32"/>
        <v>0.70800000000000007</v>
      </c>
      <c r="T106" s="2">
        <f t="shared" si="33"/>
        <v>8.5600000000000009E-2</v>
      </c>
      <c r="U106" s="2">
        <f t="shared" si="34"/>
        <v>5.6000000000000008E-3</v>
      </c>
      <c r="V106" s="2">
        <f t="shared" si="35"/>
        <v>0</v>
      </c>
      <c r="W106" s="2">
        <f t="shared" si="36"/>
        <v>0</v>
      </c>
      <c r="X106" s="1">
        <v>0.8</v>
      </c>
      <c r="Y106" s="8">
        <v>69700</v>
      </c>
      <c r="Z106" s="8">
        <v>4497600</v>
      </c>
      <c r="AA106" t="s">
        <v>954</v>
      </c>
      <c r="AC106" t="s">
        <v>64</v>
      </c>
      <c r="AE106" t="s">
        <v>2024</v>
      </c>
    </row>
    <row r="107" spans="1:31">
      <c r="A107" t="s">
        <v>1674</v>
      </c>
      <c r="B107" t="s">
        <v>1744</v>
      </c>
      <c r="C107">
        <v>52</v>
      </c>
      <c r="D107" s="7" t="s">
        <v>1731</v>
      </c>
      <c r="E107" s="7" t="s">
        <v>2523</v>
      </c>
      <c r="F107">
        <v>1</v>
      </c>
      <c r="G107" s="3">
        <v>4.9979999999999997E-2</v>
      </c>
      <c r="H107" s="3">
        <v>0.93001999999999996</v>
      </c>
      <c r="I107" s="3">
        <v>0</v>
      </c>
      <c r="J107" s="3">
        <v>0</v>
      </c>
      <c r="M107" s="2">
        <v>5.0999999999999997E-2</v>
      </c>
      <c r="N107" s="2">
        <v>0.94899999999999995</v>
      </c>
      <c r="O107" s="2">
        <v>0</v>
      </c>
      <c r="P107" s="2">
        <v>0</v>
      </c>
      <c r="Q107" s="2">
        <v>0</v>
      </c>
      <c r="R107" s="2"/>
      <c r="S107" s="2">
        <f t="shared" si="32"/>
        <v>4.9979999999999997E-2</v>
      </c>
      <c r="T107" s="2">
        <f t="shared" si="33"/>
        <v>0.93001999999999996</v>
      </c>
      <c r="U107" s="2">
        <f t="shared" si="34"/>
        <v>0</v>
      </c>
      <c r="V107" s="2">
        <f t="shared" si="35"/>
        <v>0</v>
      </c>
      <c r="W107" s="2">
        <f t="shared" si="36"/>
        <v>0</v>
      </c>
      <c r="X107" s="1">
        <v>0.98</v>
      </c>
      <c r="Y107" s="8">
        <v>995868</v>
      </c>
      <c r="Z107" s="8">
        <v>83661000</v>
      </c>
      <c r="AA107" t="s">
        <v>1575</v>
      </c>
      <c r="AC107" t="s">
        <v>2115</v>
      </c>
      <c r="AE107" t="s">
        <v>2024</v>
      </c>
    </row>
    <row r="108" spans="1:31">
      <c r="A108" t="s">
        <v>501</v>
      </c>
      <c r="B108" t="s">
        <v>1742</v>
      </c>
      <c r="C108">
        <v>53</v>
      </c>
      <c r="D108" s="7" t="s">
        <v>1767</v>
      </c>
      <c r="E108" s="7" t="s">
        <v>2492</v>
      </c>
      <c r="F108">
        <v>3</v>
      </c>
      <c r="G108" s="3">
        <v>0.34960000000000002</v>
      </c>
      <c r="H108" s="3">
        <v>0.11200000000000002</v>
      </c>
      <c r="I108" s="3">
        <v>0</v>
      </c>
      <c r="J108" s="3">
        <v>0.3392</v>
      </c>
      <c r="K108" s="1" t="s">
        <v>1732</v>
      </c>
      <c r="L108" s="1">
        <f>SUM(G108:J108)</f>
        <v>0.80079999999999996</v>
      </c>
      <c r="M108" s="2">
        <v>0.437</v>
      </c>
      <c r="N108" s="2">
        <v>0.14000000000000001</v>
      </c>
      <c r="O108" s="2">
        <v>6.2E-2</v>
      </c>
      <c r="P108" s="2">
        <v>0</v>
      </c>
      <c r="Q108" s="2">
        <v>0.36199999999999999</v>
      </c>
      <c r="R108" s="2"/>
      <c r="S108" s="2">
        <f t="shared" si="32"/>
        <v>0.34960000000000002</v>
      </c>
      <c r="T108" s="2">
        <f t="shared" si="33"/>
        <v>0.11200000000000002</v>
      </c>
      <c r="U108" s="2">
        <f t="shared" si="34"/>
        <v>4.9600000000000005E-2</v>
      </c>
      <c r="V108" s="2">
        <f t="shared" si="35"/>
        <v>0</v>
      </c>
      <c r="W108" s="2">
        <f t="shared" si="36"/>
        <v>0.28960000000000002</v>
      </c>
      <c r="X108" s="1">
        <v>0.8</v>
      </c>
      <c r="Y108" s="8">
        <v>56600</v>
      </c>
      <c r="Z108" s="8">
        <v>6191155</v>
      </c>
      <c r="AA108" t="s">
        <v>164</v>
      </c>
      <c r="AC108" t="s">
        <v>2330</v>
      </c>
      <c r="AE108" t="s">
        <v>2024</v>
      </c>
    </row>
    <row r="109" spans="1:31">
      <c r="A109" t="s">
        <v>409</v>
      </c>
      <c r="B109" t="s">
        <v>1742</v>
      </c>
      <c r="C109">
        <v>53</v>
      </c>
      <c r="D109" s="7" t="s">
        <v>1767</v>
      </c>
      <c r="E109" s="7" t="s">
        <v>2492</v>
      </c>
      <c r="F109">
        <v>3</v>
      </c>
      <c r="G109" s="3">
        <v>0.49025000000000007</v>
      </c>
      <c r="H109" s="3">
        <v>0.22015000000000001</v>
      </c>
      <c r="I109" s="3">
        <v>0</v>
      </c>
      <c r="J109" s="3">
        <v>0.213675</v>
      </c>
      <c r="K109" s="1" t="s">
        <v>1732</v>
      </c>
      <c r="L109" s="1">
        <f>SUM(G109:J109)</f>
        <v>0.9240750000000002</v>
      </c>
      <c r="M109" s="2">
        <v>0.53</v>
      </c>
      <c r="N109" s="2">
        <v>0.23799999999999999</v>
      </c>
      <c r="O109" s="2">
        <v>0.05</v>
      </c>
      <c r="P109" s="2">
        <v>0</v>
      </c>
      <c r="Q109" s="2">
        <v>0.18099999999999999</v>
      </c>
      <c r="R109" s="2"/>
      <c r="S109" s="2">
        <f t="shared" si="32"/>
        <v>0.49025000000000007</v>
      </c>
      <c r="T109" s="2">
        <f t="shared" si="33"/>
        <v>0.22015000000000001</v>
      </c>
      <c r="U109" s="2">
        <f t="shared" si="34"/>
        <v>4.6250000000000006E-2</v>
      </c>
      <c r="V109" s="2">
        <f t="shared" si="35"/>
        <v>0</v>
      </c>
      <c r="W109" s="2">
        <f t="shared" si="36"/>
        <v>0.16742499999999999</v>
      </c>
      <c r="X109" s="1">
        <v>0.92500000000000004</v>
      </c>
      <c r="Y109" s="8">
        <v>112622</v>
      </c>
      <c r="Z109" s="8">
        <v>9607000</v>
      </c>
      <c r="AA109" t="s">
        <v>164</v>
      </c>
      <c r="AC109" t="s">
        <v>2058</v>
      </c>
      <c r="AE109" t="s">
        <v>2024</v>
      </c>
    </row>
    <row r="110" spans="1:31">
      <c r="A110" t="s">
        <v>432</v>
      </c>
      <c r="B110" t="s">
        <v>1748</v>
      </c>
      <c r="C110">
        <v>53</v>
      </c>
      <c r="D110" s="7" t="s">
        <v>1767</v>
      </c>
      <c r="E110" s="7" t="s">
        <v>2492</v>
      </c>
      <c r="F110">
        <v>3</v>
      </c>
      <c r="G110" s="3">
        <v>0.70780500000000002</v>
      </c>
      <c r="H110" s="3">
        <v>0.14931</v>
      </c>
      <c r="I110" s="3">
        <v>0</v>
      </c>
      <c r="J110" s="3">
        <v>8.7884999999999991E-2</v>
      </c>
      <c r="M110" s="2">
        <v>0.749</v>
      </c>
      <c r="N110" s="2">
        <v>0.158</v>
      </c>
      <c r="O110" s="2">
        <v>4.2000000000000003E-2</v>
      </c>
      <c r="P110" s="2">
        <v>0</v>
      </c>
      <c r="Q110" s="2">
        <v>5.1000000000000004E-2</v>
      </c>
      <c r="R110" s="2"/>
      <c r="S110" s="2">
        <f t="shared" si="32"/>
        <v>0.70780500000000002</v>
      </c>
      <c r="T110" s="2">
        <f t="shared" si="33"/>
        <v>0.14931</v>
      </c>
      <c r="U110" s="2">
        <f t="shared" si="34"/>
        <v>3.9690000000000003E-2</v>
      </c>
      <c r="V110" s="2">
        <f t="shared" si="35"/>
        <v>0</v>
      </c>
      <c r="W110" s="2">
        <f t="shared" si="36"/>
        <v>4.8195000000000002E-2</v>
      </c>
      <c r="X110" s="1">
        <v>0.94499999999999995</v>
      </c>
      <c r="Y110" s="8">
        <v>238533</v>
      </c>
      <c r="Z110" s="8">
        <v>24658823</v>
      </c>
      <c r="AA110" t="s">
        <v>164</v>
      </c>
      <c r="AC110" t="s">
        <v>2142</v>
      </c>
      <c r="AE110" t="s">
        <v>2024</v>
      </c>
    </row>
    <row r="111" spans="1:31">
      <c r="A111" t="s">
        <v>319</v>
      </c>
      <c r="B111" t="s">
        <v>1742</v>
      </c>
      <c r="C111">
        <v>54</v>
      </c>
      <c r="D111" s="7" t="s">
        <v>1767</v>
      </c>
      <c r="E111" s="7" t="s">
        <v>2496</v>
      </c>
      <c r="F111">
        <v>1</v>
      </c>
      <c r="G111" s="3">
        <v>0.38163999999999998</v>
      </c>
      <c r="H111" s="3">
        <v>0.51982000000000006</v>
      </c>
      <c r="I111" s="3">
        <v>0</v>
      </c>
      <c r="J111" s="3">
        <v>3.7600000000000001E-2</v>
      </c>
      <c r="K111" s="1" t="s">
        <v>1732</v>
      </c>
      <c r="L111" s="1">
        <f>SUM(G111:J111)</f>
        <v>0.93906000000000001</v>
      </c>
      <c r="M111" s="2">
        <v>0.40600000000000003</v>
      </c>
      <c r="N111" s="2">
        <v>0.55300000000000005</v>
      </c>
      <c r="O111" s="2">
        <v>2.5000000000000001E-2</v>
      </c>
      <c r="P111" s="2">
        <v>0</v>
      </c>
      <c r="Q111" s="2">
        <v>1.4999999999999999E-2</v>
      </c>
      <c r="R111" s="2"/>
      <c r="S111" s="2">
        <f t="shared" si="32"/>
        <v>0.38163999999999998</v>
      </c>
      <c r="T111" s="2">
        <f t="shared" si="33"/>
        <v>0.51982000000000006</v>
      </c>
      <c r="U111" s="2">
        <f t="shared" si="34"/>
        <v>2.35E-2</v>
      </c>
      <c r="V111" s="2">
        <f t="shared" si="35"/>
        <v>0</v>
      </c>
      <c r="W111" s="2">
        <f t="shared" si="36"/>
        <v>1.4099999999999998E-2</v>
      </c>
      <c r="X111" s="1">
        <v>0.94</v>
      </c>
      <c r="Y111" s="8">
        <v>1284000</v>
      </c>
      <c r="Z111" s="8">
        <v>11274106</v>
      </c>
      <c r="AA111" t="s">
        <v>164</v>
      </c>
      <c r="AC111" t="s">
        <v>2080</v>
      </c>
      <c r="AE111" t="s">
        <v>2024</v>
      </c>
    </row>
    <row r="112" spans="1:31">
      <c r="A112" t="s">
        <v>579</v>
      </c>
      <c r="B112" t="s">
        <v>1745</v>
      </c>
      <c r="C112">
        <v>55</v>
      </c>
      <c r="D112" s="7" t="s">
        <v>1731</v>
      </c>
      <c r="E112" s="7" t="s">
        <v>2482</v>
      </c>
      <c r="F112">
        <v>1</v>
      </c>
      <c r="G112" s="3">
        <v>1.1934E-2</v>
      </c>
      <c r="H112" s="3">
        <v>0.49317</v>
      </c>
      <c r="I112" s="3">
        <v>2.0400000000000003E-4</v>
      </c>
      <c r="J112" s="3">
        <v>4.2839999999999996E-3</v>
      </c>
      <c r="K112" s="1" t="s">
        <v>2456</v>
      </c>
      <c r="L112" s="1">
        <f>+G112+H112</f>
        <v>0.505104</v>
      </c>
      <c r="M112" s="2">
        <v>2.3400000000000001E-2</v>
      </c>
      <c r="N112" s="2">
        <v>0.96699999999999997</v>
      </c>
      <c r="O112" s="2">
        <v>8.0000000000000002E-3</v>
      </c>
      <c r="P112" s="2">
        <v>4.0000000000000002E-4</v>
      </c>
      <c r="Q112" s="2">
        <v>4.0000000000000002E-4</v>
      </c>
      <c r="R112" s="2"/>
      <c r="S112" s="2">
        <f t="shared" si="32"/>
        <v>1.1934E-2</v>
      </c>
      <c r="T112" s="2">
        <f t="shared" si="33"/>
        <v>0.49317</v>
      </c>
      <c r="U112" s="2">
        <f t="shared" si="34"/>
        <v>4.0800000000000003E-3</v>
      </c>
      <c r="V112" s="2">
        <f t="shared" si="35"/>
        <v>2.0400000000000003E-4</v>
      </c>
      <c r="W112" s="2">
        <f t="shared" si="36"/>
        <v>2.0400000000000003E-4</v>
      </c>
      <c r="X112" s="1">
        <v>0.51</v>
      </c>
      <c r="Y112" s="8">
        <v>444103</v>
      </c>
      <c r="Z112" s="8">
        <v>29559100</v>
      </c>
      <c r="AA112" t="s">
        <v>524</v>
      </c>
      <c r="AC112" t="s">
        <v>2381</v>
      </c>
      <c r="AE112" t="s">
        <v>2024</v>
      </c>
    </row>
    <row r="113" spans="1:31">
      <c r="A113" t="s">
        <v>921</v>
      </c>
      <c r="B113" t="s">
        <v>1742</v>
      </c>
      <c r="C113">
        <v>56</v>
      </c>
      <c r="D113" s="7" t="s">
        <v>1767</v>
      </c>
      <c r="E113" s="7" t="s">
        <v>2491</v>
      </c>
      <c r="F113">
        <v>6</v>
      </c>
      <c r="G113" s="3">
        <v>0.54899999999999993</v>
      </c>
      <c r="H113" s="3">
        <v>0.18975</v>
      </c>
      <c r="I113" s="3">
        <v>1.5E-3</v>
      </c>
      <c r="J113" s="3">
        <v>9.0000000000000011E-3</v>
      </c>
      <c r="K113" s="1" t="s">
        <v>1732</v>
      </c>
      <c r="L113" s="1">
        <f>SUM(G113:J113)</f>
        <v>0.74924999999999986</v>
      </c>
      <c r="M113" s="2">
        <v>0.73199999999999998</v>
      </c>
      <c r="N113" s="2">
        <v>0.253</v>
      </c>
      <c r="O113" s="2">
        <v>1.2E-2</v>
      </c>
      <c r="P113" s="2">
        <v>2E-3</v>
      </c>
      <c r="Q113" s="2">
        <v>0</v>
      </c>
      <c r="R113" s="2"/>
      <c r="S113" s="2">
        <f t="shared" si="32"/>
        <v>0.54899999999999993</v>
      </c>
      <c r="T113" s="2">
        <f t="shared" si="33"/>
        <v>0.18975</v>
      </c>
      <c r="U113" s="2">
        <f t="shared" si="34"/>
        <v>9.0000000000000011E-3</v>
      </c>
      <c r="V113" s="2">
        <f t="shared" si="35"/>
        <v>1.5E-3</v>
      </c>
      <c r="W113" s="2">
        <f t="shared" si="36"/>
        <v>0</v>
      </c>
      <c r="X113" s="1">
        <v>0.75</v>
      </c>
      <c r="Y113" s="8">
        <v>5896</v>
      </c>
      <c r="Z113" s="8">
        <v>862000</v>
      </c>
      <c r="AA113" t="s">
        <v>524</v>
      </c>
      <c r="AC113" t="s">
        <v>2101</v>
      </c>
      <c r="AE113" t="s">
        <v>2024</v>
      </c>
    </row>
    <row r="114" spans="1:31">
      <c r="A114" t="s">
        <v>1610</v>
      </c>
      <c r="B114" t="s">
        <v>1742</v>
      </c>
      <c r="C114">
        <v>56</v>
      </c>
      <c r="D114" s="7" t="s">
        <v>1767</v>
      </c>
      <c r="E114" s="7" t="s">
        <v>2491</v>
      </c>
      <c r="F114">
        <v>6</v>
      </c>
      <c r="G114" s="3">
        <v>0.34278500000000001</v>
      </c>
      <c r="H114" s="3">
        <v>0.54863499999999998</v>
      </c>
      <c r="I114" s="3">
        <v>1.7900000000000001E-3</v>
      </c>
      <c r="J114" s="3">
        <v>2.6850000000000003E-3</v>
      </c>
      <c r="K114" s="1" t="s">
        <v>1732</v>
      </c>
      <c r="L114" s="1">
        <f>SUM(G114:J114)</f>
        <v>0.895895</v>
      </c>
      <c r="M114" s="2">
        <v>0.38300000000000001</v>
      </c>
      <c r="N114" s="2">
        <v>0.61299999999999999</v>
      </c>
      <c r="O114" s="2">
        <v>3.0000000000000001E-3</v>
      </c>
      <c r="P114" s="2">
        <v>2E-3</v>
      </c>
      <c r="Q114" s="2">
        <v>0</v>
      </c>
      <c r="R114" s="2"/>
      <c r="S114" s="2">
        <f t="shared" si="32"/>
        <v>0.34278500000000001</v>
      </c>
      <c r="T114" s="2">
        <f t="shared" si="33"/>
        <v>0.54863499999999998</v>
      </c>
      <c r="U114" s="2">
        <f t="shared" si="34"/>
        <v>2.6850000000000003E-3</v>
      </c>
      <c r="V114" s="2">
        <f t="shared" si="35"/>
        <v>1.7900000000000001E-3</v>
      </c>
      <c r="W114" s="2">
        <f t="shared" si="36"/>
        <v>0</v>
      </c>
      <c r="X114" s="1">
        <v>0.89500000000000002</v>
      </c>
      <c r="Y114" s="8">
        <v>10201</v>
      </c>
      <c r="Z114" s="8">
        <v>4324000</v>
      </c>
      <c r="AA114" t="s">
        <v>1575</v>
      </c>
      <c r="AC114" t="s">
        <v>2187</v>
      </c>
      <c r="AE114" t="s">
        <v>2024</v>
      </c>
    </row>
    <row r="115" spans="1:31">
      <c r="A115" t="s">
        <v>1590</v>
      </c>
      <c r="B115" t="s">
        <v>1746</v>
      </c>
      <c r="C115">
        <v>56</v>
      </c>
      <c r="D115" s="7" t="s">
        <v>1767</v>
      </c>
      <c r="E115" s="7" t="s">
        <v>2491</v>
      </c>
      <c r="F115">
        <v>6</v>
      </c>
      <c r="G115" s="3">
        <v>1</v>
      </c>
      <c r="H115" s="3">
        <v>0</v>
      </c>
      <c r="I115" s="3">
        <v>0</v>
      </c>
      <c r="J115" s="3">
        <v>0</v>
      </c>
      <c r="K115" s="1"/>
      <c r="L115" s="1"/>
      <c r="M115" s="2">
        <v>0.77600000000000002</v>
      </c>
      <c r="N115" s="2">
        <v>0.186</v>
      </c>
      <c r="O115" s="2">
        <v>3.1E-2</v>
      </c>
      <c r="P115" s="2">
        <v>3.0000000000000001E-3</v>
      </c>
      <c r="Q115" s="2">
        <v>3.0000000000000001E-3</v>
      </c>
      <c r="R115" s="2"/>
      <c r="S115" s="2">
        <f t="shared" si="32"/>
        <v>0.38412000000000002</v>
      </c>
      <c r="T115" s="2">
        <f t="shared" si="33"/>
        <v>9.2069999999999999E-2</v>
      </c>
      <c r="U115" s="2">
        <f t="shared" si="34"/>
        <v>1.5344999999999999E-2</v>
      </c>
      <c r="V115" s="2">
        <f t="shared" si="35"/>
        <v>1.485E-3</v>
      </c>
      <c r="W115" s="2">
        <f t="shared" si="36"/>
        <v>1.485E-3</v>
      </c>
      <c r="X115" s="1">
        <v>0.495</v>
      </c>
      <c r="Y115" s="8">
        <v>22145</v>
      </c>
      <c r="Z115" s="8">
        <v>8024200</v>
      </c>
      <c r="AA115" t="s">
        <v>1575</v>
      </c>
      <c r="AC115" t="s">
        <v>2164</v>
      </c>
      <c r="AE115" t="s">
        <v>2024</v>
      </c>
    </row>
    <row r="116" spans="1:31">
      <c r="A116" t="s">
        <v>1599</v>
      </c>
      <c r="B116" t="s">
        <v>1744</v>
      </c>
      <c r="C116">
        <v>56</v>
      </c>
      <c r="D116" s="7" t="s">
        <v>1767</v>
      </c>
      <c r="E116" s="7" t="s">
        <v>2491</v>
      </c>
      <c r="F116">
        <v>6</v>
      </c>
      <c r="G116" s="3">
        <v>2.1229999999999999E-2</v>
      </c>
      <c r="H116" s="3">
        <v>0.93797999999999992</v>
      </c>
      <c r="I116" s="3">
        <v>4.8250000000000003E-3</v>
      </c>
      <c r="J116" s="3">
        <v>0</v>
      </c>
      <c r="M116" s="2">
        <v>2.1999999999999999E-2</v>
      </c>
      <c r="N116" s="2">
        <v>0.97199999999999998</v>
      </c>
      <c r="O116" s="2">
        <v>0</v>
      </c>
      <c r="P116" s="2">
        <v>5.0000000000000001E-3</v>
      </c>
      <c r="Q116" s="2">
        <v>0</v>
      </c>
      <c r="R116" s="2"/>
      <c r="S116" s="2">
        <f t="shared" si="32"/>
        <v>2.1229999999999999E-2</v>
      </c>
      <c r="T116" s="2">
        <f t="shared" si="33"/>
        <v>0.93797999999999992</v>
      </c>
      <c r="U116" s="2">
        <f t="shared" si="34"/>
        <v>0</v>
      </c>
      <c r="V116" s="2">
        <f t="shared" si="35"/>
        <v>4.8250000000000003E-3</v>
      </c>
      <c r="W116" s="2">
        <f t="shared" si="36"/>
        <v>0</v>
      </c>
      <c r="X116" s="1">
        <v>0.96499999999999997</v>
      </c>
      <c r="Y116" s="8">
        <v>88778</v>
      </c>
      <c r="Z116" s="8">
        <v>6307500</v>
      </c>
      <c r="AA116" t="s">
        <v>1575</v>
      </c>
      <c r="AC116" t="s">
        <v>2172</v>
      </c>
      <c r="AE116" t="s">
        <v>2024</v>
      </c>
    </row>
    <row r="117" spans="1:31">
      <c r="A117" t="s">
        <v>1990</v>
      </c>
      <c r="B117" t="s">
        <v>1744</v>
      </c>
      <c r="C117">
        <v>56</v>
      </c>
      <c r="D117" s="7" t="s">
        <v>1767</v>
      </c>
      <c r="E117" s="7" t="s">
        <v>2491</v>
      </c>
      <c r="F117">
        <v>6</v>
      </c>
      <c r="G117" s="3">
        <v>0</v>
      </c>
      <c r="H117" s="3">
        <v>0.99</v>
      </c>
      <c r="I117" s="3">
        <v>0</v>
      </c>
      <c r="J117" s="3">
        <v>0</v>
      </c>
      <c r="K117" s="1"/>
      <c r="L117" s="1"/>
      <c r="M117" s="2">
        <v>2.4E-2</v>
      </c>
      <c r="N117" s="2">
        <v>0.97599999999999998</v>
      </c>
      <c r="O117" s="2">
        <v>0</v>
      </c>
      <c r="P117" s="2">
        <v>0</v>
      </c>
      <c r="Q117" s="2">
        <v>0</v>
      </c>
      <c r="R117" s="2"/>
      <c r="S117" s="2">
        <f t="shared" si="32"/>
        <v>2.2320000000000003E-2</v>
      </c>
      <c r="T117" s="2">
        <f t="shared" si="33"/>
        <v>0.90768000000000004</v>
      </c>
      <c r="U117" s="2">
        <f t="shared" si="34"/>
        <v>0</v>
      </c>
      <c r="V117" s="2">
        <f t="shared" si="35"/>
        <v>0</v>
      </c>
      <c r="W117" s="2">
        <f t="shared" si="36"/>
        <v>0</v>
      </c>
      <c r="X117" s="1">
        <v>0.93</v>
      </c>
      <c r="Y117" s="8">
        <v>6020</v>
      </c>
      <c r="Z117" s="8">
        <v>4293313</v>
      </c>
      <c r="AA117" t="s">
        <v>1575</v>
      </c>
      <c r="AC117" t="s">
        <v>2260</v>
      </c>
      <c r="AD117" t="s">
        <v>2442</v>
      </c>
      <c r="AE117" t="s">
        <v>2261</v>
      </c>
    </row>
    <row r="118" spans="1:31">
      <c r="A118" t="s">
        <v>1640</v>
      </c>
      <c r="B118" t="s">
        <v>1744</v>
      </c>
      <c r="C118">
        <v>56</v>
      </c>
      <c r="D118" s="7" t="s">
        <v>1767</v>
      </c>
      <c r="E118" s="7" t="s">
        <v>2491</v>
      </c>
      <c r="F118">
        <v>6</v>
      </c>
      <c r="G118" s="3">
        <v>5.1999999999999998E-2</v>
      </c>
      <c r="H118" s="3">
        <v>0.92800000000000005</v>
      </c>
      <c r="I118" s="3">
        <v>0</v>
      </c>
      <c r="J118" s="3">
        <v>0.02</v>
      </c>
      <c r="M118" s="2">
        <v>5.1999999999999998E-2</v>
      </c>
      <c r="N118" s="2">
        <v>0.92800000000000005</v>
      </c>
      <c r="O118" s="2">
        <v>0.02</v>
      </c>
      <c r="P118" s="2">
        <v>0</v>
      </c>
      <c r="Q118" s="2">
        <v>0</v>
      </c>
      <c r="R118" s="2"/>
      <c r="S118" s="2"/>
      <c r="T118" s="2"/>
      <c r="U118" s="2"/>
      <c r="V118" s="2"/>
      <c r="W118" s="2"/>
      <c r="Y118" s="8">
        <v>185180</v>
      </c>
      <c r="Z118" s="8">
        <v>21377000</v>
      </c>
      <c r="AA118" t="s">
        <v>1575</v>
      </c>
      <c r="AC118" t="s">
        <v>2321</v>
      </c>
      <c r="AE118" t="s">
        <v>2024</v>
      </c>
    </row>
    <row r="119" spans="1:31">
      <c r="A119" t="s">
        <v>482</v>
      </c>
      <c r="B119" t="s">
        <v>1742</v>
      </c>
      <c r="C119">
        <v>57</v>
      </c>
      <c r="D119" s="7" t="s">
        <v>1767</v>
      </c>
      <c r="E119" s="7" t="s">
        <v>2497</v>
      </c>
      <c r="F119">
        <v>1</v>
      </c>
      <c r="G119" s="3">
        <v>0.47081499999999998</v>
      </c>
      <c r="H119" s="3">
        <v>0.46603999999999995</v>
      </c>
      <c r="I119" s="3">
        <v>9.5500000000000004E-5</v>
      </c>
      <c r="J119" s="3">
        <v>1.7763000000000001E-2</v>
      </c>
      <c r="K119" s="1" t="s">
        <v>1732</v>
      </c>
      <c r="L119" s="1">
        <f>SUM(G119:J119)</f>
        <v>0.95471349999999999</v>
      </c>
      <c r="M119" s="2">
        <v>0.49299999999999999</v>
      </c>
      <c r="N119" s="2">
        <v>0.48799999999999999</v>
      </c>
      <c r="O119" s="2">
        <v>4.0000000000000001E-3</v>
      </c>
      <c r="P119" s="2">
        <v>1E-4</v>
      </c>
      <c r="Q119" s="2">
        <v>1.46E-2</v>
      </c>
      <c r="R119" s="2"/>
      <c r="S119" s="2">
        <f t="shared" ref="S119:W120" si="37">+M119*$X119</f>
        <v>0.47081499999999998</v>
      </c>
      <c r="T119" s="2">
        <f t="shared" si="37"/>
        <v>0.46603999999999995</v>
      </c>
      <c r="U119" s="2">
        <f t="shared" si="37"/>
        <v>3.82E-3</v>
      </c>
      <c r="V119" s="2">
        <f t="shared" si="37"/>
        <v>9.5500000000000004E-5</v>
      </c>
      <c r="W119" s="2">
        <f t="shared" si="37"/>
        <v>1.3942999999999999E-2</v>
      </c>
      <c r="X119" s="1">
        <v>0.95499999999999996</v>
      </c>
      <c r="Y119" s="8">
        <v>923768</v>
      </c>
      <c r="Z119" s="8">
        <v>170901000</v>
      </c>
      <c r="AA119" t="s">
        <v>164</v>
      </c>
      <c r="AC119" t="s">
        <v>2243</v>
      </c>
      <c r="AE119" t="s">
        <v>2024</v>
      </c>
    </row>
    <row r="120" spans="1:31">
      <c r="A120" t="s">
        <v>563</v>
      </c>
      <c r="B120" t="s">
        <v>1745</v>
      </c>
      <c r="C120">
        <v>58</v>
      </c>
      <c r="D120" s="7" t="s">
        <v>1731</v>
      </c>
      <c r="E120" s="7" t="s">
        <v>2533</v>
      </c>
      <c r="F120">
        <v>2</v>
      </c>
      <c r="G120" s="3">
        <v>8.2650000000000001E-2</v>
      </c>
      <c r="H120" s="3">
        <v>0.63800000000000001</v>
      </c>
      <c r="I120" s="3">
        <v>0</v>
      </c>
      <c r="J120" s="3">
        <v>3.6249999999999998E-3</v>
      </c>
      <c r="M120" s="2">
        <v>0.114</v>
      </c>
      <c r="N120" s="2">
        <v>0.88</v>
      </c>
      <c r="O120" s="2">
        <v>4.0000000000000001E-3</v>
      </c>
      <c r="P120" s="2">
        <v>0</v>
      </c>
      <c r="Q120" s="2">
        <v>1E-3</v>
      </c>
      <c r="R120" s="2"/>
      <c r="S120" s="2">
        <f t="shared" si="37"/>
        <v>8.2650000000000001E-2</v>
      </c>
      <c r="T120" s="2">
        <f t="shared" si="37"/>
        <v>0.63800000000000001</v>
      </c>
      <c r="U120" s="2">
        <f t="shared" si="37"/>
        <v>2.8999999999999998E-3</v>
      </c>
      <c r="V120" s="2">
        <f t="shared" si="37"/>
        <v>0</v>
      </c>
      <c r="W120" s="2">
        <f t="shared" si="37"/>
        <v>7.2499999999999995E-4</v>
      </c>
      <c r="X120" s="1">
        <v>0.72499999999999998</v>
      </c>
      <c r="Y120" s="8">
        <v>199945</v>
      </c>
      <c r="Z120" s="8">
        <v>5551900</v>
      </c>
      <c r="AA120" t="s">
        <v>524</v>
      </c>
      <c r="AC120" t="s">
        <v>2184</v>
      </c>
      <c r="AE120" t="s">
        <v>2024</v>
      </c>
    </row>
    <row r="121" spans="1:31">
      <c r="A121" t="s">
        <v>574</v>
      </c>
      <c r="B121" t="s">
        <v>1744</v>
      </c>
      <c r="C121">
        <v>58</v>
      </c>
      <c r="D121" s="7" t="s">
        <v>1731</v>
      </c>
      <c r="E121" s="7" t="s">
        <v>2533</v>
      </c>
      <c r="F121">
        <v>2</v>
      </c>
      <c r="G121" s="3">
        <v>6.4000000000000001E-2</v>
      </c>
      <c r="H121" s="3">
        <v>0.93</v>
      </c>
      <c r="I121" s="3">
        <v>0</v>
      </c>
      <c r="J121" s="3">
        <v>5.0000000000000001E-3</v>
      </c>
      <c r="M121" s="2">
        <v>6.4000000000000001E-2</v>
      </c>
      <c r="N121" s="2">
        <v>0.93</v>
      </c>
      <c r="O121" s="2">
        <v>5.0000000000000001E-3</v>
      </c>
      <c r="P121" s="2">
        <v>0</v>
      </c>
      <c r="Q121" s="2">
        <v>0</v>
      </c>
      <c r="R121" s="2"/>
      <c r="S121" s="2"/>
      <c r="T121" s="2"/>
      <c r="U121" s="2"/>
      <c r="V121" s="2"/>
      <c r="W121" s="2"/>
      <c r="Y121" s="8">
        <v>491210</v>
      </c>
      <c r="Z121" s="8">
        <v>5235000</v>
      </c>
      <c r="AA121" t="s">
        <v>524</v>
      </c>
      <c r="AC121" t="s">
        <v>1847</v>
      </c>
      <c r="AE121" t="s">
        <v>2024</v>
      </c>
    </row>
    <row r="122" spans="1:31">
      <c r="A122" t="s">
        <v>926</v>
      </c>
      <c r="B122" t="s">
        <v>1745</v>
      </c>
      <c r="C122">
        <v>59</v>
      </c>
      <c r="D122" s="7" t="s">
        <v>1731</v>
      </c>
      <c r="E122" s="7" t="s">
        <v>2528</v>
      </c>
      <c r="F122">
        <v>1</v>
      </c>
      <c r="G122" s="3">
        <v>1.65E-3</v>
      </c>
      <c r="H122" s="3">
        <v>0.82087499999999991</v>
      </c>
      <c r="I122" s="3">
        <v>2.4749999999999994E-4</v>
      </c>
      <c r="J122" s="3">
        <v>2.4749999999999998E-3</v>
      </c>
      <c r="M122" s="2">
        <v>2E-3</v>
      </c>
      <c r="N122" s="2">
        <v>0.995</v>
      </c>
      <c r="O122" s="2">
        <v>1E-3</v>
      </c>
      <c r="P122" s="2">
        <v>2.9999999999999997E-4</v>
      </c>
      <c r="Q122" s="2">
        <v>2E-3</v>
      </c>
      <c r="R122" s="2"/>
      <c r="S122" s="2">
        <f t="shared" ref="S122:S131" si="38">+M122*$X122</f>
        <v>1.65E-3</v>
      </c>
      <c r="T122" s="2">
        <f t="shared" ref="T122:T131" si="39">+N122*$X122</f>
        <v>0.82087499999999991</v>
      </c>
      <c r="U122" s="2">
        <f t="shared" ref="U122:U131" si="40">+O122*$X122</f>
        <v>8.25E-4</v>
      </c>
      <c r="V122" s="2">
        <f t="shared" ref="V122:V131" si="41">+P122*$X122</f>
        <v>2.4749999999999994E-4</v>
      </c>
      <c r="W122" s="2">
        <f t="shared" ref="W122:W131" si="42">+Q122*$X122</f>
        <v>1.65E-3</v>
      </c>
      <c r="X122" s="1">
        <v>0.82499999999999996</v>
      </c>
      <c r="Y122" s="8">
        <v>1628750</v>
      </c>
      <c r="Z122" s="8">
        <v>76653000</v>
      </c>
      <c r="AA122" t="s">
        <v>524</v>
      </c>
      <c r="AC122" t="s">
        <v>2159</v>
      </c>
      <c r="AE122" t="s">
        <v>2024</v>
      </c>
    </row>
    <row r="123" spans="1:31">
      <c r="A123" t="s">
        <v>1585</v>
      </c>
      <c r="B123" t="s">
        <v>1745</v>
      </c>
      <c r="C123">
        <v>60</v>
      </c>
      <c r="D123" s="7" t="s">
        <v>1731</v>
      </c>
      <c r="E123" s="7" t="s">
        <v>2529</v>
      </c>
      <c r="F123">
        <v>2</v>
      </c>
      <c r="G123" s="3">
        <v>6.8799999999999998E-3</v>
      </c>
      <c r="H123" s="3">
        <v>0.85139999999999993</v>
      </c>
      <c r="I123" s="3">
        <v>0</v>
      </c>
      <c r="J123" s="3">
        <v>1.3759999999999998E-3</v>
      </c>
      <c r="M123" s="2">
        <v>8.0000000000000002E-3</v>
      </c>
      <c r="N123" s="2">
        <v>0.99</v>
      </c>
      <c r="O123" s="2">
        <v>1E-3</v>
      </c>
      <c r="P123" s="2">
        <v>0</v>
      </c>
      <c r="Q123" s="2">
        <v>5.9999999999999995E-4</v>
      </c>
      <c r="R123" s="2"/>
      <c r="S123" s="2">
        <f t="shared" si="38"/>
        <v>6.8799999999999998E-3</v>
      </c>
      <c r="T123" s="2">
        <f t="shared" si="39"/>
        <v>0.85139999999999993</v>
      </c>
      <c r="U123" s="2">
        <f t="shared" si="40"/>
        <v>8.5999999999999998E-4</v>
      </c>
      <c r="V123" s="2">
        <f t="shared" si="41"/>
        <v>0</v>
      </c>
      <c r="W123" s="2">
        <f t="shared" si="42"/>
        <v>5.1599999999999997E-4</v>
      </c>
      <c r="X123" s="1">
        <v>0.86</v>
      </c>
      <c r="Y123" s="8">
        <v>434128</v>
      </c>
      <c r="Z123" s="8">
        <v>33330000</v>
      </c>
      <c r="AA123" t="s">
        <v>1575</v>
      </c>
      <c r="AC123" t="s">
        <v>2160</v>
      </c>
      <c r="AE123" t="s">
        <v>2024</v>
      </c>
    </row>
    <row r="124" spans="1:31">
      <c r="A124" t="s">
        <v>1604</v>
      </c>
      <c r="B124" t="s">
        <v>1745</v>
      </c>
      <c r="C124">
        <v>60</v>
      </c>
      <c r="D124" s="7" t="s">
        <v>1731</v>
      </c>
      <c r="E124" s="7" t="s">
        <v>2529</v>
      </c>
      <c r="F124">
        <v>2</v>
      </c>
      <c r="G124" s="3">
        <v>0.132275</v>
      </c>
      <c r="H124" s="3">
        <v>0.68542500000000006</v>
      </c>
      <c r="I124" s="3">
        <v>0.10452500000000001</v>
      </c>
      <c r="J124" s="3">
        <v>2.7750000000000001E-3</v>
      </c>
      <c r="M124" s="2">
        <v>0.14299999999999999</v>
      </c>
      <c r="N124" s="2">
        <v>0.74099999999999999</v>
      </c>
      <c r="O124" s="2">
        <v>0</v>
      </c>
      <c r="P124" s="2">
        <v>0.113</v>
      </c>
      <c r="Q124" s="2">
        <v>3.0000000000000001E-3</v>
      </c>
      <c r="R124" s="2"/>
      <c r="S124" s="2">
        <f t="shared" si="38"/>
        <v>0.132275</v>
      </c>
      <c r="T124" s="2">
        <f t="shared" si="39"/>
        <v>0.68542500000000006</v>
      </c>
      <c r="U124" s="2">
        <f t="shared" si="40"/>
        <v>0</v>
      </c>
      <c r="V124" s="2">
        <f t="shared" si="41"/>
        <v>0.10452500000000001</v>
      </c>
      <c r="W124" s="2">
        <f t="shared" si="42"/>
        <v>2.7750000000000001E-3</v>
      </c>
      <c r="X124" s="1">
        <v>0.92500000000000004</v>
      </c>
      <c r="Y124" s="8">
        <v>17818</v>
      </c>
      <c r="Z124" s="8">
        <v>3582054</v>
      </c>
      <c r="AA124" t="s">
        <v>1575</v>
      </c>
      <c r="AC124" t="s">
        <v>2183</v>
      </c>
      <c r="AE124" t="s">
        <v>2024</v>
      </c>
    </row>
    <row r="125" spans="1:31">
      <c r="A125" t="s">
        <v>569</v>
      </c>
      <c r="B125" t="s">
        <v>1745</v>
      </c>
      <c r="C125">
        <v>61</v>
      </c>
      <c r="D125" s="7" t="s">
        <v>1731</v>
      </c>
      <c r="E125" s="7" t="s">
        <v>2562</v>
      </c>
      <c r="F125">
        <v>1</v>
      </c>
      <c r="G125" s="3">
        <v>1.3519999999999999E-2</v>
      </c>
      <c r="H125" s="3">
        <v>0.81711499999999992</v>
      </c>
      <c r="I125" s="3">
        <v>0</v>
      </c>
      <c r="J125" s="3">
        <v>1.2674999999999999E-2</v>
      </c>
      <c r="M125" s="2">
        <v>1.6E-2</v>
      </c>
      <c r="N125" s="2">
        <v>0.96699999999999997</v>
      </c>
      <c r="O125" s="2">
        <v>1.4999999999999999E-2</v>
      </c>
      <c r="P125" s="2">
        <v>0</v>
      </c>
      <c r="Q125" s="2">
        <v>0</v>
      </c>
      <c r="R125" s="2"/>
      <c r="S125" s="2">
        <f t="shared" si="38"/>
        <v>1.3519999999999999E-2</v>
      </c>
      <c r="T125" s="2">
        <f t="shared" si="39"/>
        <v>0.81711499999999992</v>
      </c>
      <c r="U125" s="2">
        <f t="shared" si="40"/>
        <v>1.2674999999999999E-2</v>
      </c>
      <c r="V125" s="2">
        <f t="shared" si="41"/>
        <v>0</v>
      </c>
      <c r="W125" s="2">
        <f t="shared" si="42"/>
        <v>0</v>
      </c>
      <c r="X125" s="1">
        <v>0.84499999999999997</v>
      </c>
      <c r="Y125" s="8">
        <v>143100</v>
      </c>
      <c r="Z125" s="8">
        <v>8000000</v>
      </c>
      <c r="AA125" t="s">
        <v>524</v>
      </c>
      <c r="AC125" t="s">
        <v>2324</v>
      </c>
      <c r="AE125" t="s">
        <v>2024</v>
      </c>
    </row>
    <row r="126" spans="1:31">
      <c r="A126" t="s">
        <v>1687</v>
      </c>
      <c r="B126" t="s">
        <v>1745</v>
      </c>
      <c r="C126">
        <v>62</v>
      </c>
      <c r="D126" s="7" t="s">
        <v>1731</v>
      </c>
      <c r="E126" s="7" t="s">
        <v>2561</v>
      </c>
      <c r="F126">
        <v>1</v>
      </c>
      <c r="G126" s="3">
        <v>5.076E-2</v>
      </c>
      <c r="H126" s="3">
        <v>0.85258</v>
      </c>
      <c r="I126" s="3">
        <v>0</v>
      </c>
      <c r="J126" s="3">
        <v>3.5719999999999995E-2</v>
      </c>
      <c r="M126" s="2">
        <v>5.3999999999999999E-2</v>
      </c>
      <c r="N126" s="2">
        <v>0.90700000000000003</v>
      </c>
      <c r="O126" s="2">
        <v>0.01</v>
      </c>
      <c r="P126" s="2">
        <v>0</v>
      </c>
      <c r="Q126" s="2">
        <v>2.8000000000000001E-2</v>
      </c>
      <c r="R126" s="2"/>
      <c r="S126" s="2">
        <f t="shared" si="38"/>
        <v>5.076E-2</v>
      </c>
      <c r="T126" s="2">
        <f t="shared" si="39"/>
        <v>0.85258</v>
      </c>
      <c r="U126" s="2">
        <f t="shared" si="40"/>
        <v>9.4000000000000004E-3</v>
      </c>
      <c r="V126" s="2">
        <f t="shared" si="41"/>
        <v>0</v>
      </c>
      <c r="W126" s="2">
        <f t="shared" si="42"/>
        <v>2.632E-2</v>
      </c>
      <c r="X126" s="1">
        <v>0.94</v>
      </c>
      <c r="Y126" s="8">
        <v>1839542</v>
      </c>
      <c r="Z126" s="8">
        <v>30894000</v>
      </c>
      <c r="AA126" t="s">
        <v>1575</v>
      </c>
      <c r="AC126" t="s">
        <v>2313</v>
      </c>
      <c r="AE126" t="s">
        <v>2024</v>
      </c>
    </row>
    <row r="127" spans="1:31">
      <c r="A127" t="s">
        <v>1574</v>
      </c>
      <c r="B127" t="s">
        <v>1745</v>
      </c>
      <c r="C127">
        <v>63</v>
      </c>
      <c r="D127" t="s">
        <v>1731</v>
      </c>
      <c r="E127" s="7" t="s">
        <v>2505</v>
      </c>
      <c r="F127">
        <v>3</v>
      </c>
      <c r="G127" s="3">
        <v>0.144205</v>
      </c>
      <c r="H127" s="3">
        <v>0.67136499999999988</v>
      </c>
      <c r="I127" s="3">
        <v>0.117465</v>
      </c>
      <c r="J127" s="3">
        <v>2.0054999999999996E-2</v>
      </c>
      <c r="M127" s="2">
        <v>0.151</v>
      </c>
      <c r="N127" s="2">
        <v>0.70299999999999996</v>
      </c>
      <c r="O127" s="2">
        <v>1.9E-2</v>
      </c>
      <c r="P127" s="2">
        <v>0.123</v>
      </c>
      <c r="Q127" s="2">
        <v>2E-3</v>
      </c>
      <c r="R127" s="2"/>
      <c r="S127" s="2">
        <f t="shared" si="38"/>
        <v>0.144205</v>
      </c>
      <c r="T127" s="2">
        <f t="shared" si="39"/>
        <v>0.67136499999999988</v>
      </c>
      <c r="U127" s="2">
        <f t="shared" si="40"/>
        <v>1.8144999999999998E-2</v>
      </c>
      <c r="V127" s="2">
        <f t="shared" si="41"/>
        <v>0.117465</v>
      </c>
      <c r="W127" s="2">
        <f t="shared" si="42"/>
        <v>1.91E-3</v>
      </c>
      <c r="X127" s="1">
        <v>0.95499999999999996</v>
      </c>
      <c r="Y127">
        <v>757</v>
      </c>
      <c r="Z127" s="8">
        <v>1234571</v>
      </c>
      <c r="AA127" t="s">
        <v>1575</v>
      </c>
      <c r="AC127" t="s">
        <v>2051</v>
      </c>
      <c r="AE127" t="s">
        <v>2024</v>
      </c>
    </row>
    <row r="128" spans="1:31">
      <c r="A128" t="s">
        <v>1627</v>
      </c>
      <c r="B128" t="s">
        <v>1745</v>
      </c>
      <c r="C128">
        <v>63</v>
      </c>
      <c r="D128" t="s">
        <v>1731</v>
      </c>
      <c r="E128" s="7" t="s">
        <v>2505</v>
      </c>
      <c r="F128">
        <v>3</v>
      </c>
      <c r="G128" s="3">
        <v>0.13041</v>
      </c>
      <c r="H128" s="3">
        <v>0.63976500000000003</v>
      </c>
      <c r="I128" s="3">
        <v>0.15970500000000001</v>
      </c>
      <c r="J128" s="3">
        <v>1.512E-2</v>
      </c>
      <c r="M128" s="2">
        <v>0.13800000000000001</v>
      </c>
      <c r="N128" s="2">
        <v>0.67700000000000005</v>
      </c>
      <c r="O128" s="2">
        <v>8.9999999999999993E-3</v>
      </c>
      <c r="P128" s="2">
        <v>0.16900000000000001</v>
      </c>
      <c r="Q128" s="2">
        <v>7.0000000000000001E-3</v>
      </c>
      <c r="R128" s="2"/>
      <c r="S128" s="2">
        <f t="shared" si="38"/>
        <v>0.13041</v>
      </c>
      <c r="T128" s="2">
        <f t="shared" si="39"/>
        <v>0.63976500000000003</v>
      </c>
      <c r="U128" s="2">
        <f t="shared" si="40"/>
        <v>8.5049999999999987E-3</v>
      </c>
      <c r="V128" s="2">
        <f t="shared" si="41"/>
        <v>0.15970500000000001</v>
      </c>
      <c r="W128" s="2">
        <f t="shared" si="42"/>
        <v>6.6150000000000002E-3</v>
      </c>
      <c r="X128" s="1">
        <v>0.94499999999999995</v>
      </c>
      <c r="Y128" s="8">
        <v>11571</v>
      </c>
      <c r="Z128" s="8">
        <v>1944953</v>
      </c>
      <c r="AA128" t="s">
        <v>1575</v>
      </c>
      <c r="AC128" t="s">
        <v>2275</v>
      </c>
      <c r="AE128" t="s">
        <v>2024</v>
      </c>
    </row>
    <row r="129" spans="1:31">
      <c r="A129" t="s">
        <v>1633</v>
      </c>
      <c r="B129" t="s">
        <v>1745</v>
      </c>
      <c r="C129">
        <v>63</v>
      </c>
      <c r="D129" t="s">
        <v>1731</v>
      </c>
      <c r="E129" s="7" t="s">
        <v>2505</v>
      </c>
      <c r="F129">
        <v>3</v>
      </c>
      <c r="G129" s="3">
        <v>4.1579999999999992E-2</v>
      </c>
      <c r="H129" s="3">
        <v>0.87885000000000002</v>
      </c>
      <c r="I129" s="3">
        <v>1.3229999999999999E-2</v>
      </c>
      <c r="J129" s="3">
        <v>1.2285000000000001E-2</v>
      </c>
      <c r="M129" s="2">
        <v>4.3999999999999997E-2</v>
      </c>
      <c r="N129" s="2">
        <v>0.93</v>
      </c>
      <c r="O129" s="2">
        <v>7.0000000000000001E-3</v>
      </c>
      <c r="P129" s="2">
        <v>1.3999999999999999E-2</v>
      </c>
      <c r="Q129" s="2">
        <v>6.0000000000000001E-3</v>
      </c>
      <c r="R129" s="2"/>
      <c r="S129" s="2">
        <f t="shared" si="38"/>
        <v>4.1579999999999992E-2</v>
      </c>
      <c r="T129" s="2">
        <f t="shared" si="39"/>
        <v>0.87885000000000002</v>
      </c>
      <c r="U129" s="2">
        <f t="shared" si="40"/>
        <v>6.6150000000000002E-3</v>
      </c>
      <c r="V129" s="2">
        <f t="shared" si="41"/>
        <v>1.3229999999999999E-2</v>
      </c>
      <c r="W129" s="2">
        <f t="shared" si="42"/>
        <v>5.6699999999999997E-3</v>
      </c>
      <c r="X129" s="1">
        <v>0.94499999999999995</v>
      </c>
      <c r="Y129" s="8">
        <v>2149690</v>
      </c>
      <c r="Z129" s="8">
        <v>29195895</v>
      </c>
      <c r="AA129" t="s">
        <v>1575</v>
      </c>
      <c r="AC129" t="s">
        <v>2290</v>
      </c>
      <c r="AE129" t="s">
        <v>2024</v>
      </c>
    </row>
    <row r="130" spans="1:31">
      <c r="A130" t="s">
        <v>307</v>
      </c>
      <c r="B130" t="s">
        <v>1749</v>
      </c>
      <c r="C130">
        <v>64</v>
      </c>
      <c r="D130" s="7" t="s">
        <v>1730</v>
      </c>
      <c r="E130" s="7" t="s">
        <v>2510</v>
      </c>
      <c r="F130">
        <v>4</v>
      </c>
      <c r="G130" s="3">
        <v>0.67136499999999988</v>
      </c>
      <c r="H130" s="3">
        <v>0.17476499999999998</v>
      </c>
      <c r="I130" s="3">
        <v>0</v>
      </c>
      <c r="J130" s="3">
        <v>0.10791499999999998</v>
      </c>
      <c r="M130" s="2">
        <v>0.70299999999999996</v>
      </c>
      <c r="N130" s="2">
        <v>0.183</v>
      </c>
      <c r="O130" s="2">
        <v>5.2999999999999999E-2</v>
      </c>
      <c r="P130" s="2">
        <v>0</v>
      </c>
      <c r="Q130" s="2">
        <v>0.06</v>
      </c>
      <c r="R130" s="2"/>
      <c r="S130" s="2">
        <f t="shared" si="38"/>
        <v>0.67136499999999988</v>
      </c>
      <c r="T130" s="2">
        <f t="shared" si="39"/>
        <v>0.17476499999999998</v>
      </c>
      <c r="U130" s="2">
        <f t="shared" si="40"/>
        <v>5.0614999999999993E-2</v>
      </c>
      <c r="V130" s="2">
        <f t="shared" si="41"/>
        <v>0</v>
      </c>
      <c r="W130" s="2">
        <f t="shared" si="42"/>
        <v>5.7299999999999997E-2</v>
      </c>
      <c r="X130" s="1">
        <v>0.95499999999999996</v>
      </c>
      <c r="Y130" s="8">
        <v>466050</v>
      </c>
      <c r="Z130" s="8">
        <v>19406100</v>
      </c>
      <c r="AA130" t="s">
        <v>164</v>
      </c>
      <c r="AC130" t="s">
        <v>2076</v>
      </c>
      <c r="AE130" t="s">
        <v>2024</v>
      </c>
    </row>
    <row r="131" spans="1:31">
      <c r="A131" t="s">
        <v>333</v>
      </c>
      <c r="B131" t="s">
        <v>1747</v>
      </c>
      <c r="C131">
        <v>64</v>
      </c>
      <c r="D131" s="7" t="s">
        <v>1730</v>
      </c>
      <c r="E131" s="7" t="s">
        <v>2510</v>
      </c>
      <c r="F131">
        <v>4</v>
      </c>
      <c r="G131" s="3">
        <v>0.81175499999999989</v>
      </c>
      <c r="H131" s="3">
        <v>1.1339999999999999E-2</v>
      </c>
      <c r="I131" s="3">
        <v>0</v>
      </c>
      <c r="J131" s="3">
        <v>0.121905</v>
      </c>
      <c r="M131" s="2">
        <v>0.85899999999999999</v>
      </c>
      <c r="N131" s="2">
        <v>1.2E-2</v>
      </c>
      <c r="O131" s="2">
        <v>0.09</v>
      </c>
      <c r="P131" s="2">
        <v>0</v>
      </c>
      <c r="Q131" s="2">
        <v>3.9E-2</v>
      </c>
      <c r="R131" s="2"/>
      <c r="S131" s="2">
        <f t="shared" si="38"/>
        <v>0.81175499999999989</v>
      </c>
      <c r="T131" s="2">
        <f t="shared" si="39"/>
        <v>1.1339999999999999E-2</v>
      </c>
      <c r="U131" s="2">
        <f t="shared" si="40"/>
        <v>8.5049999999999987E-2</v>
      </c>
      <c r="V131" s="2">
        <f t="shared" si="41"/>
        <v>0</v>
      </c>
      <c r="W131" s="2">
        <f t="shared" si="42"/>
        <v>3.6854999999999999E-2</v>
      </c>
      <c r="X131" s="1">
        <v>0.94499999999999995</v>
      </c>
      <c r="Y131" s="8">
        <v>342000</v>
      </c>
      <c r="Z131" s="8">
        <v>4324000</v>
      </c>
      <c r="AA131" t="s">
        <v>164</v>
      </c>
      <c r="AC131" t="s">
        <v>2095</v>
      </c>
      <c r="AE131" t="s">
        <v>2024</v>
      </c>
    </row>
    <row r="132" spans="1:31">
      <c r="A132" t="s">
        <v>340</v>
      </c>
      <c r="B132" t="s">
        <v>1747</v>
      </c>
      <c r="C132">
        <v>64</v>
      </c>
      <c r="D132" s="7" t="s">
        <v>1730</v>
      </c>
      <c r="E132" s="7" t="s">
        <v>2510</v>
      </c>
      <c r="F132">
        <v>4</v>
      </c>
      <c r="G132" s="3">
        <v>0.88700000000000001</v>
      </c>
      <c r="H132" s="3">
        <v>0.04</v>
      </c>
      <c r="I132" s="3">
        <v>0</v>
      </c>
      <c r="J132" s="3">
        <v>7.2000000000000008E-2</v>
      </c>
      <c r="M132" s="2">
        <v>0.88700000000000001</v>
      </c>
      <c r="N132" s="2">
        <v>0.04</v>
      </c>
      <c r="O132" s="2">
        <v>0.05</v>
      </c>
      <c r="P132" s="2">
        <v>0</v>
      </c>
      <c r="Q132" s="2">
        <v>2.2000000000000002E-2</v>
      </c>
      <c r="R132" s="2"/>
      <c r="S132" s="2"/>
      <c r="T132" s="2"/>
      <c r="U132" s="2"/>
      <c r="V132" s="2"/>
      <c r="W132" s="2"/>
      <c r="Y132" s="8">
        <v>28051</v>
      </c>
      <c r="Z132" s="8">
        <v>1622000</v>
      </c>
      <c r="AA132" t="s">
        <v>164</v>
      </c>
      <c r="AC132" t="s">
        <v>2117</v>
      </c>
      <c r="AE132" t="s">
        <v>2024</v>
      </c>
    </row>
    <row r="133" spans="1:31">
      <c r="A133" t="s">
        <v>347</v>
      </c>
      <c r="B133" t="s">
        <v>1748</v>
      </c>
      <c r="C133">
        <v>64</v>
      </c>
      <c r="D133" s="7" t="s">
        <v>1730</v>
      </c>
      <c r="E133" s="7" t="s">
        <v>2510</v>
      </c>
      <c r="F133">
        <v>4</v>
      </c>
      <c r="G133" s="3">
        <v>0.76500000000000001</v>
      </c>
      <c r="H133" s="3">
        <v>0.112</v>
      </c>
      <c r="I133" s="3">
        <v>0</v>
      </c>
      <c r="J133" s="3">
        <v>0.123</v>
      </c>
      <c r="M133" s="2">
        <v>0.76500000000000001</v>
      </c>
      <c r="N133" s="2">
        <v>0.112</v>
      </c>
      <c r="O133" s="2">
        <v>5.6000000000000001E-2</v>
      </c>
      <c r="P133" s="2">
        <v>0</v>
      </c>
      <c r="Q133" s="2">
        <v>6.7000000000000004E-2</v>
      </c>
      <c r="R133" s="2"/>
      <c r="S133" s="2"/>
      <c r="T133" s="2"/>
      <c r="U133" s="2"/>
      <c r="V133" s="2"/>
      <c r="W133" s="2"/>
      <c r="Y133" s="8">
        <v>267667</v>
      </c>
      <c r="Z133" s="8">
        <v>1594000</v>
      </c>
      <c r="AA133" t="s">
        <v>164</v>
      </c>
      <c r="AC133" t="s">
        <v>2138</v>
      </c>
      <c r="AE133" t="s">
        <v>2024</v>
      </c>
    </row>
    <row r="134" spans="1:31">
      <c r="A134" t="s">
        <v>907</v>
      </c>
      <c r="B134" t="s">
        <v>1744</v>
      </c>
      <c r="C134">
        <v>65</v>
      </c>
      <c r="D134" t="s">
        <v>1731</v>
      </c>
      <c r="E134" s="7" t="s">
        <v>2501</v>
      </c>
      <c r="F134">
        <v>1</v>
      </c>
      <c r="G134" s="3">
        <v>9.6999999999999994E-4</v>
      </c>
      <c r="H134" s="3">
        <v>0.96709000000000001</v>
      </c>
      <c r="I134" s="3">
        <v>2.9099999999999997E-4</v>
      </c>
      <c r="J134" s="3">
        <v>5.8199999999999994E-4</v>
      </c>
      <c r="M134" s="2">
        <v>1E-3</v>
      </c>
      <c r="N134" s="2">
        <v>0.997</v>
      </c>
      <c r="O134" s="2">
        <v>0</v>
      </c>
      <c r="P134" s="2">
        <v>2.9999999999999997E-4</v>
      </c>
      <c r="Q134" s="2">
        <v>5.9999999999999995E-4</v>
      </c>
      <c r="R134" s="2"/>
      <c r="S134" s="2">
        <f t="shared" ref="S134:W136" si="43">+M134*$X134</f>
        <v>9.6999999999999994E-4</v>
      </c>
      <c r="T134" s="2">
        <f t="shared" si="43"/>
        <v>0.96709000000000001</v>
      </c>
      <c r="U134" s="2">
        <f t="shared" si="43"/>
        <v>0</v>
      </c>
      <c r="V134" s="2">
        <f t="shared" si="43"/>
        <v>2.9099999999999997E-4</v>
      </c>
      <c r="W134" s="2">
        <f t="shared" si="43"/>
        <v>5.8199999999999994E-4</v>
      </c>
      <c r="X134" s="1">
        <v>0.97</v>
      </c>
      <c r="Y134" s="8">
        <v>645807</v>
      </c>
      <c r="Z134" s="8">
        <v>25500100</v>
      </c>
      <c r="AA134" t="s">
        <v>524</v>
      </c>
      <c r="AC134" t="s">
        <v>2023</v>
      </c>
      <c r="AE134" t="s">
        <v>2024</v>
      </c>
    </row>
    <row r="135" spans="1:31">
      <c r="A135" t="s">
        <v>314</v>
      </c>
      <c r="B135" t="s">
        <v>1747</v>
      </c>
      <c r="C135">
        <v>66</v>
      </c>
      <c r="D135" s="7" t="s">
        <v>1730</v>
      </c>
      <c r="E135" s="7" t="s">
        <v>2512</v>
      </c>
      <c r="F135">
        <v>1</v>
      </c>
      <c r="G135" s="3">
        <v>0.84129999999999994</v>
      </c>
      <c r="H135" s="3">
        <v>7.9899999999999999E-2</v>
      </c>
      <c r="I135" s="3">
        <v>0</v>
      </c>
      <c r="J135" s="3">
        <v>1.8800000000000001E-2</v>
      </c>
      <c r="M135" s="2">
        <v>0.89500000000000002</v>
      </c>
      <c r="N135" s="2">
        <v>8.5000000000000006E-2</v>
      </c>
      <c r="O135" s="2">
        <v>0.01</v>
      </c>
      <c r="P135" s="2">
        <v>0</v>
      </c>
      <c r="Q135" s="2">
        <v>0.01</v>
      </c>
      <c r="R135" s="2"/>
      <c r="S135" s="2">
        <f t="shared" si="43"/>
        <v>0.84129999999999994</v>
      </c>
      <c r="T135" s="2">
        <f t="shared" si="43"/>
        <v>7.9899999999999999E-2</v>
      </c>
      <c r="U135" s="2">
        <f t="shared" si="43"/>
        <v>9.4000000000000004E-3</v>
      </c>
      <c r="V135" s="2">
        <f t="shared" si="43"/>
        <v>0</v>
      </c>
      <c r="W135" s="2">
        <f t="shared" si="43"/>
        <v>9.4000000000000004E-3</v>
      </c>
      <c r="X135" s="1">
        <v>0.94</v>
      </c>
      <c r="Y135" s="8">
        <v>622436</v>
      </c>
      <c r="Z135" s="8">
        <v>4667000</v>
      </c>
      <c r="AA135" t="s">
        <v>164</v>
      </c>
      <c r="AC135" t="s">
        <v>113</v>
      </c>
      <c r="AE135" t="s">
        <v>2024</v>
      </c>
    </row>
    <row r="136" spans="1:31">
      <c r="A136" t="s">
        <v>888</v>
      </c>
      <c r="B136" t="s">
        <v>1744</v>
      </c>
      <c r="C136">
        <v>67</v>
      </c>
      <c r="D136" t="s">
        <v>1731</v>
      </c>
      <c r="E136" s="7" t="s">
        <v>2551</v>
      </c>
      <c r="F136">
        <v>1</v>
      </c>
      <c r="G136" s="3">
        <v>1.5440000000000001E-2</v>
      </c>
      <c r="H136" s="3">
        <v>0.93025999999999998</v>
      </c>
      <c r="I136" s="3">
        <v>1.84315E-2</v>
      </c>
      <c r="J136" s="3">
        <v>3.86E-4</v>
      </c>
      <c r="M136" s="2">
        <v>1.6E-2</v>
      </c>
      <c r="N136" s="2">
        <v>0.96399999999999997</v>
      </c>
      <c r="O136" s="2">
        <v>1E-4</v>
      </c>
      <c r="P136" s="2">
        <v>1.9099999999999999E-2</v>
      </c>
      <c r="Q136" s="2">
        <v>3.0000000000000003E-4</v>
      </c>
      <c r="R136" s="2"/>
      <c r="S136" s="2">
        <f t="shared" si="43"/>
        <v>1.5440000000000001E-2</v>
      </c>
      <c r="T136" s="2">
        <f t="shared" si="43"/>
        <v>0.93025999999999998</v>
      </c>
      <c r="U136" s="2">
        <f t="shared" si="43"/>
        <v>9.6500000000000001E-5</v>
      </c>
      <c r="V136" s="2">
        <f t="shared" si="43"/>
        <v>1.84315E-2</v>
      </c>
      <c r="W136" s="2">
        <f t="shared" si="43"/>
        <v>2.8950000000000004E-4</v>
      </c>
      <c r="X136" s="1">
        <v>0.96499999999999997</v>
      </c>
      <c r="Y136" s="8">
        <v>796095</v>
      </c>
      <c r="Z136" s="8">
        <v>183355000</v>
      </c>
      <c r="AA136" t="s">
        <v>524</v>
      </c>
      <c r="AC136" t="s">
        <v>2255</v>
      </c>
      <c r="AE136" t="s">
        <v>2024</v>
      </c>
    </row>
    <row r="137" spans="1:31">
      <c r="A137" t="s">
        <v>257</v>
      </c>
      <c r="B137" t="s">
        <v>1749</v>
      </c>
      <c r="C137">
        <v>68</v>
      </c>
      <c r="D137" s="7" t="s">
        <v>1730</v>
      </c>
      <c r="E137" s="7" t="s">
        <v>2559</v>
      </c>
      <c r="F137">
        <v>1</v>
      </c>
      <c r="G137" s="3">
        <v>0.60499999999999998</v>
      </c>
      <c r="H137" s="3">
        <v>6.2E-2</v>
      </c>
      <c r="I137" s="3">
        <v>0</v>
      </c>
      <c r="J137" s="3">
        <v>0.33400000000000002</v>
      </c>
      <c r="M137" s="2">
        <v>0.60499999999999998</v>
      </c>
      <c r="N137" s="2">
        <v>6.2E-2</v>
      </c>
      <c r="O137" s="2">
        <v>5.0000000000000001E-3</v>
      </c>
      <c r="P137" s="2">
        <v>0</v>
      </c>
      <c r="Q137" s="2">
        <v>0.32900000000000001</v>
      </c>
      <c r="R137" s="2"/>
      <c r="S137" s="2"/>
      <c r="T137" s="2"/>
      <c r="U137" s="2"/>
      <c r="V137" s="2"/>
      <c r="W137" s="2"/>
      <c r="AA137" t="s">
        <v>164</v>
      </c>
      <c r="AC137" t="s">
        <v>2307</v>
      </c>
      <c r="AE137" t="s">
        <v>2024</v>
      </c>
    </row>
    <row r="138" spans="1:31">
      <c r="A138" t="s">
        <v>866</v>
      </c>
      <c r="B138" t="s">
        <v>1743</v>
      </c>
      <c r="C138">
        <v>69</v>
      </c>
      <c r="D138" s="7" t="s">
        <v>1753</v>
      </c>
      <c r="E138" s="7" t="s">
        <v>2527</v>
      </c>
      <c r="F138">
        <v>2</v>
      </c>
      <c r="G138" s="3">
        <v>1.9750000000000004E-2</v>
      </c>
      <c r="H138" s="3">
        <v>0.11376</v>
      </c>
      <c r="I138" s="3">
        <v>0.6343700000000001</v>
      </c>
      <c r="J138" s="3">
        <v>2.2673000000000002E-2</v>
      </c>
      <c r="M138" s="2">
        <v>2.5000000000000001E-2</v>
      </c>
      <c r="N138" s="2">
        <v>0.14399999999999999</v>
      </c>
      <c r="O138" s="2">
        <v>6.9999999999999999E-4</v>
      </c>
      <c r="P138" s="2">
        <v>0.80300000000000005</v>
      </c>
      <c r="Q138" s="2">
        <v>2.8000000000000001E-2</v>
      </c>
      <c r="R138" s="2"/>
      <c r="S138" s="2">
        <f t="shared" ref="S138:W142" si="44">+M138*$X138</f>
        <v>1.9750000000000004E-2</v>
      </c>
      <c r="T138" s="2">
        <f t="shared" si="44"/>
        <v>0.11376</v>
      </c>
      <c r="U138" s="2">
        <f t="shared" si="44"/>
        <v>5.53E-4</v>
      </c>
      <c r="V138" s="2">
        <f t="shared" si="44"/>
        <v>0.6343700000000001</v>
      </c>
      <c r="W138" s="2">
        <f t="shared" si="44"/>
        <v>2.2120000000000001E-2</v>
      </c>
      <c r="X138" s="1">
        <v>0.79</v>
      </c>
      <c r="Y138" s="8">
        <v>3166285</v>
      </c>
      <c r="Z138" s="8">
        <v>1210569573</v>
      </c>
      <c r="AA138" t="s">
        <v>524</v>
      </c>
      <c r="AC138" t="s">
        <v>2155</v>
      </c>
      <c r="AE138" t="s">
        <v>2024</v>
      </c>
    </row>
    <row r="139" spans="1:31">
      <c r="A139" t="s">
        <v>880</v>
      </c>
      <c r="B139" t="s">
        <v>1743</v>
      </c>
      <c r="C139">
        <v>69</v>
      </c>
      <c r="D139" s="7" t="s">
        <v>1753</v>
      </c>
      <c r="E139" s="7" t="s">
        <v>2527</v>
      </c>
      <c r="F139">
        <v>2</v>
      </c>
      <c r="G139" s="3">
        <v>4.6500000000000005E-3</v>
      </c>
      <c r="H139" s="3">
        <v>4.2779999999999999E-2</v>
      </c>
      <c r="I139" s="3">
        <v>0.84630000000000005</v>
      </c>
      <c r="J139" s="3">
        <v>3.7851000000000003E-2</v>
      </c>
      <c r="M139" s="2">
        <v>5.0000000000000001E-3</v>
      </c>
      <c r="N139" s="2">
        <v>4.5999999999999999E-2</v>
      </c>
      <c r="O139" s="2">
        <v>3.0000000000000001E-3</v>
      </c>
      <c r="P139" s="2">
        <v>0.91</v>
      </c>
      <c r="Q139" s="2">
        <v>3.7699999999999997E-2</v>
      </c>
      <c r="R139" s="2"/>
      <c r="S139" s="2">
        <f t="shared" si="44"/>
        <v>4.6500000000000005E-3</v>
      </c>
      <c r="T139" s="2">
        <f t="shared" si="44"/>
        <v>4.2779999999999999E-2</v>
      </c>
      <c r="U139" s="2">
        <f t="shared" si="44"/>
        <v>2.7900000000000004E-3</v>
      </c>
      <c r="V139" s="2">
        <f t="shared" si="44"/>
        <v>0.84630000000000005</v>
      </c>
      <c r="W139" s="2">
        <f t="shared" si="44"/>
        <v>3.5061000000000002E-2</v>
      </c>
      <c r="X139" s="1">
        <v>0.93</v>
      </c>
      <c r="Y139" s="8">
        <v>147181</v>
      </c>
      <c r="Z139" s="8">
        <v>26494504</v>
      </c>
      <c r="AA139" t="s">
        <v>524</v>
      </c>
      <c r="AC139" t="s">
        <v>2222</v>
      </c>
      <c r="AE139" t="s">
        <v>2024</v>
      </c>
    </row>
    <row r="140" spans="1:31">
      <c r="A140" t="s">
        <v>645</v>
      </c>
      <c r="B140" t="s">
        <v>1741</v>
      </c>
      <c r="C140">
        <v>70</v>
      </c>
      <c r="D140" s="7" t="s">
        <v>1732</v>
      </c>
      <c r="E140" s="7" t="s">
        <v>2479</v>
      </c>
      <c r="F140">
        <v>1</v>
      </c>
      <c r="G140" s="3">
        <v>2.4750000000000001E-2</v>
      </c>
      <c r="H140" s="3">
        <v>1.8000000000000001E-4</v>
      </c>
      <c r="I140" s="3">
        <v>9.5850000000000005E-2</v>
      </c>
      <c r="J140" s="3">
        <v>0.32895000000000002</v>
      </c>
      <c r="K140" s="1" t="s">
        <v>1732</v>
      </c>
      <c r="L140" s="1">
        <f>SUM(G140:J140)</f>
        <v>0.44973000000000002</v>
      </c>
      <c r="M140" s="2">
        <v>5.5E-2</v>
      </c>
      <c r="N140" s="2">
        <v>4.0000000000000002E-4</v>
      </c>
      <c r="O140" s="2">
        <v>0.127</v>
      </c>
      <c r="P140" s="2">
        <v>0.21299999999999999</v>
      </c>
      <c r="Q140" s="2">
        <v>0.60399999999999998</v>
      </c>
      <c r="R140" s="2"/>
      <c r="S140" s="2">
        <f t="shared" si="44"/>
        <v>2.4750000000000001E-2</v>
      </c>
      <c r="T140" s="2">
        <f t="shared" si="44"/>
        <v>1.8000000000000001E-4</v>
      </c>
      <c r="U140" s="2">
        <f t="shared" si="44"/>
        <v>5.7149999999999999E-2</v>
      </c>
      <c r="V140" s="2">
        <f t="shared" si="44"/>
        <v>9.5850000000000005E-2</v>
      </c>
      <c r="W140" s="2">
        <f t="shared" si="44"/>
        <v>0.27179999999999999</v>
      </c>
      <c r="X140" s="1">
        <v>0.45</v>
      </c>
      <c r="Y140" s="8">
        <v>36191</v>
      </c>
      <c r="Z140" s="8">
        <v>23335580</v>
      </c>
      <c r="AA140" t="s">
        <v>524</v>
      </c>
      <c r="AC140" t="s">
        <v>2424</v>
      </c>
      <c r="AE140" t="s">
        <v>2395</v>
      </c>
    </row>
    <row r="141" spans="1:31">
      <c r="A141" t="s">
        <v>326</v>
      </c>
      <c r="B141" t="s">
        <v>1746</v>
      </c>
      <c r="C141">
        <v>71</v>
      </c>
      <c r="D141" s="7" t="s">
        <v>1730</v>
      </c>
      <c r="E141" s="7" t="s">
        <v>2516</v>
      </c>
      <c r="F141">
        <v>1</v>
      </c>
      <c r="G141" s="3">
        <v>0.94362999999999997</v>
      </c>
      <c r="H141" s="3">
        <v>1.4775E-2</v>
      </c>
      <c r="I141" s="3">
        <v>4.9249999999999999E-4</v>
      </c>
      <c r="J141" s="3">
        <v>2.5609999999999997E-2</v>
      </c>
      <c r="M141" s="2">
        <v>0.95799999999999996</v>
      </c>
      <c r="N141" s="2">
        <v>1.4999999999999999E-2</v>
      </c>
      <c r="O141" s="2">
        <v>1.7999999999999999E-2</v>
      </c>
      <c r="P141" s="2">
        <v>5.0000000000000001E-4</v>
      </c>
      <c r="Q141" s="2">
        <v>8.0000000000000002E-3</v>
      </c>
      <c r="R141" s="2"/>
      <c r="S141" s="2">
        <f t="shared" si="44"/>
        <v>0.94362999999999997</v>
      </c>
      <c r="T141" s="2">
        <f t="shared" si="44"/>
        <v>1.4775E-2</v>
      </c>
      <c r="U141" s="2">
        <f t="shared" si="44"/>
        <v>1.7729999999999999E-2</v>
      </c>
      <c r="V141" s="2">
        <f t="shared" si="44"/>
        <v>4.9249999999999999E-4</v>
      </c>
      <c r="W141" s="2">
        <f t="shared" si="44"/>
        <v>7.8799999999999999E-3</v>
      </c>
      <c r="X141" s="1">
        <v>0.98499999999999999</v>
      </c>
      <c r="Y141" s="8">
        <v>2345095</v>
      </c>
      <c r="Z141" s="8">
        <v>71420000</v>
      </c>
      <c r="AA141" t="s">
        <v>164</v>
      </c>
      <c r="AC141" t="s">
        <v>2094</v>
      </c>
      <c r="AE141" t="s">
        <v>2024</v>
      </c>
    </row>
    <row r="142" spans="1:31">
      <c r="A142" t="s">
        <v>187</v>
      </c>
      <c r="B142" t="s">
        <v>1742</v>
      </c>
      <c r="C142">
        <v>72</v>
      </c>
      <c r="D142" s="7" t="s">
        <v>1767</v>
      </c>
      <c r="E142" s="7" t="s">
        <v>2495</v>
      </c>
      <c r="F142">
        <v>2</v>
      </c>
      <c r="G142" s="3">
        <v>0.57147999999999999</v>
      </c>
      <c r="H142" s="3">
        <v>0.31485999999999997</v>
      </c>
      <c r="I142" s="3">
        <v>0</v>
      </c>
      <c r="J142" s="3">
        <v>2.4205999999999998E-2</v>
      </c>
      <c r="K142" s="1" t="s">
        <v>1732</v>
      </c>
      <c r="L142" s="1">
        <f>SUM(G142:J142)</f>
        <v>0.91054599999999986</v>
      </c>
      <c r="M142" s="2">
        <v>0.628</v>
      </c>
      <c r="N142" s="2">
        <v>0.34599999999999997</v>
      </c>
      <c r="O142" s="2">
        <v>5.9999999999999995E-4</v>
      </c>
      <c r="P142" s="2">
        <v>0</v>
      </c>
      <c r="Q142" s="2">
        <v>2.5999999999999999E-2</v>
      </c>
      <c r="R142" s="2"/>
      <c r="S142" s="2">
        <f t="shared" si="44"/>
        <v>0.57147999999999999</v>
      </c>
      <c r="T142" s="2">
        <f t="shared" si="44"/>
        <v>0.31485999999999997</v>
      </c>
      <c r="U142" s="2">
        <f t="shared" si="44"/>
        <v>5.4599999999999994E-4</v>
      </c>
      <c r="V142" s="2">
        <f t="shared" si="44"/>
        <v>0</v>
      </c>
      <c r="W142" s="2">
        <f t="shared" si="44"/>
        <v>2.366E-2</v>
      </c>
      <c r="X142" s="1">
        <v>0.91</v>
      </c>
      <c r="Y142" s="8">
        <v>1063652</v>
      </c>
      <c r="Z142" s="8">
        <v>86613986</v>
      </c>
      <c r="AA142" t="s">
        <v>164</v>
      </c>
      <c r="AC142" t="s">
        <v>2120</v>
      </c>
      <c r="AE142" t="s">
        <v>2024</v>
      </c>
    </row>
    <row r="143" spans="1:31">
      <c r="A143" t="s">
        <v>181</v>
      </c>
      <c r="B143" t="s">
        <v>1749</v>
      </c>
      <c r="C143">
        <v>72</v>
      </c>
      <c r="D143" s="7" t="s">
        <v>1767</v>
      </c>
      <c r="E143" s="7" t="s">
        <v>2495</v>
      </c>
      <c r="F143">
        <v>2</v>
      </c>
      <c r="G143" s="3">
        <v>0.629</v>
      </c>
      <c r="H143" s="3">
        <v>0.36599999999999999</v>
      </c>
      <c r="I143" s="3">
        <v>0</v>
      </c>
      <c r="J143" s="3">
        <v>5.0000000000000001E-3</v>
      </c>
      <c r="M143" s="2">
        <v>0.629</v>
      </c>
      <c r="N143" s="2">
        <v>0.36599999999999999</v>
      </c>
      <c r="O143" s="2">
        <v>1E-3</v>
      </c>
      <c r="P143" s="2">
        <v>0</v>
      </c>
      <c r="Q143" s="2">
        <v>4.0000000000000001E-3</v>
      </c>
      <c r="R143" s="2"/>
      <c r="S143" s="2"/>
      <c r="T143" s="2"/>
      <c r="U143" s="2"/>
      <c r="V143" s="2"/>
      <c r="W143" s="2"/>
      <c r="Y143" s="8">
        <v>121100</v>
      </c>
      <c r="Z143" s="8">
        <v>5748000</v>
      </c>
      <c r="AA143" t="s">
        <v>164</v>
      </c>
      <c r="AC143" t="s">
        <v>2118</v>
      </c>
      <c r="AE143" t="s">
        <v>2024</v>
      </c>
    </row>
    <row r="144" spans="1:31">
      <c r="A144" t="s">
        <v>1616</v>
      </c>
      <c r="B144" t="s">
        <v>1745</v>
      </c>
      <c r="C144">
        <v>73</v>
      </c>
      <c r="D144" s="7" t="s">
        <v>1731</v>
      </c>
      <c r="E144" s="7" t="s">
        <v>2550</v>
      </c>
      <c r="F144">
        <v>2</v>
      </c>
      <c r="G144" s="3">
        <v>6.4674999999999996E-2</v>
      </c>
      <c r="H144" s="3">
        <v>0.85470499999999994</v>
      </c>
      <c r="I144" s="3">
        <v>6.2685000000000005E-2</v>
      </c>
      <c r="J144" s="3">
        <v>1.1940000000000001E-2</v>
      </c>
      <c r="M144" s="2">
        <v>6.5000000000000002E-2</v>
      </c>
      <c r="N144" s="2">
        <v>0.85899999999999999</v>
      </c>
      <c r="O144" s="2">
        <v>2E-3</v>
      </c>
      <c r="P144" s="2">
        <v>6.3E-2</v>
      </c>
      <c r="Q144" s="2">
        <v>0.01</v>
      </c>
      <c r="R144" s="2"/>
      <c r="S144" s="2">
        <f t="shared" ref="S144:S160" si="45">+M144*$X144</f>
        <v>6.4674999999999996E-2</v>
      </c>
      <c r="T144" s="2">
        <f t="shared" ref="T144:T160" si="46">+N144*$X144</f>
        <v>0.85470499999999994</v>
      </c>
      <c r="U144" s="2">
        <f t="shared" ref="U144:U160" si="47">+O144*$X144</f>
        <v>1.99E-3</v>
      </c>
      <c r="V144" s="2">
        <f t="shared" ref="V144:V160" si="48">+P144*$X144</f>
        <v>6.2685000000000005E-2</v>
      </c>
      <c r="W144" s="2">
        <f t="shared" ref="W144:W160" si="49">+Q144*$X144</f>
        <v>9.9500000000000005E-3</v>
      </c>
      <c r="X144" s="1">
        <v>0.995</v>
      </c>
      <c r="Y144" s="8">
        <v>309500</v>
      </c>
      <c r="Z144" s="8">
        <v>3831553</v>
      </c>
      <c r="AA144" t="s">
        <v>1575</v>
      </c>
      <c r="AC144" t="s">
        <v>2254</v>
      </c>
      <c r="AE144" t="s">
        <v>2024</v>
      </c>
    </row>
    <row r="145" spans="1:31">
      <c r="A145" t="s">
        <v>1645</v>
      </c>
      <c r="B145" t="s">
        <v>1745</v>
      </c>
      <c r="C145">
        <v>73</v>
      </c>
      <c r="D145" s="7" t="s">
        <v>1731</v>
      </c>
      <c r="E145" s="7" t="s">
        <v>2550</v>
      </c>
      <c r="F145">
        <v>2</v>
      </c>
      <c r="G145" s="3">
        <v>0.11466</v>
      </c>
      <c r="H145" s="3">
        <v>0.69979000000000002</v>
      </c>
      <c r="I145" s="3">
        <v>7.826000000000001E-2</v>
      </c>
      <c r="J145" s="3">
        <v>1.729E-2</v>
      </c>
      <c r="M145" s="2">
        <v>0.126</v>
      </c>
      <c r="N145" s="2">
        <v>0.76900000000000002</v>
      </c>
      <c r="O145" s="2">
        <v>1.0999999999999999E-2</v>
      </c>
      <c r="P145" s="2">
        <v>8.6000000000000007E-2</v>
      </c>
      <c r="Q145" s="2">
        <v>8.0000000000000002E-3</v>
      </c>
      <c r="R145" s="2"/>
      <c r="S145" s="2">
        <f t="shared" si="45"/>
        <v>0.11466</v>
      </c>
      <c r="T145" s="2">
        <f t="shared" si="46"/>
        <v>0.69979000000000002</v>
      </c>
      <c r="U145" s="2">
        <f t="shared" si="47"/>
        <v>1.001E-2</v>
      </c>
      <c r="V145" s="2">
        <f t="shared" si="48"/>
        <v>7.826000000000001E-2</v>
      </c>
      <c r="W145" s="2">
        <f t="shared" si="49"/>
        <v>7.28E-3</v>
      </c>
      <c r="X145" s="1">
        <v>0.91</v>
      </c>
      <c r="Y145" s="8">
        <v>83600</v>
      </c>
      <c r="Z145" s="8">
        <v>8264070</v>
      </c>
      <c r="AA145" t="s">
        <v>1575</v>
      </c>
      <c r="AC145" t="s">
        <v>141</v>
      </c>
      <c r="AE145" t="s">
        <v>2024</v>
      </c>
    </row>
    <row r="146" spans="1:31">
      <c r="A146" t="s">
        <v>770</v>
      </c>
      <c r="B146" t="s">
        <v>1743</v>
      </c>
      <c r="C146">
        <v>74</v>
      </c>
      <c r="D146" s="7" t="s">
        <v>1753</v>
      </c>
      <c r="E146" s="7" t="s">
        <v>2509</v>
      </c>
      <c r="F146">
        <v>1</v>
      </c>
      <c r="G146" s="3">
        <v>7.5270000000000004E-2</v>
      </c>
      <c r="H146" s="3">
        <v>3.8600000000000002E-2</v>
      </c>
      <c r="I146" s="3">
        <v>0.78937000000000002</v>
      </c>
      <c r="J146" s="3">
        <v>6.2725000000000003E-2</v>
      </c>
      <c r="M146" s="2">
        <v>7.8E-2</v>
      </c>
      <c r="N146" s="2">
        <v>0.04</v>
      </c>
      <c r="O146" s="2">
        <v>5.0000000000000001E-3</v>
      </c>
      <c r="P146" s="2">
        <v>0.81800000000000006</v>
      </c>
      <c r="Q146" s="2">
        <v>6.0000000000000005E-2</v>
      </c>
      <c r="R146" s="2"/>
      <c r="S146" s="2">
        <f t="shared" si="45"/>
        <v>7.5270000000000004E-2</v>
      </c>
      <c r="T146" s="2">
        <f t="shared" si="46"/>
        <v>3.8600000000000002E-2</v>
      </c>
      <c r="U146" s="2">
        <f t="shared" si="47"/>
        <v>4.8250000000000003E-3</v>
      </c>
      <c r="V146" s="2">
        <f t="shared" si="48"/>
        <v>0.78937000000000002</v>
      </c>
      <c r="W146" s="2">
        <f t="shared" si="49"/>
        <v>5.79E-2</v>
      </c>
      <c r="X146" s="1">
        <v>0.96499999999999997</v>
      </c>
      <c r="Y146" s="8">
        <v>676577</v>
      </c>
      <c r="Z146" s="8">
        <v>49120000</v>
      </c>
      <c r="AA146" t="s">
        <v>524</v>
      </c>
      <c r="AC146" t="s">
        <v>2073</v>
      </c>
      <c r="AE146" t="s">
        <v>2024</v>
      </c>
    </row>
    <row r="147" spans="1:31">
      <c r="A147" t="s">
        <v>300</v>
      </c>
      <c r="B147" t="s">
        <v>1747</v>
      </c>
      <c r="C147">
        <v>75</v>
      </c>
      <c r="D147" s="7" t="s">
        <v>1730</v>
      </c>
      <c r="E147" s="7" t="s">
        <v>2503</v>
      </c>
      <c r="F147">
        <v>1</v>
      </c>
      <c r="G147" s="3">
        <v>0.7964</v>
      </c>
      <c r="H147" s="3">
        <v>1.7600000000000001E-3</v>
      </c>
      <c r="I147" s="3">
        <v>0</v>
      </c>
      <c r="J147" s="3">
        <v>8.1839999999999996E-2</v>
      </c>
      <c r="M147" s="2">
        <v>0.90500000000000003</v>
      </c>
      <c r="N147" s="2">
        <v>2E-3</v>
      </c>
      <c r="O147" s="2">
        <v>5.0999999999999997E-2</v>
      </c>
      <c r="P147" s="2">
        <v>0</v>
      </c>
      <c r="Q147" s="2">
        <v>4.2000000000000003E-2</v>
      </c>
      <c r="R147" s="2"/>
      <c r="S147" s="2">
        <f t="shared" si="45"/>
        <v>0.7964</v>
      </c>
      <c r="T147" s="2">
        <f t="shared" si="46"/>
        <v>1.7600000000000001E-3</v>
      </c>
      <c r="U147" s="2">
        <f t="shared" si="47"/>
        <v>4.4879999999999996E-2</v>
      </c>
      <c r="V147" s="2">
        <f t="shared" si="48"/>
        <v>0</v>
      </c>
      <c r="W147" s="2">
        <f t="shared" si="49"/>
        <v>3.696E-2</v>
      </c>
      <c r="X147" s="1">
        <v>0.88</v>
      </c>
      <c r="Y147" s="8">
        <v>1246700</v>
      </c>
      <c r="Z147" s="8">
        <v>20609294</v>
      </c>
      <c r="AA147" t="s">
        <v>164</v>
      </c>
      <c r="AC147" t="s">
        <v>2030</v>
      </c>
      <c r="AE147" t="s">
        <v>2024</v>
      </c>
    </row>
    <row r="148" spans="1:31">
      <c r="A148" t="s">
        <v>1653</v>
      </c>
      <c r="B148" t="s">
        <v>1744</v>
      </c>
      <c r="C148">
        <v>76</v>
      </c>
      <c r="D148" t="s">
        <v>1731</v>
      </c>
      <c r="E148" s="7" t="s">
        <v>2565</v>
      </c>
      <c r="F148">
        <v>1</v>
      </c>
      <c r="G148" s="3">
        <v>1.92E-3</v>
      </c>
      <c r="H148" s="3">
        <v>0.95135999999999998</v>
      </c>
      <c r="I148" s="3">
        <v>5.7599999999999995E-3</v>
      </c>
      <c r="J148" s="3">
        <v>9.6000000000000002E-4</v>
      </c>
      <c r="M148" s="2">
        <v>2E-3</v>
      </c>
      <c r="N148" s="2">
        <v>0.99099999999999999</v>
      </c>
      <c r="O148" s="2">
        <v>1E-3</v>
      </c>
      <c r="P148" s="2">
        <v>6.0000000000000001E-3</v>
      </c>
      <c r="Q148" s="2">
        <v>0</v>
      </c>
      <c r="R148" s="2"/>
      <c r="S148" s="2">
        <f t="shared" si="45"/>
        <v>1.92E-3</v>
      </c>
      <c r="T148" s="2">
        <f t="shared" si="46"/>
        <v>0.95135999999999998</v>
      </c>
      <c r="U148" s="2">
        <f t="shared" si="47"/>
        <v>9.6000000000000002E-4</v>
      </c>
      <c r="V148" s="2">
        <f t="shared" si="48"/>
        <v>5.7599999999999995E-3</v>
      </c>
      <c r="W148" s="2">
        <f t="shared" si="49"/>
        <v>0</v>
      </c>
      <c r="X148" s="1">
        <v>0.96</v>
      </c>
      <c r="Y148" s="8">
        <v>455000</v>
      </c>
      <c r="Z148" s="8">
        <v>24527000</v>
      </c>
      <c r="AA148" t="s">
        <v>1575</v>
      </c>
      <c r="AC148" t="s">
        <v>2391</v>
      </c>
      <c r="AE148" t="s">
        <v>2024</v>
      </c>
    </row>
    <row r="149" spans="1:31">
      <c r="A149" t="s">
        <v>837</v>
      </c>
      <c r="B149" t="s">
        <v>1740</v>
      </c>
      <c r="C149">
        <v>77</v>
      </c>
      <c r="D149" s="7" t="s">
        <v>1753</v>
      </c>
      <c r="E149" s="7" t="s">
        <v>2467</v>
      </c>
      <c r="F149">
        <v>4</v>
      </c>
      <c r="G149" s="3">
        <v>2.419E-2</v>
      </c>
      <c r="H149" s="3">
        <v>5.9000000000000003E-4</v>
      </c>
      <c r="I149" s="3">
        <v>4.8379999999999999E-2</v>
      </c>
      <c r="J149" s="3">
        <v>0.222135</v>
      </c>
      <c r="K149" s="1" t="s">
        <v>1732</v>
      </c>
      <c r="L149" s="1">
        <f>SUM(G149:J149)</f>
        <v>0.29529499999999997</v>
      </c>
      <c r="M149" s="2">
        <v>8.2000000000000003E-2</v>
      </c>
      <c r="N149" s="2">
        <v>2E-3</v>
      </c>
      <c r="O149" s="2">
        <v>0.29599999999999999</v>
      </c>
      <c r="P149" s="2">
        <v>0.16400000000000001</v>
      </c>
      <c r="Q149" s="2">
        <v>0.45700000000000002</v>
      </c>
      <c r="R149" s="2"/>
      <c r="S149" s="2">
        <f t="shared" si="45"/>
        <v>2.419E-2</v>
      </c>
      <c r="T149" s="2">
        <f t="shared" si="46"/>
        <v>5.9000000000000003E-4</v>
      </c>
      <c r="U149" s="2">
        <f t="shared" si="47"/>
        <v>8.7319999999999995E-2</v>
      </c>
      <c r="V149" s="2">
        <f t="shared" si="48"/>
        <v>4.8379999999999999E-2</v>
      </c>
      <c r="W149" s="2">
        <f t="shared" si="49"/>
        <v>0.13481499999999999</v>
      </c>
      <c r="X149" s="1">
        <v>0.29499999999999998</v>
      </c>
      <c r="Y149" s="8">
        <v>331212</v>
      </c>
      <c r="Z149" s="8">
        <v>88780000</v>
      </c>
      <c r="AA149" t="s">
        <v>524</v>
      </c>
      <c r="AC149" t="s">
        <v>2389</v>
      </c>
      <c r="AE149" t="s">
        <v>2024</v>
      </c>
    </row>
    <row r="150" spans="1:31">
      <c r="A150" t="s">
        <v>779</v>
      </c>
      <c r="B150" t="s">
        <v>1743</v>
      </c>
      <c r="C150">
        <v>77</v>
      </c>
      <c r="D150" s="7" t="s">
        <v>1753</v>
      </c>
      <c r="E150" s="7" t="s">
        <v>2467</v>
      </c>
      <c r="F150">
        <v>4</v>
      </c>
      <c r="G150" s="3">
        <v>3.8400000000000001E-3</v>
      </c>
      <c r="H150" s="3">
        <v>1.9199999999999998E-2</v>
      </c>
      <c r="I150" s="3">
        <v>0.93023999999999996</v>
      </c>
      <c r="J150" s="3">
        <v>7.6800000000000002E-3</v>
      </c>
      <c r="M150" s="2">
        <v>4.0000000000000001E-3</v>
      </c>
      <c r="N150" s="2">
        <v>0.02</v>
      </c>
      <c r="O150" s="2">
        <v>2E-3</v>
      </c>
      <c r="P150" s="2">
        <v>0.96899999999999997</v>
      </c>
      <c r="Q150" s="2">
        <v>6.0000000000000001E-3</v>
      </c>
      <c r="R150" s="2"/>
      <c r="S150" s="2">
        <f t="shared" si="45"/>
        <v>3.8400000000000001E-3</v>
      </c>
      <c r="T150" s="2">
        <f t="shared" si="46"/>
        <v>1.9199999999999998E-2</v>
      </c>
      <c r="U150" s="2">
        <f t="shared" si="47"/>
        <v>1.92E-3</v>
      </c>
      <c r="V150" s="2">
        <f t="shared" si="48"/>
        <v>0.93023999999999996</v>
      </c>
      <c r="W150" s="2">
        <f t="shared" si="49"/>
        <v>5.7599999999999995E-3</v>
      </c>
      <c r="X150" s="1">
        <v>0.96</v>
      </c>
      <c r="Y150" s="8">
        <v>181035</v>
      </c>
      <c r="Z150" s="8">
        <v>13395682</v>
      </c>
      <c r="AA150" t="s">
        <v>524</v>
      </c>
      <c r="AC150" t="s">
        <v>2075</v>
      </c>
      <c r="AE150" t="s">
        <v>2024</v>
      </c>
    </row>
    <row r="151" spans="1:31">
      <c r="A151" t="s">
        <v>794</v>
      </c>
      <c r="B151" t="s">
        <v>1743</v>
      </c>
      <c r="C151">
        <v>77</v>
      </c>
      <c r="D151" s="7" t="s">
        <v>1753</v>
      </c>
      <c r="E151" s="7" t="s">
        <v>2467</v>
      </c>
      <c r="F151">
        <v>4</v>
      </c>
      <c r="G151" s="3">
        <v>1.4474999999999998E-2</v>
      </c>
      <c r="H151" s="3">
        <v>0</v>
      </c>
      <c r="I151" s="3">
        <v>0.63690000000000002</v>
      </c>
      <c r="J151" s="3">
        <v>0.311695</v>
      </c>
      <c r="M151" s="2">
        <v>1.4999999999999999E-2</v>
      </c>
      <c r="N151" s="2">
        <v>0</v>
      </c>
      <c r="O151" s="2">
        <v>8.9999999999999993E-3</v>
      </c>
      <c r="P151" s="2">
        <v>0.66</v>
      </c>
      <c r="Q151" s="2">
        <v>0.314</v>
      </c>
      <c r="R151" s="2"/>
      <c r="S151" s="2">
        <f t="shared" si="45"/>
        <v>1.4474999999999998E-2</v>
      </c>
      <c r="T151" s="2">
        <f t="shared" si="46"/>
        <v>0</v>
      </c>
      <c r="U151" s="2">
        <f t="shared" si="47"/>
        <v>8.6849999999999983E-3</v>
      </c>
      <c r="V151" s="2">
        <f t="shared" si="48"/>
        <v>0.63690000000000002</v>
      </c>
      <c r="W151" s="2">
        <f t="shared" si="49"/>
        <v>0.30301</v>
      </c>
      <c r="X151" s="1">
        <v>0.96499999999999997</v>
      </c>
      <c r="Y151" s="8">
        <v>236800</v>
      </c>
      <c r="Z151" s="8">
        <v>6580800</v>
      </c>
      <c r="AA151" t="s">
        <v>524</v>
      </c>
      <c r="AC151" t="s">
        <v>2185</v>
      </c>
      <c r="AE151" t="s">
        <v>2024</v>
      </c>
    </row>
    <row r="152" spans="1:31">
      <c r="A152" t="s">
        <v>826</v>
      </c>
      <c r="B152" t="s">
        <v>1743</v>
      </c>
      <c r="C152">
        <v>77</v>
      </c>
      <c r="D152" s="7" t="s">
        <v>1753</v>
      </c>
      <c r="E152" s="7" t="s">
        <v>2467</v>
      </c>
      <c r="F152">
        <v>4</v>
      </c>
      <c r="G152" s="3">
        <v>8.4599999999999988E-3</v>
      </c>
      <c r="H152" s="3">
        <v>5.1699999999999996E-2</v>
      </c>
      <c r="I152" s="3">
        <v>0.87702000000000002</v>
      </c>
      <c r="J152" s="3">
        <v>3.6659999999999996E-3</v>
      </c>
      <c r="M152" s="2">
        <v>8.9999999999999993E-3</v>
      </c>
      <c r="N152" s="2">
        <v>5.5E-2</v>
      </c>
      <c r="O152" s="2">
        <v>3.0000000000000001E-3</v>
      </c>
      <c r="P152" s="2">
        <v>0.93300000000000005</v>
      </c>
      <c r="Q152" s="2">
        <v>8.9999999999999998E-4</v>
      </c>
      <c r="R152" s="2"/>
      <c r="S152" s="2">
        <f t="shared" si="45"/>
        <v>8.4599999999999988E-3</v>
      </c>
      <c r="T152" s="2">
        <f t="shared" si="46"/>
        <v>5.1699999999999996E-2</v>
      </c>
      <c r="U152" s="2">
        <f t="shared" si="47"/>
        <v>2.82E-3</v>
      </c>
      <c r="V152" s="2">
        <f t="shared" si="48"/>
        <v>0.87702000000000002</v>
      </c>
      <c r="W152" s="2">
        <f t="shared" si="49"/>
        <v>8.4599999999999996E-4</v>
      </c>
      <c r="X152" s="1">
        <v>0.94</v>
      </c>
      <c r="Y152" s="8">
        <v>513120</v>
      </c>
      <c r="Z152" s="8">
        <v>65926261</v>
      </c>
      <c r="AA152" t="s">
        <v>524</v>
      </c>
      <c r="AC152" t="s">
        <v>2328</v>
      </c>
      <c r="AE152" t="s">
        <v>2024</v>
      </c>
    </row>
    <row r="153" spans="1:31">
      <c r="A153" t="s">
        <v>810</v>
      </c>
      <c r="B153" t="s">
        <v>1747</v>
      </c>
      <c r="C153">
        <v>78</v>
      </c>
      <c r="D153" s="7" t="s">
        <v>1730</v>
      </c>
      <c r="E153" s="7" t="s">
        <v>2556</v>
      </c>
      <c r="F153">
        <v>1</v>
      </c>
      <c r="G153" s="3">
        <v>0.88433000000000006</v>
      </c>
      <c r="H153" s="3">
        <v>5.2524999999999995E-2</v>
      </c>
      <c r="I153" s="3">
        <v>8.5949999999999991E-4</v>
      </c>
      <c r="J153" s="3">
        <v>1.6234999999999999E-2</v>
      </c>
      <c r="M153" s="2">
        <v>0.92600000000000005</v>
      </c>
      <c r="N153" s="2">
        <v>5.5E-2</v>
      </c>
      <c r="O153" s="2">
        <v>1E-3</v>
      </c>
      <c r="P153" s="2">
        <v>8.9999999999999998E-4</v>
      </c>
      <c r="Q153" s="2">
        <v>1.6E-2</v>
      </c>
      <c r="R153" s="2"/>
      <c r="S153" s="2">
        <f t="shared" si="45"/>
        <v>0.88433000000000006</v>
      </c>
      <c r="T153" s="2">
        <f t="shared" si="46"/>
        <v>5.2524999999999995E-2</v>
      </c>
      <c r="U153" s="2">
        <f t="shared" si="47"/>
        <v>9.5500000000000001E-4</v>
      </c>
      <c r="V153" s="2">
        <f t="shared" si="48"/>
        <v>8.5949999999999991E-4</v>
      </c>
      <c r="W153" s="2">
        <f t="shared" si="49"/>
        <v>1.528E-2</v>
      </c>
      <c r="X153" s="1">
        <v>0.95499999999999996</v>
      </c>
      <c r="Y153" s="8">
        <v>300076</v>
      </c>
      <c r="Z153" s="8">
        <v>97876000</v>
      </c>
      <c r="AA153" t="s">
        <v>524</v>
      </c>
      <c r="AC153" t="s">
        <v>2269</v>
      </c>
      <c r="AE153" t="s">
        <v>2024</v>
      </c>
    </row>
    <row r="154" spans="1:31">
      <c r="A154" t="s">
        <v>263</v>
      </c>
      <c r="B154" t="s">
        <v>1742</v>
      </c>
      <c r="C154">
        <v>79</v>
      </c>
      <c r="D154" s="7" t="s">
        <v>1767</v>
      </c>
      <c r="E154" s="7" t="s">
        <v>2498</v>
      </c>
      <c r="F154">
        <v>3</v>
      </c>
      <c r="G154" s="3">
        <v>0.59250999999999998</v>
      </c>
      <c r="H154" s="3">
        <v>0.33967999999999998</v>
      </c>
      <c r="I154" s="3">
        <v>9.6500000000000004E-4</v>
      </c>
      <c r="J154" s="3">
        <v>3.15555E-2</v>
      </c>
      <c r="K154" s="1" t="s">
        <v>1732</v>
      </c>
      <c r="L154" s="1">
        <f>SUM(G154:J154)</f>
        <v>0.96471049999999992</v>
      </c>
      <c r="M154" s="2">
        <v>0.61399999999999999</v>
      </c>
      <c r="N154" s="2">
        <v>0.35199999999999998</v>
      </c>
      <c r="O154" s="2">
        <v>1.4E-2</v>
      </c>
      <c r="P154" s="2">
        <v>1E-3</v>
      </c>
      <c r="Q154" s="2">
        <v>1.8699999999999998E-2</v>
      </c>
      <c r="R154" s="2"/>
      <c r="S154" s="2">
        <f t="shared" si="45"/>
        <v>0.59250999999999998</v>
      </c>
      <c r="T154" s="2">
        <f t="shared" si="46"/>
        <v>0.33967999999999998</v>
      </c>
      <c r="U154" s="2">
        <f t="shared" si="47"/>
        <v>1.3509999999999999E-2</v>
      </c>
      <c r="V154" s="2">
        <f t="shared" si="48"/>
        <v>9.6500000000000004E-4</v>
      </c>
      <c r="W154" s="2">
        <f t="shared" si="49"/>
        <v>1.8045499999999999E-2</v>
      </c>
      <c r="X154" s="1">
        <v>0.96499999999999997</v>
      </c>
      <c r="Y154" s="8">
        <v>883749</v>
      </c>
      <c r="Z154" s="8">
        <v>44928923</v>
      </c>
      <c r="AA154" t="s">
        <v>164</v>
      </c>
      <c r="AC154" t="s">
        <v>2326</v>
      </c>
      <c r="AE154" t="s">
        <v>2024</v>
      </c>
    </row>
    <row r="155" spans="1:31">
      <c r="A155" t="s">
        <v>163</v>
      </c>
      <c r="B155" t="s">
        <v>1747</v>
      </c>
      <c r="C155">
        <v>79</v>
      </c>
      <c r="D155" s="7" t="s">
        <v>1767</v>
      </c>
      <c r="E155" s="7" t="s">
        <v>2498</v>
      </c>
      <c r="F155">
        <v>3</v>
      </c>
      <c r="G155" s="3">
        <v>0.89212500000000006</v>
      </c>
      <c r="H155" s="3">
        <v>2.7300000000000001E-2</v>
      </c>
      <c r="I155" s="3">
        <v>0</v>
      </c>
      <c r="J155" s="3">
        <v>5.5574999999999999E-2</v>
      </c>
      <c r="M155" s="2">
        <v>0.91500000000000004</v>
      </c>
      <c r="N155" s="2">
        <v>2.8000000000000001E-2</v>
      </c>
      <c r="O155" s="2">
        <v>0</v>
      </c>
      <c r="P155" s="2">
        <v>0</v>
      </c>
      <c r="Q155" s="2">
        <v>5.7000000000000002E-2</v>
      </c>
      <c r="R155" s="2"/>
      <c r="S155" s="2">
        <f t="shared" si="45"/>
        <v>0.89212500000000006</v>
      </c>
      <c r="T155" s="2">
        <f t="shared" si="46"/>
        <v>2.7300000000000001E-2</v>
      </c>
      <c r="U155" s="2">
        <f t="shared" si="47"/>
        <v>0</v>
      </c>
      <c r="V155" s="2">
        <f t="shared" si="48"/>
        <v>0</v>
      </c>
      <c r="W155" s="2">
        <f t="shared" si="49"/>
        <v>5.5574999999999999E-2</v>
      </c>
      <c r="X155" s="1">
        <v>0.97499999999999998</v>
      </c>
      <c r="Y155" s="8">
        <v>27816</v>
      </c>
      <c r="Z155" s="8">
        <v>8053574</v>
      </c>
      <c r="AA155" t="s">
        <v>164</v>
      </c>
      <c r="AC155" t="s">
        <v>2074</v>
      </c>
      <c r="AE155" t="s">
        <v>2024</v>
      </c>
    </row>
    <row r="156" spans="1:31">
      <c r="A156" t="s">
        <v>243</v>
      </c>
      <c r="B156" t="s">
        <v>1747</v>
      </c>
      <c r="C156">
        <v>79</v>
      </c>
      <c r="D156" s="7" t="s">
        <v>1767</v>
      </c>
      <c r="E156" s="7" t="s">
        <v>2498</v>
      </c>
      <c r="F156">
        <v>3</v>
      </c>
      <c r="G156" s="3">
        <v>0.88729999999999998</v>
      </c>
      <c r="H156" s="3">
        <v>1.7099999999999997E-2</v>
      </c>
      <c r="I156" s="3">
        <v>0</v>
      </c>
      <c r="J156" s="3">
        <v>4.5600000000000002E-2</v>
      </c>
      <c r="M156" s="2">
        <v>0.93400000000000005</v>
      </c>
      <c r="N156" s="2">
        <v>1.7999999999999999E-2</v>
      </c>
      <c r="O156" s="2">
        <v>3.5999999999999997E-2</v>
      </c>
      <c r="P156" s="2">
        <v>0</v>
      </c>
      <c r="Q156" s="2">
        <v>1.2E-2</v>
      </c>
      <c r="R156" s="2"/>
      <c r="S156" s="2">
        <f t="shared" si="45"/>
        <v>0.88729999999999998</v>
      </c>
      <c r="T156" s="2">
        <f t="shared" si="46"/>
        <v>1.7099999999999997E-2</v>
      </c>
      <c r="U156" s="2">
        <f t="shared" si="47"/>
        <v>3.4199999999999994E-2</v>
      </c>
      <c r="V156" s="2">
        <f t="shared" si="48"/>
        <v>0</v>
      </c>
      <c r="W156" s="2">
        <f t="shared" si="49"/>
        <v>1.14E-2</v>
      </c>
      <c r="X156" s="1">
        <v>0.95</v>
      </c>
      <c r="Y156" s="8">
        <v>25314</v>
      </c>
      <c r="Z156" s="8">
        <v>10537222</v>
      </c>
      <c r="AA156" t="s">
        <v>164</v>
      </c>
      <c r="AC156" t="s">
        <v>2411</v>
      </c>
      <c r="AE156" t="s">
        <v>2395</v>
      </c>
    </row>
    <row r="157" spans="1:31">
      <c r="A157" t="s">
        <v>380</v>
      </c>
      <c r="B157" t="s">
        <v>1747</v>
      </c>
      <c r="C157">
        <v>80</v>
      </c>
      <c r="D157" s="7" t="s">
        <v>1730</v>
      </c>
      <c r="E157" s="7" t="s">
        <v>2546</v>
      </c>
      <c r="F157">
        <v>1</v>
      </c>
      <c r="G157" s="3">
        <v>0.89212500000000006</v>
      </c>
      <c r="H157" s="3">
        <v>2.745E-3</v>
      </c>
      <c r="I157" s="3">
        <v>0</v>
      </c>
      <c r="J157" s="3">
        <v>1.9214999999999999E-2</v>
      </c>
      <c r="M157" s="2">
        <v>0.97499999999999998</v>
      </c>
      <c r="N157" s="2">
        <v>3.0000000000000001E-3</v>
      </c>
      <c r="O157" s="2">
        <v>1.9E-2</v>
      </c>
      <c r="P157" s="2">
        <v>0</v>
      </c>
      <c r="Q157" s="2">
        <v>2E-3</v>
      </c>
      <c r="R157" s="2"/>
      <c r="S157" s="2">
        <f t="shared" si="45"/>
        <v>0.89212500000000006</v>
      </c>
      <c r="T157" s="2">
        <f t="shared" si="46"/>
        <v>2.745E-3</v>
      </c>
      <c r="U157" s="2">
        <f t="shared" si="47"/>
        <v>1.7385000000000001E-2</v>
      </c>
      <c r="V157" s="2">
        <f t="shared" si="48"/>
        <v>0</v>
      </c>
      <c r="W157" s="2">
        <f t="shared" si="49"/>
        <v>1.83E-3</v>
      </c>
      <c r="X157" s="1">
        <v>0.91500000000000004</v>
      </c>
      <c r="Y157" s="8">
        <v>825118</v>
      </c>
      <c r="Z157" s="8">
        <v>2113077</v>
      </c>
      <c r="AA157" t="s">
        <v>164</v>
      </c>
      <c r="AC157" t="s">
        <v>2220</v>
      </c>
      <c r="AE157" t="s">
        <v>2024</v>
      </c>
    </row>
    <row r="158" spans="1:31">
      <c r="A158" t="s">
        <v>279</v>
      </c>
      <c r="B158" t="s">
        <v>1746</v>
      </c>
      <c r="C158">
        <v>81</v>
      </c>
      <c r="D158" s="7" t="s">
        <v>1730</v>
      </c>
      <c r="E158" s="7" t="s">
        <v>2566</v>
      </c>
      <c r="F158">
        <v>1</v>
      </c>
      <c r="G158" s="3">
        <v>0.94672000000000001</v>
      </c>
      <c r="H158" s="3">
        <v>4.8500000000000001E-3</v>
      </c>
      <c r="I158" s="3">
        <v>9.6999999999999994E-4</v>
      </c>
      <c r="J158" s="3">
        <v>1.6490000000000001E-2</v>
      </c>
      <c r="M158" s="2">
        <v>0.97599999999999998</v>
      </c>
      <c r="N158" s="2">
        <v>5.0000000000000001E-3</v>
      </c>
      <c r="O158" s="2">
        <v>5.0000000000000001E-3</v>
      </c>
      <c r="P158" s="2">
        <v>1E-3</v>
      </c>
      <c r="Q158" s="2">
        <v>1.2E-2</v>
      </c>
      <c r="R158" s="2"/>
      <c r="S158" s="2">
        <f t="shared" si="45"/>
        <v>0.94672000000000001</v>
      </c>
      <c r="T158" s="2">
        <f t="shared" si="46"/>
        <v>4.8500000000000001E-3</v>
      </c>
      <c r="U158" s="2">
        <f t="shared" si="47"/>
        <v>4.8500000000000001E-3</v>
      </c>
      <c r="V158" s="2">
        <f t="shared" si="48"/>
        <v>9.6999999999999994E-4</v>
      </c>
      <c r="W158" s="2">
        <f t="shared" si="49"/>
        <v>1.1639999999999999E-2</v>
      </c>
      <c r="X158" s="1">
        <v>0.97</v>
      </c>
      <c r="Y158" s="8">
        <v>752612</v>
      </c>
      <c r="Z158" s="8">
        <v>13092666</v>
      </c>
      <c r="AA158" t="s">
        <v>164</v>
      </c>
      <c r="AC158" t="s">
        <v>2392</v>
      </c>
      <c r="AE158" t="s">
        <v>2024</v>
      </c>
    </row>
    <row r="159" spans="1:31">
      <c r="A159" t="s">
        <v>893</v>
      </c>
      <c r="B159" t="s">
        <v>1743</v>
      </c>
      <c r="C159">
        <v>82</v>
      </c>
      <c r="D159" s="7" t="s">
        <v>1731</v>
      </c>
      <c r="E159" s="7" t="s">
        <v>2560</v>
      </c>
      <c r="F159">
        <v>1</v>
      </c>
      <c r="G159" s="3">
        <v>7.1904999999999997E-2</v>
      </c>
      <c r="H159" s="3">
        <v>9.6530000000000005E-2</v>
      </c>
      <c r="I159" s="3">
        <v>0.81656499999999999</v>
      </c>
      <c r="J159" s="3">
        <v>0</v>
      </c>
      <c r="M159" s="2">
        <v>7.2999999999999995E-2</v>
      </c>
      <c r="N159" s="2">
        <v>9.8000000000000004E-2</v>
      </c>
      <c r="O159" s="2">
        <v>0</v>
      </c>
      <c r="P159" s="2">
        <v>0.82899999999999996</v>
      </c>
      <c r="Q159" s="2">
        <v>0</v>
      </c>
      <c r="R159" s="2"/>
      <c r="S159" s="2">
        <f t="shared" si="45"/>
        <v>7.1904999999999997E-2</v>
      </c>
      <c r="T159" s="2">
        <f t="shared" si="46"/>
        <v>9.6530000000000005E-2</v>
      </c>
      <c r="U159" s="2">
        <f t="shared" si="47"/>
        <v>0</v>
      </c>
      <c r="V159" s="2">
        <f t="shared" si="48"/>
        <v>0.81656499999999999</v>
      </c>
      <c r="W159" s="2">
        <f t="shared" si="49"/>
        <v>0</v>
      </c>
      <c r="X159" s="1">
        <v>0.98499999999999999</v>
      </c>
      <c r="Y159" s="8">
        <v>65610</v>
      </c>
      <c r="Z159" s="8">
        <v>20277597</v>
      </c>
      <c r="AA159" t="s">
        <v>524</v>
      </c>
      <c r="AC159" t="s">
        <v>2311</v>
      </c>
      <c r="AE159" t="s">
        <v>2024</v>
      </c>
    </row>
    <row r="160" spans="1:31">
      <c r="A160" t="s">
        <v>817</v>
      </c>
      <c r="B160" t="s">
        <v>1742</v>
      </c>
      <c r="C160">
        <v>83</v>
      </c>
      <c r="D160" s="7" t="s">
        <v>1731</v>
      </c>
      <c r="E160" s="7" t="s">
        <v>2490</v>
      </c>
      <c r="F160">
        <v>3</v>
      </c>
      <c r="G160" s="3">
        <v>0.12739999999999999</v>
      </c>
      <c r="H160" s="3">
        <v>0.10009999999999998</v>
      </c>
      <c r="I160" s="3">
        <v>0.2737</v>
      </c>
      <c r="J160" s="3">
        <v>0.1988</v>
      </c>
      <c r="K160" s="1" t="s">
        <v>1732</v>
      </c>
      <c r="L160" s="1">
        <f>SUM(G160:J160)</f>
        <v>0.7</v>
      </c>
      <c r="M160" s="2">
        <v>0.182</v>
      </c>
      <c r="N160" s="2">
        <v>0.14299999999999999</v>
      </c>
      <c r="O160" s="2">
        <v>0.16400000000000001</v>
      </c>
      <c r="P160" s="2">
        <v>0.39100000000000001</v>
      </c>
      <c r="Q160" s="2">
        <v>0.12</v>
      </c>
      <c r="R160" s="2"/>
      <c r="S160" s="2">
        <f t="shared" si="45"/>
        <v>0.12739999999999999</v>
      </c>
      <c r="T160" s="2">
        <f t="shared" si="46"/>
        <v>0.10009999999999998</v>
      </c>
      <c r="U160" s="2">
        <f t="shared" si="47"/>
        <v>0.1148</v>
      </c>
      <c r="V160" s="2">
        <f t="shared" si="48"/>
        <v>0.2737</v>
      </c>
      <c r="W160" s="2">
        <f t="shared" si="49"/>
        <v>8.3999999999999991E-2</v>
      </c>
      <c r="X160" s="1">
        <v>0.7</v>
      </c>
      <c r="Y160">
        <v>704</v>
      </c>
      <c r="Z160" s="8">
        <v>5312400</v>
      </c>
      <c r="AA160" t="s">
        <v>524</v>
      </c>
      <c r="AC160" t="s">
        <v>2297</v>
      </c>
      <c r="AE160" t="s">
        <v>2024</v>
      </c>
    </row>
    <row r="161" spans="1:31">
      <c r="A161" t="s">
        <v>761</v>
      </c>
      <c r="B161" t="s">
        <v>1745</v>
      </c>
      <c r="C161">
        <v>83</v>
      </c>
      <c r="D161" s="7" t="s">
        <v>1731</v>
      </c>
      <c r="E161" s="7" t="s">
        <v>2490</v>
      </c>
      <c r="F161">
        <v>3</v>
      </c>
      <c r="G161" s="3">
        <v>9.4E-2</v>
      </c>
      <c r="H161" s="3">
        <v>0.751</v>
      </c>
      <c r="I161" s="3">
        <v>8.8999999999999996E-2</v>
      </c>
      <c r="J161" s="3">
        <v>6.7000000000000004E-2</v>
      </c>
      <c r="M161" s="2">
        <v>9.4E-2</v>
      </c>
      <c r="N161" s="2">
        <v>0.751</v>
      </c>
      <c r="O161" s="2">
        <v>4.0000000000000001E-3</v>
      </c>
      <c r="P161" s="2">
        <v>8.8999999999999996E-2</v>
      </c>
      <c r="Q161" s="2">
        <v>6.3E-2</v>
      </c>
      <c r="R161" s="2"/>
      <c r="S161" s="2"/>
      <c r="T161" s="2"/>
      <c r="U161" s="2"/>
      <c r="V161" s="2"/>
      <c r="W161" s="2"/>
      <c r="Y161" s="8">
        <v>5765</v>
      </c>
      <c r="Z161" s="8">
        <v>393162</v>
      </c>
      <c r="AA161" t="s">
        <v>524</v>
      </c>
      <c r="AC161" t="s">
        <v>2068</v>
      </c>
      <c r="AE161" t="s">
        <v>2024</v>
      </c>
    </row>
    <row r="162" spans="1:31">
      <c r="A162" t="s">
        <v>801</v>
      </c>
      <c r="B162" t="s">
        <v>1745</v>
      </c>
      <c r="C162">
        <v>83</v>
      </c>
      <c r="D162" s="7" t="s">
        <v>1731</v>
      </c>
      <c r="E162" s="7" t="s">
        <v>2490</v>
      </c>
      <c r="F162">
        <v>3</v>
      </c>
      <c r="G162" s="3">
        <v>8.9770000000000003E-2</v>
      </c>
      <c r="H162" s="3">
        <v>0.60833499999999996</v>
      </c>
      <c r="I162" s="3">
        <v>0.22633499999999998</v>
      </c>
      <c r="J162" s="3">
        <v>3.056E-2</v>
      </c>
      <c r="M162" s="2">
        <v>9.4E-2</v>
      </c>
      <c r="N162" s="2">
        <v>0.63700000000000001</v>
      </c>
      <c r="O162" s="2">
        <v>7.0000000000000001E-3</v>
      </c>
      <c r="P162" s="2">
        <v>0.23699999999999999</v>
      </c>
      <c r="Q162" s="2">
        <v>2.5000000000000001E-2</v>
      </c>
      <c r="R162" s="2"/>
      <c r="S162" s="2">
        <f t="shared" ref="S162:W163" si="50">+M162*$X162</f>
        <v>8.9770000000000003E-2</v>
      </c>
      <c r="T162" s="2">
        <f t="shared" si="50"/>
        <v>0.60833499999999996</v>
      </c>
      <c r="U162" s="2">
        <f t="shared" si="50"/>
        <v>6.685E-3</v>
      </c>
      <c r="V162" s="2">
        <f t="shared" si="50"/>
        <v>0.22633499999999998</v>
      </c>
      <c r="W162" s="2">
        <f t="shared" si="50"/>
        <v>2.3875E-2</v>
      </c>
      <c r="X162" s="1">
        <v>0.95499999999999996</v>
      </c>
      <c r="Y162" s="8">
        <v>330803</v>
      </c>
      <c r="Z162" s="8">
        <v>29729000</v>
      </c>
      <c r="AA162" t="s">
        <v>524</v>
      </c>
      <c r="AC162" t="s">
        <v>80</v>
      </c>
      <c r="AE162" t="s">
        <v>2024</v>
      </c>
    </row>
    <row r="163" spans="1:31">
      <c r="A163" t="s">
        <v>366</v>
      </c>
      <c r="B163" t="s">
        <v>1749</v>
      </c>
      <c r="C163">
        <v>84</v>
      </c>
      <c r="D163" s="7" t="s">
        <v>1730</v>
      </c>
      <c r="E163" s="7" t="s">
        <v>2486</v>
      </c>
      <c r="F163">
        <v>1</v>
      </c>
      <c r="G163" s="3">
        <v>0.55516999999999994</v>
      </c>
      <c r="H163" s="3">
        <v>3.0800000000000003E-3</v>
      </c>
      <c r="I163" s="3">
        <v>2.31E-3</v>
      </c>
      <c r="J163" s="3">
        <v>0.20944000000000002</v>
      </c>
      <c r="K163" s="1" t="s">
        <v>2456</v>
      </c>
      <c r="L163" s="1">
        <f>+G163+H163</f>
        <v>0.55824999999999991</v>
      </c>
      <c r="M163" s="2">
        <v>0.72099999999999997</v>
      </c>
      <c r="N163" s="2">
        <v>4.0000000000000001E-3</v>
      </c>
      <c r="O163" s="2">
        <v>0.20599999999999999</v>
      </c>
      <c r="P163" s="2">
        <v>3.0000000000000001E-3</v>
      </c>
      <c r="Q163" s="2">
        <v>6.6000000000000003E-2</v>
      </c>
      <c r="R163" s="2"/>
      <c r="S163" s="2">
        <f t="shared" si="50"/>
        <v>0.55516999999999994</v>
      </c>
      <c r="T163" s="2">
        <f t="shared" si="50"/>
        <v>3.0800000000000003E-3</v>
      </c>
      <c r="U163" s="2">
        <f t="shared" si="50"/>
        <v>0.15861999999999998</v>
      </c>
      <c r="V163" s="2">
        <f t="shared" si="50"/>
        <v>2.31E-3</v>
      </c>
      <c r="W163" s="2">
        <f t="shared" si="50"/>
        <v>5.0820000000000004E-2</v>
      </c>
      <c r="X163" s="1">
        <v>0.77</v>
      </c>
      <c r="Y163" s="8">
        <v>581730</v>
      </c>
      <c r="Z163" s="8">
        <v>2024904</v>
      </c>
      <c r="AA163" t="s">
        <v>164</v>
      </c>
      <c r="AC163" t="s">
        <v>2065</v>
      </c>
      <c r="AE163" t="s">
        <v>2024</v>
      </c>
    </row>
    <row r="164" spans="1:31">
      <c r="A164" t="s">
        <v>2443</v>
      </c>
      <c r="B164" t="s">
        <v>1746</v>
      </c>
      <c r="C164">
        <v>85</v>
      </c>
      <c r="D164" s="7" t="s">
        <v>1731</v>
      </c>
      <c r="E164" s="7" t="s">
        <v>2521</v>
      </c>
      <c r="F164">
        <v>2</v>
      </c>
      <c r="G164" s="3">
        <v>0.996</v>
      </c>
      <c r="H164" s="3">
        <v>1E-3</v>
      </c>
      <c r="I164" s="3">
        <v>0</v>
      </c>
      <c r="J164" s="3">
        <v>1E-3</v>
      </c>
      <c r="M164" s="2">
        <v>0.996</v>
      </c>
      <c r="N164" s="2">
        <v>1E-3</v>
      </c>
      <c r="O164" s="2">
        <v>0</v>
      </c>
      <c r="P164" s="2">
        <v>0</v>
      </c>
      <c r="Q164" s="2">
        <v>1E-3</v>
      </c>
      <c r="R164" s="2"/>
      <c r="S164" s="2"/>
      <c r="T164" s="2"/>
      <c r="U164" s="2"/>
      <c r="V164" s="2"/>
      <c r="W164" s="2"/>
      <c r="Y164" s="8">
        <v>14919</v>
      </c>
      <c r="Z164" s="8">
        <v>1066409</v>
      </c>
      <c r="AA164" t="s">
        <v>524</v>
      </c>
      <c r="AC164" t="s">
        <v>2113</v>
      </c>
      <c r="AE164" t="s">
        <v>2024</v>
      </c>
    </row>
    <row r="165" spans="1:31">
      <c r="A165" t="s">
        <v>786</v>
      </c>
      <c r="B165" t="s">
        <v>1745</v>
      </c>
      <c r="C165">
        <v>85</v>
      </c>
      <c r="D165" s="7" t="s">
        <v>1731</v>
      </c>
      <c r="E165" s="7" t="s">
        <v>2521</v>
      </c>
      <c r="F165">
        <v>2</v>
      </c>
      <c r="G165" s="3">
        <v>9.801E-2</v>
      </c>
      <c r="H165" s="3">
        <v>0.86327999999999994</v>
      </c>
      <c r="I165" s="3">
        <v>2.376E-2</v>
      </c>
      <c r="J165" s="3">
        <v>4.9500000000000004E-3</v>
      </c>
      <c r="M165" s="2">
        <v>9.9000000000000005E-2</v>
      </c>
      <c r="N165" s="2">
        <v>0.872</v>
      </c>
      <c r="O165" s="2">
        <v>1E-3</v>
      </c>
      <c r="P165" s="2">
        <v>2.4E-2</v>
      </c>
      <c r="Q165" s="2">
        <v>4.0000000000000001E-3</v>
      </c>
      <c r="R165" s="2"/>
      <c r="S165" s="2">
        <f>+M165*$X165</f>
        <v>9.801E-2</v>
      </c>
      <c r="T165" s="2">
        <f>+N165*$X165</f>
        <v>0.86327999999999994</v>
      </c>
      <c r="U165" s="2">
        <f>+O165*$X165</f>
        <v>9.8999999999999999E-4</v>
      </c>
      <c r="V165" s="2">
        <f>+P165*$X165</f>
        <v>2.376E-2</v>
      </c>
      <c r="W165" s="2">
        <f>+Q165*$X165</f>
        <v>3.96E-3</v>
      </c>
      <c r="X165" s="1">
        <v>0.99</v>
      </c>
      <c r="Y165" s="8">
        <v>1910931</v>
      </c>
      <c r="Z165" s="8">
        <v>237641326</v>
      </c>
      <c r="AA165" t="s">
        <v>524</v>
      </c>
      <c r="AC165" t="s">
        <v>2157</v>
      </c>
      <c r="AE165" t="s">
        <v>2024</v>
      </c>
    </row>
    <row r="166" spans="1:31">
      <c r="A166" t="s">
        <v>675</v>
      </c>
      <c r="B166" t="s">
        <v>1746</v>
      </c>
      <c r="C166">
        <v>86</v>
      </c>
      <c r="D166" s="7" t="s">
        <v>1730</v>
      </c>
      <c r="E166" s="7" t="s">
        <v>2553</v>
      </c>
      <c r="F166">
        <v>1</v>
      </c>
      <c r="G166" s="3">
        <v>0.99199999999999999</v>
      </c>
      <c r="H166" s="3">
        <v>0</v>
      </c>
      <c r="I166" s="3">
        <v>0</v>
      </c>
      <c r="J166" s="3">
        <v>6.0000000000000001E-3</v>
      </c>
      <c r="M166" s="2">
        <v>0.99199999999999999</v>
      </c>
      <c r="N166" s="2">
        <v>0</v>
      </c>
      <c r="O166" s="2">
        <v>0</v>
      </c>
      <c r="P166" s="2">
        <v>0</v>
      </c>
      <c r="Q166" s="2">
        <v>6.0000000000000001E-3</v>
      </c>
      <c r="R166" s="2"/>
      <c r="S166" s="2"/>
      <c r="T166" s="2"/>
      <c r="U166" s="2"/>
      <c r="V166" s="2"/>
      <c r="W166" s="2"/>
      <c r="Y166" s="8">
        <v>462840</v>
      </c>
      <c r="Z166" s="8">
        <v>7059653</v>
      </c>
      <c r="AA166" t="s">
        <v>524</v>
      </c>
      <c r="AC166" t="s">
        <v>2265</v>
      </c>
      <c r="AE166" t="s">
        <v>2024</v>
      </c>
    </row>
    <row r="167" spans="1:31">
      <c r="A167" t="s">
        <v>228</v>
      </c>
      <c r="B167" t="s">
        <v>1749</v>
      </c>
      <c r="C167">
        <v>87</v>
      </c>
      <c r="D167" s="7" t="s">
        <v>1730</v>
      </c>
      <c r="E167" s="7" t="s">
        <v>2489</v>
      </c>
      <c r="F167">
        <v>2</v>
      </c>
      <c r="G167" s="3">
        <v>0.48761999999999994</v>
      </c>
      <c r="H167" s="3">
        <v>0.15479999999999999</v>
      </c>
      <c r="I167" s="3">
        <v>0</v>
      </c>
      <c r="J167" s="3">
        <v>0.21758</v>
      </c>
      <c r="K167" s="1" t="s">
        <v>2456</v>
      </c>
      <c r="L167" s="1">
        <f>+G167+H167</f>
        <v>0.64241999999999999</v>
      </c>
      <c r="M167" s="2">
        <v>0.56699999999999995</v>
      </c>
      <c r="N167" s="2">
        <v>0.18</v>
      </c>
      <c r="O167" s="2">
        <v>0.17899999999999999</v>
      </c>
      <c r="P167" s="2">
        <v>0</v>
      </c>
      <c r="Q167" s="2">
        <v>7.3999999999999996E-2</v>
      </c>
      <c r="R167" s="2"/>
      <c r="S167" s="2">
        <f t="shared" ref="S167:W170" si="51">+M167*$X167</f>
        <v>0.48761999999999994</v>
      </c>
      <c r="T167" s="2">
        <f t="shared" si="51"/>
        <v>0.15479999999999999</v>
      </c>
      <c r="U167" s="2">
        <f t="shared" si="51"/>
        <v>0.15393999999999999</v>
      </c>
      <c r="V167" s="2">
        <f t="shared" si="51"/>
        <v>0</v>
      </c>
      <c r="W167" s="2">
        <f t="shared" si="51"/>
        <v>6.3640000000000002E-2</v>
      </c>
      <c r="X167" s="1">
        <v>0.86</v>
      </c>
      <c r="Y167" s="8">
        <v>799380</v>
      </c>
      <c r="Z167" s="8">
        <v>23700715</v>
      </c>
      <c r="AA167" t="s">
        <v>164</v>
      </c>
      <c r="AC167" t="s">
        <v>2217</v>
      </c>
      <c r="AE167" t="s">
        <v>2024</v>
      </c>
    </row>
    <row r="168" spans="1:31">
      <c r="A168" t="s">
        <v>209</v>
      </c>
      <c r="B168" t="s">
        <v>1747</v>
      </c>
      <c r="C168">
        <v>87</v>
      </c>
      <c r="D168" s="7" t="s">
        <v>1730</v>
      </c>
      <c r="E168" s="7" t="s">
        <v>2489</v>
      </c>
      <c r="F168">
        <v>2</v>
      </c>
      <c r="G168" s="3">
        <v>0.81459499999999996</v>
      </c>
      <c r="H168" s="3">
        <v>0.12805</v>
      </c>
      <c r="I168" s="3">
        <v>0</v>
      </c>
      <c r="J168" s="3">
        <v>4.1370000000000004E-2</v>
      </c>
      <c r="M168" s="2">
        <v>0.82699999999999996</v>
      </c>
      <c r="N168" s="2">
        <v>0.13</v>
      </c>
      <c r="O168" s="2">
        <v>2.5000000000000001E-2</v>
      </c>
      <c r="P168" s="2">
        <v>0</v>
      </c>
      <c r="Q168" s="2">
        <v>1.7000000000000001E-2</v>
      </c>
      <c r="R168" s="2"/>
      <c r="S168" s="2">
        <f t="shared" si="51"/>
        <v>0.81459499999999996</v>
      </c>
      <c r="T168" s="2">
        <f t="shared" si="51"/>
        <v>0.12805</v>
      </c>
      <c r="U168" s="2">
        <f t="shared" si="51"/>
        <v>2.4625000000000001E-2</v>
      </c>
      <c r="V168" s="2">
        <f t="shared" si="51"/>
        <v>0</v>
      </c>
      <c r="W168" s="2">
        <f t="shared" si="51"/>
        <v>1.6744999999999999E-2</v>
      </c>
      <c r="X168" s="1">
        <v>0.98499999999999999</v>
      </c>
      <c r="Y168" s="8">
        <v>118484</v>
      </c>
      <c r="Z168" s="8">
        <v>14388600</v>
      </c>
      <c r="AA168" t="s">
        <v>164</v>
      </c>
      <c r="AC168" t="s">
        <v>2198</v>
      </c>
      <c r="AE168" t="s">
        <v>2024</v>
      </c>
    </row>
    <row r="169" spans="1:31">
      <c r="A169" t="s">
        <v>170</v>
      </c>
      <c r="B169" t="s">
        <v>1744</v>
      </c>
      <c r="C169">
        <v>88</v>
      </c>
      <c r="D169" s="7" t="s">
        <v>1731</v>
      </c>
      <c r="E169" s="7" t="s">
        <v>2515</v>
      </c>
      <c r="F169">
        <v>1</v>
      </c>
      <c r="G169" s="3">
        <v>4.7999999999999996E-3</v>
      </c>
      <c r="H169" s="3">
        <v>0.94367999999999996</v>
      </c>
      <c r="I169" s="3">
        <v>0</v>
      </c>
      <c r="J169" s="3">
        <v>1.0559999999999998E-2</v>
      </c>
      <c r="M169" s="2">
        <v>5.0000000000000001E-3</v>
      </c>
      <c r="N169" s="2">
        <v>0.98299999999999998</v>
      </c>
      <c r="O169" s="2">
        <v>1E-3</v>
      </c>
      <c r="P169" s="2">
        <v>0</v>
      </c>
      <c r="Q169" s="2">
        <v>0.01</v>
      </c>
      <c r="R169" s="2"/>
      <c r="S169" s="2">
        <f t="shared" si="51"/>
        <v>4.7999999999999996E-3</v>
      </c>
      <c r="T169" s="2">
        <f t="shared" si="51"/>
        <v>0.94367999999999996</v>
      </c>
      <c r="U169" s="2">
        <f t="shared" si="51"/>
        <v>9.6000000000000002E-4</v>
      </c>
      <c r="V169" s="2">
        <f t="shared" si="51"/>
        <v>0</v>
      </c>
      <c r="W169" s="2">
        <f t="shared" si="51"/>
        <v>9.5999999999999992E-3</v>
      </c>
      <c r="X169" s="1">
        <v>0.96</v>
      </c>
      <c r="Y169" s="8">
        <v>1861</v>
      </c>
      <c r="Z169" s="8">
        <v>724300</v>
      </c>
      <c r="AA169" t="s">
        <v>164</v>
      </c>
      <c r="AC169" t="s">
        <v>2092</v>
      </c>
      <c r="AE169" t="s">
        <v>2024</v>
      </c>
    </row>
    <row r="170" spans="1:31">
      <c r="A170" t="s">
        <v>286</v>
      </c>
      <c r="B170" t="s">
        <v>1748</v>
      </c>
      <c r="C170">
        <v>89</v>
      </c>
      <c r="D170" s="7" t="s">
        <v>1730</v>
      </c>
      <c r="E170" s="7" t="s">
        <v>2567</v>
      </c>
      <c r="F170">
        <v>1</v>
      </c>
      <c r="G170" s="3">
        <v>0.76195000000000002</v>
      </c>
      <c r="H170" s="3">
        <v>7.8750000000000001E-3</v>
      </c>
      <c r="I170" s="3">
        <v>0</v>
      </c>
      <c r="J170" s="3">
        <v>0.105</v>
      </c>
      <c r="M170" s="2">
        <v>0.87080000000000002</v>
      </c>
      <c r="N170" s="2">
        <v>8.9999999999999993E-3</v>
      </c>
      <c r="O170" s="2">
        <v>7.9000000000000001E-2</v>
      </c>
      <c r="P170" s="2">
        <v>0</v>
      </c>
      <c r="Q170" s="2">
        <v>4.1000000000000002E-2</v>
      </c>
      <c r="R170" s="2"/>
      <c r="S170" s="2">
        <f t="shared" si="51"/>
        <v>0.76195000000000002</v>
      </c>
      <c r="T170" s="2">
        <f t="shared" si="51"/>
        <v>7.8750000000000001E-3</v>
      </c>
      <c r="U170" s="2">
        <f t="shared" si="51"/>
        <v>6.9125000000000006E-2</v>
      </c>
      <c r="V170" s="2">
        <f t="shared" si="51"/>
        <v>0</v>
      </c>
      <c r="W170" s="2">
        <f t="shared" si="51"/>
        <v>3.5875000000000004E-2</v>
      </c>
      <c r="X170" s="1">
        <v>0.875</v>
      </c>
      <c r="Y170" s="8">
        <v>390757</v>
      </c>
      <c r="Z170" s="8">
        <v>12973808</v>
      </c>
      <c r="AA170" t="s">
        <v>164</v>
      </c>
      <c r="AC170" t="s">
        <v>2393</v>
      </c>
      <c r="AE170" t="s">
        <v>2024</v>
      </c>
    </row>
    <row r="171" spans="1:31">
      <c r="A171" t="s">
        <v>709</v>
      </c>
      <c r="B171" t="s">
        <v>1746</v>
      </c>
      <c r="C171">
        <v>90</v>
      </c>
      <c r="D171" s="7" t="s">
        <v>1730</v>
      </c>
      <c r="E171" s="7" t="s">
        <v>2539</v>
      </c>
      <c r="F171">
        <v>3</v>
      </c>
      <c r="G171" s="3">
        <v>0.97499999999999998</v>
      </c>
      <c r="H171" s="3">
        <v>0</v>
      </c>
      <c r="I171" s="3">
        <v>0</v>
      </c>
      <c r="J171" s="3">
        <v>2.5999999999999999E-2</v>
      </c>
      <c r="M171" s="2">
        <v>0.97499999999999998</v>
      </c>
      <c r="N171" s="2">
        <v>0</v>
      </c>
      <c r="O171" s="2">
        <v>1.4999999999999999E-2</v>
      </c>
      <c r="P171" s="2">
        <v>0</v>
      </c>
      <c r="Q171" s="2">
        <v>1.0999999999999999E-2</v>
      </c>
      <c r="R171" s="2"/>
      <c r="S171" s="2"/>
      <c r="T171" s="2"/>
      <c r="U171" s="2"/>
      <c r="V171" s="2"/>
      <c r="W171" s="2"/>
      <c r="Y171">
        <v>181</v>
      </c>
      <c r="Z171" s="8">
        <v>55548</v>
      </c>
      <c r="AA171" t="s">
        <v>524</v>
      </c>
      <c r="AC171" t="s">
        <v>2203</v>
      </c>
      <c r="AE171" t="s">
        <v>2024</v>
      </c>
    </row>
    <row r="172" spans="1:31">
      <c r="A172" t="s">
        <v>680</v>
      </c>
      <c r="B172" t="s">
        <v>1746</v>
      </c>
      <c r="C172">
        <v>90</v>
      </c>
      <c r="D172" s="7" t="s">
        <v>1730</v>
      </c>
      <c r="E172" s="7" t="s">
        <v>2539</v>
      </c>
      <c r="F172">
        <v>3</v>
      </c>
      <c r="G172" s="3">
        <v>0.97399999999999998</v>
      </c>
      <c r="H172" s="3">
        <v>0</v>
      </c>
      <c r="I172" s="3">
        <v>3.0000000000000001E-3</v>
      </c>
      <c r="J172" s="3">
        <v>2.1999999999999999E-2</v>
      </c>
      <c r="M172" s="2">
        <v>0.97399999999999998</v>
      </c>
      <c r="N172" s="2">
        <v>0</v>
      </c>
      <c r="O172" s="2">
        <v>2E-3</v>
      </c>
      <c r="P172" s="2">
        <v>3.0000000000000001E-3</v>
      </c>
      <c r="Q172" s="2">
        <v>0.02</v>
      </c>
      <c r="R172" s="2"/>
      <c r="S172" s="2"/>
      <c r="T172" s="2"/>
      <c r="U172" s="2"/>
      <c r="V172" s="2"/>
      <c r="W172" s="2"/>
      <c r="Y172" s="8">
        <v>28370</v>
      </c>
      <c r="Z172" s="8">
        <v>515870</v>
      </c>
      <c r="AA172" t="s">
        <v>524</v>
      </c>
      <c r="AC172" t="s">
        <v>1882</v>
      </c>
      <c r="AE172" t="s">
        <v>2024</v>
      </c>
    </row>
    <row r="173" spans="1:31">
      <c r="A173" t="s">
        <v>685</v>
      </c>
      <c r="B173" t="s">
        <v>1746</v>
      </c>
      <c r="C173">
        <v>90</v>
      </c>
      <c r="D173" s="7" t="s">
        <v>1730</v>
      </c>
      <c r="E173" s="7" t="s">
        <v>2539</v>
      </c>
      <c r="F173">
        <v>3</v>
      </c>
      <c r="G173" s="3">
        <v>0.93300000000000005</v>
      </c>
      <c r="H173" s="3">
        <v>0</v>
      </c>
      <c r="I173" s="3">
        <v>0</v>
      </c>
      <c r="J173" s="3">
        <v>6.7000000000000004E-2</v>
      </c>
      <c r="M173" s="2">
        <v>0.93300000000000005</v>
      </c>
      <c r="N173" s="2">
        <v>0</v>
      </c>
      <c r="O173" s="2">
        <v>1.2E-2</v>
      </c>
      <c r="P173" s="2">
        <v>0</v>
      </c>
      <c r="Q173" s="2">
        <v>5.5E-2</v>
      </c>
      <c r="R173" s="2"/>
      <c r="S173" s="2"/>
      <c r="T173" s="2"/>
      <c r="U173" s="2"/>
      <c r="V173" s="2"/>
      <c r="W173" s="2"/>
      <c r="Y173" s="8">
        <v>12190</v>
      </c>
      <c r="Z173" s="8">
        <v>258213</v>
      </c>
      <c r="AA173" t="s">
        <v>524</v>
      </c>
      <c r="AC173" t="s">
        <v>2383</v>
      </c>
      <c r="AE173" t="s">
        <v>2024</v>
      </c>
    </row>
    <row r="174" spans="1:31">
      <c r="A174" t="s">
        <v>375</v>
      </c>
      <c r="B174" t="s">
        <v>1746</v>
      </c>
      <c r="C174">
        <v>91</v>
      </c>
      <c r="D174" s="7" t="s">
        <v>1730</v>
      </c>
      <c r="E174" s="7" t="s">
        <v>2534</v>
      </c>
      <c r="F174">
        <v>3</v>
      </c>
      <c r="G174" s="3">
        <v>0.96799999999999997</v>
      </c>
      <c r="H174" s="3">
        <v>0</v>
      </c>
      <c r="I174" s="3">
        <v>0</v>
      </c>
      <c r="J174" s="3">
        <v>3.2000000000000001E-2</v>
      </c>
      <c r="M174" s="2">
        <v>0.96799999999999997</v>
      </c>
      <c r="N174" s="2">
        <v>0</v>
      </c>
      <c r="O174" s="2">
        <v>3.1E-2</v>
      </c>
      <c r="P174" s="2">
        <v>0</v>
      </c>
      <c r="Q174" s="2">
        <v>1E-3</v>
      </c>
      <c r="R174" s="2"/>
      <c r="S174" s="2"/>
      <c r="T174" s="2"/>
      <c r="U174" s="2"/>
      <c r="V174" s="2"/>
      <c r="W174" s="2"/>
      <c r="Y174" s="8">
        <v>30355</v>
      </c>
      <c r="Z174" s="8">
        <v>2240000</v>
      </c>
      <c r="AA174" t="s">
        <v>164</v>
      </c>
      <c r="AC174" t="s">
        <v>2188</v>
      </c>
      <c r="AE174" t="s">
        <v>2024</v>
      </c>
    </row>
    <row r="175" spans="1:31">
      <c r="A175" t="s">
        <v>386</v>
      </c>
      <c r="B175" t="s">
        <v>1748</v>
      </c>
      <c r="C175">
        <v>91</v>
      </c>
      <c r="D175" s="7" t="s">
        <v>1730</v>
      </c>
      <c r="E175" s="7" t="s">
        <v>2534</v>
      </c>
      <c r="F175">
        <v>3</v>
      </c>
      <c r="G175" s="3">
        <v>0.68698500000000007</v>
      </c>
      <c r="H175" s="3">
        <v>1.4365000000000001E-2</v>
      </c>
      <c r="I175" s="3">
        <v>1.0985E-2</v>
      </c>
      <c r="J175" s="3">
        <v>0.13181999999999999</v>
      </c>
      <c r="M175" s="2">
        <v>0.81300000000000006</v>
      </c>
      <c r="N175" s="2">
        <v>1.7000000000000001E-2</v>
      </c>
      <c r="O175" s="2">
        <v>0.14899999999999999</v>
      </c>
      <c r="P175" s="2">
        <v>1.2999999999999999E-2</v>
      </c>
      <c r="Q175" s="2">
        <v>7.0000000000000001E-3</v>
      </c>
      <c r="R175" s="2"/>
      <c r="S175" s="2">
        <f>+M175*$X175</f>
        <v>0.68698500000000007</v>
      </c>
      <c r="T175" s="2">
        <f>+N175*$X175</f>
        <v>1.4365000000000001E-2</v>
      </c>
      <c r="U175" s="2">
        <f>+O175*$X175</f>
        <v>0.12590499999999999</v>
      </c>
      <c r="V175" s="2">
        <f>+P175*$X175</f>
        <v>1.0985E-2</v>
      </c>
      <c r="W175" s="2">
        <f>+Q175*$X175</f>
        <v>5.9150000000000001E-3</v>
      </c>
      <c r="X175" s="1">
        <v>0.84499999999999997</v>
      </c>
      <c r="Y175" s="8">
        <v>1220813</v>
      </c>
      <c r="Z175" s="8">
        <v>52981991</v>
      </c>
      <c r="AA175" t="s">
        <v>164</v>
      </c>
      <c r="AC175" t="s">
        <v>2304</v>
      </c>
      <c r="AE175" t="s">
        <v>2024</v>
      </c>
    </row>
    <row r="176" spans="1:31">
      <c r="A176" t="s">
        <v>395</v>
      </c>
      <c r="B176" t="s">
        <v>1747</v>
      </c>
      <c r="C176">
        <v>91</v>
      </c>
      <c r="D176" s="7" t="s">
        <v>1730</v>
      </c>
      <c r="E176" s="7" t="s">
        <v>2534</v>
      </c>
      <c r="F176">
        <v>3</v>
      </c>
      <c r="G176" s="3">
        <v>0.88100000000000001</v>
      </c>
      <c r="H176" s="3">
        <v>2E-3</v>
      </c>
      <c r="I176" s="3">
        <v>1E-3</v>
      </c>
      <c r="J176" s="3">
        <v>0.115</v>
      </c>
      <c r="M176" s="2">
        <v>0.88100000000000001</v>
      </c>
      <c r="N176" s="2">
        <v>2E-3</v>
      </c>
      <c r="O176" s="2">
        <v>0.10100000000000001</v>
      </c>
      <c r="P176" s="2">
        <v>1E-3</v>
      </c>
      <c r="Q176" s="2">
        <v>1.4E-2</v>
      </c>
      <c r="R176" s="2"/>
      <c r="S176" s="2"/>
      <c r="T176" s="2"/>
      <c r="U176" s="2"/>
      <c r="V176" s="2"/>
      <c r="W176" s="2"/>
      <c r="Y176" s="8">
        <v>17364</v>
      </c>
      <c r="Z176" s="8">
        <v>1237000</v>
      </c>
      <c r="AA176" t="s">
        <v>164</v>
      </c>
      <c r="AC176" t="s">
        <v>2317</v>
      </c>
      <c r="AE176" t="s">
        <v>2024</v>
      </c>
    </row>
    <row r="177" spans="1:31">
      <c r="A177" t="s">
        <v>201</v>
      </c>
      <c r="B177" t="s">
        <v>1748</v>
      </c>
      <c r="C177">
        <v>92</v>
      </c>
      <c r="D177" s="7" t="s">
        <v>1730</v>
      </c>
      <c r="E177" s="7" t="s">
        <v>2536</v>
      </c>
      <c r="F177">
        <v>1</v>
      </c>
      <c r="G177" s="3">
        <v>0.79329000000000005</v>
      </c>
      <c r="H177" s="3">
        <v>2.7900000000000001E-2</v>
      </c>
      <c r="I177" s="3">
        <v>4.6500000000000003E-4</v>
      </c>
      <c r="J177" s="3">
        <v>0.10695</v>
      </c>
      <c r="M177" s="2">
        <v>0.85299999999999998</v>
      </c>
      <c r="N177" s="2">
        <v>0.03</v>
      </c>
      <c r="O177" s="2">
        <v>6.9000000000000006E-2</v>
      </c>
      <c r="P177" s="2">
        <v>5.0000000000000001E-4</v>
      </c>
      <c r="Q177" s="2">
        <v>4.5999999999999999E-2</v>
      </c>
      <c r="R177" s="2"/>
      <c r="S177" s="2">
        <f t="shared" ref="S177:W180" si="52">+M177*$X177</f>
        <v>0.79329000000000005</v>
      </c>
      <c r="T177" s="2">
        <f t="shared" si="52"/>
        <v>2.7900000000000001E-2</v>
      </c>
      <c r="U177" s="2">
        <f t="shared" si="52"/>
        <v>6.4170000000000005E-2</v>
      </c>
      <c r="V177" s="2">
        <f t="shared" si="52"/>
        <v>4.6500000000000003E-4</v>
      </c>
      <c r="W177" s="2">
        <f t="shared" si="52"/>
        <v>4.2779999999999999E-2</v>
      </c>
      <c r="X177" s="1">
        <v>0.93</v>
      </c>
      <c r="Y177" s="8">
        <v>587041</v>
      </c>
      <c r="Z177" s="8">
        <v>20696070</v>
      </c>
      <c r="AA177" t="s">
        <v>164</v>
      </c>
      <c r="AC177" t="s">
        <v>2196</v>
      </c>
      <c r="AE177" t="s">
        <v>2024</v>
      </c>
    </row>
    <row r="178" spans="1:31">
      <c r="A178" t="s">
        <v>523</v>
      </c>
      <c r="B178" t="s">
        <v>1740</v>
      </c>
      <c r="C178">
        <v>93</v>
      </c>
      <c r="D178" s="7" t="s">
        <v>1732</v>
      </c>
      <c r="E178" s="7" t="s">
        <v>2468</v>
      </c>
      <c r="F178">
        <v>1</v>
      </c>
      <c r="G178" s="3">
        <v>0.21696000000000001</v>
      </c>
      <c r="H178" s="3">
        <v>7.6800000000000002E-3</v>
      </c>
      <c r="I178" s="3">
        <v>1.3120000000000001E-2</v>
      </c>
      <c r="J178" s="3">
        <v>8.2240000000000008E-2</v>
      </c>
      <c r="K178" s="1" t="s">
        <v>1732</v>
      </c>
      <c r="L178" s="1">
        <f>SUM(G178:J178)</f>
        <v>0.32</v>
      </c>
      <c r="M178" s="2">
        <v>0.67800000000000005</v>
      </c>
      <c r="N178" s="2">
        <v>2.4E-2</v>
      </c>
      <c r="O178" s="2">
        <v>0.24199999999999999</v>
      </c>
      <c r="P178" s="2">
        <v>4.1000000000000002E-2</v>
      </c>
      <c r="Q178" s="2">
        <v>1.4999999999999999E-2</v>
      </c>
      <c r="R178" s="2"/>
      <c r="S178" s="2">
        <f t="shared" si="52"/>
        <v>0.21696000000000001</v>
      </c>
      <c r="T178" s="2">
        <f t="shared" si="52"/>
        <v>7.6800000000000002E-3</v>
      </c>
      <c r="U178" s="2">
        <f t="shared" si="52"/>
        <v>7.7439999999999995E-2</v>
      </c>
      <c r="V178" s="2">
        <f t="shared" si="52"/>
        <v>1.3120000000000001E-2</v>
      </c>
      <c r="W178" s="2">
        <f t="shared" si="52"/>
        <v>4.7999999999999996E-3</v>
      </c>
      <c r="X178" s="1">
        <v>0.32</v>
      </c>
      <c r="Y178" s="8">
        <v>7702466</v>
      </c>
      <c r="Z178" s="8">
        <v>22785500</v>
      </c>
      <c r="AA178" t="s">
        <v>524</v>
      </c>
      <c r="AC178" t="s">
        <v>2036</v>
      </c>
      <c r="AE178" t="s">
        <v>2024</v>
      </c>
    </row>
    <row r="179" spans="1:31">
      <c r="A179" t="s">
        <v>535</v>
      </c>
      <c r="B179" t="s">
        <v>1740</v>
      </c>
      <c r="C179">
        <v>94</v>
      </c>
      <c r="D179" s="7" t="s">
        <v>1732</v>
      </c>
      <c r="E179" s="7" t="s">
        <v>2470</v>
      </c>
      <c r="F179">
        <v>1</v>
      </c>
      <c r="G179" s="3">
        <v>0.18875999999999998</v>
      </c>
      <c r="H179" s="3">
        <v>3.96E-3</v>
      </c>
      <c r="I179" s="3">
        <v>1.2210000000000002E-2</v>
      </c>
      <c r="J179" s="3">
        <v>0.12474</v>
      </c>
      <c r="K179" s="1" t="s">
        <v>1732</v>
      </c>
      <c r="L179" s="1">
        <f>SUM(G179:J179)</f>
        <v>0.32966999999999996</v>
      </c>
      <c r="M179" s="2">
        <v>0.57199999999999995</v>
      </c>
      <c r="N179" s="2">
        <v>1.2E-2</v>
      </c>
      <c r="O179" s="2">
        <v>0.36599999999999999</v>
      </c>
      <c r="P179" s="2">
        <v>3.7000000000000005E-2</v>
      </c>
      <c r="Q179" s="2">
        <v>1.2E-2</v>
      </c>
      <c r="R179" s="2"/>
      <c r="S179" s="2">
        <f t="shared" si="52"/>
        <v>0.18875999999999998</v>
      </c>
      <c r="T179" s="2">
        <f t="shared" si="52"/>
        <v>3.96E-3</v>
      </c>
      <c r="U179" s="2">
        <f t="shared" si="52"/>
        <v>0.12078</v>
      </c>
      <c r="V179" s="2">
        <f t="shared" si="52"/>
        <v>1.2210000000000002E-2</v>
      </c>
      <c r="W179" s="2">
        <f t="shared" si="52"/>
        <v>3.96E-3</v>
      </c>
      <c r="X179" s="1">
        <v>0.33</v>
      </c>
      <c r="Y179" s="8">
        <v>270534</v>
      </c>
      <c r="Z179" s="8">
        <v>4468540</v>
      </c>
      <c r="AA179" t="s">
        <v>524</v>
      </c>
      <c r="AC179" t="s">
        <v>16</v>
      </c>
      <c r="AE179" t="s">
        <v>2024</v>
      </c>
    </row>
    <row r="180" spans="1:31">
      <c r="A180" t="s">
        <v>853</v>
      </c>
      <c r="B180" t="s">
        <v>1744</v>
      </c>
      <c r="C180">
        <v>95</v>
      </c>
      <c r="D180" s="7" t="s">
        <v>1731</v>
      </c>
      <c r="E180" s="7" t="s">
        <v>2506</v>
      </c>
      <c r="F180">
        <v>2</v>
      </c>
      <c r="G180" s="3">
        <v>2E-3</v>
      </c>
      <c r="H180" s="3">
        <v>0.89800000000000002</v>
      </c>
      <c r="I180" s="3">
        <v>9.6000000000000002E-2</v>
      </c>
      <c r="J180" s="3">
        <v>4.7000000000000002E-3</v>
      </c>
      <c r="M180" s="2">
        <v>2E-3</v>
      </c>
      <c r="N180" s="2">
        <v>0.89800000000000002</v>
      </c>
      <c r="O180" s="2">
        <v>5.0000000000000001E-4</v>
      </c>
      <c r="P180" s="2">
        <v>9.6000000000000002E-2</v>
      </c>
      <c r="Q180" s="2">
        <v>4.1999999999999997E-3</v>
      </c>
      <c r="R180" s="2"/>
      <c r="S180" s="2">
        <f t="shared" si="52"/>
        <v>2E-3</v>
      </c>
      <c r="T180" s="2">
        <f t="shared" si="52"/>
        <v>0.89800000000000002</v>
      </c>
      <c r="U180" s="2">
        <f t="shared" si="52"/>
        <v>5.0000000000000001E-4</v>
      </c>
      <c r="V180" s="2">
        <f t="shared" si="52"/>
        <v>9.6000000000000002E-2</v>
      </c>
      <c r="W180" s="2">
        <f t="shared" si="52"/>
        <v>4.1999999999999997E-3</v>
      </c>
      <c r="X180" s="1">
        <v>1</v>
      </c>
      <c r="Y180" s="8">
        <v>147570</v>
      </c>
      <c r="Z180" s="8">
        <v>152518015</v>
      </c>
      <c r="AA180" t="s">
        <v>524</v>
      </c>
      <c r="AC180" t="s">
        <v>2052</v>
      </c>
      <c r="AE180" t="s">
        <v>2024</v>
      </c>
    </row>
    <row r="181" spans="1:31">
      <c r="A181" t="s">
        <v>861</v>
      </c>
      <c r="B181" t="s">
        <v>1743</v>
      </c>
      <c r="C181">
        <v>95</v>
      </c>
      <c r="D181" s="7" t="s">
        <v>1731</v>
      </c>
      <c r="E181" s="7" t="s">
        <v>2506</v>
      </c>
      <c r="F181">
        <v>2</v>
      </c>
      <c r="G181" s="3">
        <v>5.0000000000000001E-3</v>
      </c>
      <c r="H181" s="3">
        <v>2E-3</v>
      </c>
      <c r="I181" s="3">
        <v>0.97299999999999998</v>
      </c>
      <c r="J181" s="3">
        <v>1.9E-2</v>
      </c>
      <c r="M181" s="2">
        <v>5.0000000000000001E-3</v>
      </c>
      <c r="N181" s="2">
        <v>2E-3</v>
      </c>
      <c r="O181" s="2">
        <v>0</v>
      </c>
      <c r="P181" s="2">
        <v>0.97299999999999998</v>
      </c>
      <c r="Q181" s="2">
        <v>1.9E-2</v>
      </c>
      <c r="R181" s="2"/>
      <c r="S181" s="2"/>
      <c r="T181" s="2"/>
      <c r="U181" s="2"/>
      <c r="V181" s="2"/>
      <c r="W181" s="2"/>
      <c r="Y181" s="8">
        <v>38394</v>
      </c>
      <c r="Z181" s="8">
        <v>735120</v>
      </c>
      <c r="AA181" t="s">
        <v>524</v>
      </c>
      <c r="AC181" t="s">
        <v>2059</v>
      </c>
      <c r="AE181" t="s">
        <v>2024</v>
      </c>
    </row>
    <row r="182" spans="1:31">
      <c r="A182" t="s">
        <v>1290</v>
      </c>
      <c r="B182" t="s">
        <v>1740</v>
      </c>
      <c r="C182">
        <v>96</v>
      </c>
      <c r="D182" s="7" t="s">
        <v>1730</v>
      </c>
      <c r="E182" s="7" t="s">
        <v>2473</v>
      </c>
      <c r="F182">
        <v>1</v>
      </c>
      <c r="G182" s="3">
        <v>0.19832</v>
      </c>
      <c r="H182" s="3">
        <v>0</v>
      </c>
      <c r="I182" s="3">
        <v>6.7000000000000002E-4</v>
      </c>
      <c r="J182" s="3">
        <v>0.13534000000000002</v>
      </c>
      <c r="K182" s="1" t="s">
        <v>1732</v>
      </c>
      <c r="L182" s="1">
        <f>SUM(G182:J182)</f>
        <v>0.33433000000000002</v>
      </c>
      <c r="M182" s="2">
        <v>0.59199999999999997</v>
      </c>
      <c r="N182" s="2">
        <v>0</v>
      </c>
      <c r="O182" s="2">
        <v>0.23</v>
      </c>
      <c r="P182" s="2">
        <v>2E-3</v>
      </c>
      <c r="Q182" s="2">
        <v>0.17399999999999999</v>
      </c>
      <c r="R182" s="2"/>
      <c r="S182" s="2">
        <f>+M182*$X182</f>
        <v>0.19832</v>
      </c>
      <c r="T182" s="2">
        <f>+N182*$X182</f>
        <v>0</v>
      </c>
      <c r="U182" s="2">
        <f>+O182*$X182</f>
        <v>7.7050000000000007E-2</v>
      </c>
      <c r="V182" s="2">
        <f>+P182*$X182</f>
        <v>6.7000000000000002E-4</v>
      </c>
      <c r="W182" s="2">
        <f>+Q182*$X182</f>
        <v>5.8290000000000002E-2</v>
      </c>
      <c r="X182" s="1">
        <v>0.33500000000000002</v>
      </c>
      <c r="Y182" s="8">
        <v>109886</v>
      </c>
      <c r="Z182" s="8">
        <v>11163934</v>
      </c>
      <c r="AA182" t="s">
        <v>1269</v>
      </c>
      <c r="AC182" t="s">
        <v>2100</v>
      </c>
      <c r="AE182" t="s">
        <v>2024</v>
      </c>
    </row>
    <row r="183" spans="1:31">
      <c r="A183" t="s">
        <v>1697</v>
      </c>
      <c r="B183" t="s">
        <v>1746</v>
      </c>
      <c r="C183">
        <v>97</v>
      </c>
      <c r="D183" s="7" t="s">
        <v>1730</v>
      </c>
      <c r="E183" s="7" t="s">
        <v>2564</v>
      </c>
      <c r="F183">
        <v>1</v>
      </c>
      <c r="G183" s="3">
        <v>0.94599999999999995</v>
      </c>
      <c r="H183" s="3">
        <v>3.0000000000000001E-3</v>
      </c>
      <c r="I183" s="3">
        <v>1.4999999999999999E-2</v>
      </c>
      <c r="J183" s="3">
        <v>3.6999999999999998E-2</v>
      </c>
      <c r="M183" s="2">
        <v>2E-3</v>
      </c>
      <c r="N183" s="2">
        <v>0.99399999999999999</v>
      </c>
      <c r="O183" s="2">
        <v>4.0000000000000001E-3</v>
      </c>
      <c r="P183" s="2">
        <v>0</v>
      </c>
      <c r="Q183" s="2">
        <v>0</v>
      </c>
      <c r="R183" s="2"/>
      <c r="S183" s="2"/>
      <c r="T183" s="2"/>
      <c r="U183" s="2"/>
      <c r="V183" s="2"/>
      <c r="W183" s="2"/>
      <c r="Y183" s="8">
        <v>252120</v>
      </c>
      <c r="Z183" s="8">
        <v>585000</v>
      </c>
      <c r="AA183" t="s">
        <v>164</v>
      </c>
      <c r="AC183" t="s">
        <v>1697</v>
      </c>
    </row>
    <row r="184" spans="1:31">
      <c r="A184" t="s">
        <v>554</v>
      </c>
      <c r="B184" t="s">
        <v>1741</v>
      </c>
      <c r="C184">
        <v>98</v>
      </c>
      <c r="D184" s="7" t="s">
        <v>1732</v>
      </c>
      <c r="E184" s="7" t="s">
        <v>2478</v>
      </c>
      <c r="F184">
        <v>1</v>
      </c>
      <c r="G184" s="3">
        <v>0.10664</v>
      </c>
      <c r="H184" s="3">
        <v>0.30271999999999999</v>
      </c>
      <c r="I184" s="3">
        <v>8.5999999999999998E-4</v>
      </c>
      <c r="J184" s="3">
        <v>1.9780000000000002E-2</v>
      </c>
      <c r="K184" s="1" t="s">
        <v>1732</v>
      </c>
      <c r="L184" s="1">
        <f>SUM(G184:J184)</f>
        <v>0.43000000000000005</v>
      </c>
      <c r="M184" s="2">
        <v>0.248</v>
      </c>
      <c r="N184" s="2">
        <v>0.70399999999999996</v>
      </c>
      <c r="O184" s="2">
        <v>4.2000000000000003E-2</v>
      </c>
      <c r="P184" s="2">
        <v>2E-3</v>
      </c>
      <c r="Q184" s="2">
        <v>4.0000000000000001E-3</v>
      </c>
      <c r="R184" s="2"/>
      <c r="S184" s="2">
        <f t="shared" ref="S184:W186" si="53">+M184*$X184</f>
        <v>0.10664</v>
      </c>
      <c r="T184" s="2">
        <f t="shared" si="53"/>
        <v>0.30271999999999999</v>
      </c>
      <c r="U184" s="2">
        <f t="shared" si="53"/>
        <v>1.806E-2</v>
      </c>
      <c r="V184" s="2">
        <f t="shared" si="53"/>
        <v>8.5999999999999998E-4</v>
      </c>
      <c r="W184" s="2">
        <f t="shared" si="53"/>
        <v>1.72E-3</v>
      </c>
      <c r="X184" s="1">
        <v>0.43</v>
      </c>
      <c r="Y184" s="8">
        <v>2724900</v>
      </c>
      <c r="Z184" s="8">
        <v>16967000</v>
      </c>
      <c r="AA184" t="s">
        <v>524</v>
      </c>
      <c r="AC184" t="s">
        <v>2173</v>
      </c>
      <c r="AE184" t="s">
        <v>2024</v>
      </c>
    </row>
    <row r="185" spans="1:31">
      <c r="A185" t="s">
        <v>193</v>
      </c>
      <c r="B185" t="s">
        <v>1747</v>
      </c>
      <c r="C185">
        <v>99</v>
      </c>
      <c r="D185" s="7" t="s">
        <v>1730</v>
      </c>
      <c r="E185" s="7" t="s">
        <v>2530</v>
      </c>
      <c r="F185">
        <v>2</v>
      </c>
      <c r="G185" s="3">
        <v>0.79711999999999994</v>
      </c>
      <c r="H185" s="3">
        <v>9.1179999999999997E-2</v>
      </c>
      <c r="I185" s="3">
        <v>9.3999999999999997E-4</v>
      </c>
      <c r="J185" s="3">
        <v>5.0760000000000007E-2</v>
      </c>
      <c r="M185" s="2">
        <v>0.84799999999999998</v>
      </c>
      <c r="N185" s="2">
        <v>9.7000000000000003E-2</v>
      </c>
      <c r="O185" s="2">
        <v>2.5000000000000001E-2</v>
      </c>
      <c r="P185" s="2">
        <v>1E-3</v>
      </c>
      <c r="Q185" s="2">
        <v>2.9000000000000001E-2</v>
      </c>
      <c r="R185" s="2"/>
      <c r="S185" s="2">
        <f t="shared" si="53"/>
        <v>0.79711999999999994</v>
      </c>
      <c r="T185" s="2">
        <f t="shared" si="53"/>
        <v>9.1179999999999997E-2</v>
      </c>
      <c r="U185" s="2">
        <f t="shared" si="53"/>
        <v>2.35E-2</v>
      </c>
      <c r="V185" s="2">
        <f t="shared" si="53"/>
        <v>9.3999999999999997E-4</v>
      </c>
      <c r="W185" s="2">
        <f t="shared" si="53"/>
        <v>2.726E-2</v>
      </c>
      <c r="X185" s="1">
        <v>0.94</v>
      </c>
      <c r="Y185" s="8">
        <v>581834</v>
      </c>
      <c r="Z185" s="8">
        <v>38610097</v>
      </c>
      <c r="AA185" t="s">
        <v>164</v>
      </c>
      <c r="AC185" t="s">
        <v>2174</v>
      </c>
      <c r="AE185" t="s">
        <v>2024</v>
      </c>
    </row>
    <row r="186" spans="1:31">
      <c r="A186" t="s">
        <v>271</v>
      </c>
      <c r="B186" t="s">
        <v>1747</v>
      </c>
      <c r="C186">
        <v>99</v>
      </c>
      <c r="D186" s="7" t="s">
        <v>1730</v>
      </c>
      <c r="E186" s="7" t="s">
        <v>2530</v>
      </c>
      <c r="F186">
        <v>2</v>
      </c>
      <c r="G186" s="3">
        <v>0.80631000000000008</v>
      </c>
      <c r="H186" s="3">
        <v>0.10695</v>
      </c>
      <c r="I186" s="3">
        <v>2.7900000000000004E-3</v>
      </c>
      <c r="J186" s="3">
        <v>1.3950000000000001E-2</v>
      </c>
      <c r="M186" s="2">
        <v>0.86699999999999999</v>
      </c>
      <c r="N186" s="2">
        <v>0.115</v>
      </c>
      <c r="O186" s="2">
        <v>5.0000000000000001E-3</v>
      </c>
      <c r="P186" s="2">
        <v>3.0000000000000001E-3</v>
      </c>
      <c r="Q186" s="2">
        <v>9.9999999999999985E-3</v>
      </c>
      <c r="R186" s="2"/>
      <c r="S186" s="2">
        <f t="shared" si="53"/>
        <v>0.80631000000000008</v>
      </c>
      <c r="T186" s="2">
        <f t="shared" si="53"/>
        <v>0.10695</v>
      </c>
      <c r="U186" s="2">
        <f t="shared" si="53"/>
        <v>4.6500000000000005E-3</v>
      </c>
      <c r="V186" s="2">
        <f t="shared" si="53"/>
        <v>2.7900000000000004E-3</v>
      </c>
      <c r="W186" s="2">
        <f t="shared" si="53"/>
        <v>9.2999999999999992E-3</v>
      </c>
      <c r="X186" s="1">
        <v>0.93</v>
      </c>
      <c r="Y186" s="8">
        <v>241551</v>
      </c>
      <c r="Z186" s="8">
        <v>34131400</v>
      </c>
      <c r="AA186" t="s">
        <v>164</v>
      </c>
      <c r="AC186" t="s">
        <v>2338</v>
      </c>
      <c r="AE186" t="s">
        <v>2024</v>
      </c>
    </row>
    <row r="187" spans="1:31">
      <c r="A187" t="s">
        <v>250</v>
      </c>
      <c r="B187" t="s">
        <v>1746</v>
      </c>
      <c r="C187">
        <v>102</v>
      </c>
      <c r="D187" s="7" t="s">
        <v>1989</v>
      </c>
      <c r="E187" s="7" t="s">
        <v>2558</v>
      </c>
      <c r="F187">
        <v>1</v>
      </c>
      <c r="G187" s="3">
        <v>0.94</v>
      </c>
      <c r="H187" s="3">
        <v>1.0999999999999999E-2</v>
      </c>
      <c r="I187" s="3">
        <v>2.1000000000000001E-2</v>
      </c>
      <c r="J187" s="3">
        <v>2.7000000000000003E-2</v>
      </c>
      <c r="M187" s="2">
        <v>0.94</v>
      </c>
      <c r="N187" s="2">
        <v>1.0999999999999999E-2</v>
      </c>
      <c r="O187" s="2">
        <v>2.1000000000000001E-2</v>
      </c>
      <c r="P187" s="2">
        <v>2.1000000000000001E-2</v>
      </c>
      <c r="Q187" s="2">
        <v>6.0000000000000001E-3</v>
      </c>
      <c r="R187" s="2"/>
      <c r="S187" s="2"/>
      <c r="T187" s="2"/>
      <c r="U187" s="2"/>
      <c r="V187" s="2"/>
      <c r="W187" s="2"/>
      <c r="Y187">
        <v>455</v>
      </c>
      <c r="Z187" s="8">
        <v>90945</v>
      </c>
      <c r="AA187" t="s">
        <v>164</v>
      </c>
      <c r="AC187" t="s">
        <v>2294</v>
      </c>
      <c r="AE187" t="s">
        <v>2024</v>
      </c>
    </row>
    <row r="188" spans="1:31">
      <c r="A188" t="s">
        <v>875</v>
      </c>
      <c r="B188" t="s">
        <v>1744</v>
      </c>
      <c r="C188">
        <v>103</v>
      </c>
      <c r="D188" s="7" t="s">
        <v>1989</v>
      </c>
      <c r="E188" s="7" t="s">
        <v>2537</v>
      </c>
      <c r="F188">
        <v>1</v>
      </c>
      <c r="G188" s="3">
        <v>4.0000000000000001E-3</v>
      </c>
      <c r="H188" s="3">
        <v>0.98399999999999999</v>
      </c>
      <c r="I188" s="3">
        <v>9.0000000000000011E-3</v>
      </c>
      <c r="J188" s="3">
        <v>0</v>
      </c>
      <c r="M188" s="2">
        <v>4.0000000000000001E-3</v>
      </c>
      <c r="N188" s="2">
        <v>0.98399999999999999</v>
      </c>
      <c r="O188" s="2">
        <v>0</v>
      </c>
      <c r="P188" s="2">
        <v>9.0000000000000011E-3</v>
      </c>
      <c r="Q188" s="2">
        <v>0</v>
      </c>
      <c r="R188" s="2"/>
      <c r="S188" s="2"/>
      <c r="T188" s="2"/>
      <c r="U188" s="2"/>
      <c r="V188" s="2"/>
      <c r="W188" s="2"/>
      <c r="Y188">
        <v>298</v>
      </c>
      <c r="Z188" s="8">
        <v>317280</v>
      </c>
      <c r="AA188" t="s">
        <v>524</v>
      </c>
      <c r="AC188" t="s">
        <v>2200</v>
      </c>
      <c r="AE188" t="s">
        <v>2024</v>
      </c>
    </row>
    <row r="189" spans="1:31">
      <c r="A189" t="s">
        <v>721</v>
      </c>
      <c r="B189" t="s">
        <v>1747</v>
      </c>
      <c r="C189">
        <v>106</v>
      </c>
      <c r="D189" s="7" t="s">
        <v>1989</v>
      </c>
      <c r="E189" s="7" t="s">
        <v>2552</v>
      </c>
      <c r="F189">
        <v>1</v>
      </c>
      <c r="G189" s="3">
        <v>0.86699999999999999</v>
      </c>
      <c r="H189" s="3">
        <v>0</v>
      </c>
      <c r="I189" s="3">
        <v>8.0000000000000002E-3</v>
      </c>
      <c r="J189" s="3">
        <v>0.124</v>
      </c>
      <c r="M189" s="2">
        <v>0.86699999999999999</v>
      </c>
      <c r="N189" s="2">
        <v>0</v>
      </c>
      <c r="O189" s="2">
        <v>1.2E-2</v>
      </c>
      <c r="P189" s="2">
        <v>8.0000000000000002E-3</v>
      </c>
      <c r="Q189" s="2">
        <v>0.11199999999999999</v>
      </c>
      <c r="R189" s="2"/>
      <c r="S189" s="2"/>
      <c r="T189" s="2"/>
      <c r="U189" s="2"/>
      <c r="V189" s="2"/>
      <c r="W189" s="2"/>
      <c r="Y189">
        <v>488</v>
      </c>
      <c r="Z189" s="8">
        <v>20770</v>
      </c>
      <c r="AA189" t="s">
        <v>524</v>
      </c>
      <c r="AC189" t="s">
        <v>2259</v>
      </c>
      <c r="AE189" t="s">
        <v>2024</v>
      </c>
    </row>
    <row r="190" spans="1:31">
      <c r="A190" t="s">
        <v>354</v>
      </c>
      <c r="B190" t="s">
        <v>1747</v>
      </c>
      <c r="C190">
        <v>107</v>
      </c>
      <c r="D190" s="7" t="s">
        <v>1989</v>
      </c>
      <c r="E190" s="7" t="s">
        <v>2557</v>
      </c>
      <c r="F190">
        <v>1</v>
      </c>
      <c r="G190" s="3">
        <v>0.82199999999999995</v>
      </c>
      <c r="H190" s="3">
        <v>0</v>
      </c>
      <c r="I190" s="3">
        <v>0</v>
      </c>
      <c r="J190" s="3">
        <v>0.17899999999999999</v>
      </c>
      <c r="M190" s="2">
        <v>0.82199999999999995</v>
      </c>
      <c r="N190" s="2">
        <v>0</v>
      </c>
      <c r="O190" s="2">
        <v>0.126</v>
      </c>
      <c r="P190" s="2">
        <v>0</v>
      </c>
      <c r="Q190" s="2">
        <v>5.3000000000000005E-2</v>
      </c>
      <c r="R190" s="2"/>
      <c r="S190" s="2"/>
      <c r="T190" s="2"/>
      <c r="U190" s="2"/>
      <c r="V190" s="2"/>
      <c r="W190" s="2"/>
      <c r="Y190" s="8">
        <v>1001</v>
      </c>
      <c r="Z190" s="8">
        <v>187356</v>
      </c>
      <c r="AA190" t="s">
        <v>164</v>
      </c>
      <c r="AC190" t="s">
        <v>2288</v>
      </c>
      <c r="AE190" t="s">
        <v>2024</v>
      </c>
    </row>
    <row r="191" spans="1:31">
      <c r="A191" t="s">
        <v>711</v>
      </c>
      <c r="B191" t="s">
        <v>1746</v>
      </c>
      <c r="C191">
        <v>109</v>
      </c>
      <c r="D191" s="7" t="s">
        <v>1989</v>
      </c>
      <c r="E191" s="7" t="s">
        <v>2543</v>
      </c>
      <c r="F191">
        <v>1</v>
      </c>
      <c r="G191" s="3">
        <v>0.95299999999999996</v>
      </c>
      <c r="H191" s="3">
        <v>0</v>
      </c>
      <c r="I191" s="3">
        <v>4.0000000000000001E-3</v>
      </c>
      <c r="J191" s="3">
        <v>4.2999999999999997E-2</v>
      </c>
      <c r="M191" s="2">
        <v>0.95299999999999996</v>
      </c>
      <c r="N191" s="2">
        <v>0</v>
      </c>
      <c r="O191" s="2">
        <v>8.9999999999999993E-3</v>
      </c>
      <c r="P191" s="2">
        <v>4.0000000000000001E-3</v>
      </c>
      <c r="Q191" s="2">
        <v>3.4000000000000002E-2</v>
      </c>
      <c r="R191" s="2"/>
      <c r="S191" s="2"/>
      <c r="T191" s="2"/>
      <c r="U191" s="2"/>
      <c r="V191" s="2"/>
      <c r="W191" s="2"/>
      <c r="Y191">
        <v>701</v>
      </c>
      <c r="Z191" s="8">
        <v>101823</v>
      </c>
      <c r="AA191" t="s">
        <v>524</v>
      </c>
      <c r="AC191" t="s">
        <v>2210</v>
      </c>
      <c r="AE191" t="s">
        <v>2024</v>
      </c>
    </row>
    <row r="192" spans="1:31">
      <c r="A192" t="s">
        <v>422</v>
      </c>
      <c r="B192" t="s">
        <v>1747</v>
      </c>
      <c r="C192">
        <v>110</v>
      </c>
      <c r="D192" s="7" t="s">
        <v>1989</v>
      </c>
      <c r="E192" s="7" t="s">
        <v>2511</v>
      </c>
      <c r="F192">
        <v>1</v>
      </c>
      <c r="G192" s="3">
        <v>0.89100000000000001</v>
      </c>
      <c r="H192" s="3">
        <v>1E-3</v>
      </c>
      <c r="I192" s="3">
        <v>0</v>
      </c>
      <c r="J192" s="3">
        <v>0.108</v>
      </c>
      <c r="M192" s="2">
        <v>0.89100000000000001</v>
      </c>
      <c r="N192" s="2">
        <v>1E-3</v>
      </c>
      <c r="O192" s="2">
        <v>9.0999999999999998E-2</v>
      </c>
      <c r="P192" s="2">
        <v>0</v>
      </c>
      <c r="Q192" s="2">
        <v>1.7000000000000001E-2</v>
      </c>
      <c r="R192" s="2"/>
      <c r="S192" s="2"/>
      <c r="T192" s="2"/>
      <c r="U192" s="2"/>
      <c r="V192" s="2"/>
      <c r="W192" s="2"/>
      <c r="Y192" s="8">
        <v>4033</v>
      </c>
      <c r="Z192" s="8">
        <v>491875</v>
      </c>
      <c r="AA192" t="s">
        <v>164</v>
      </c>
      <c r="AC192" t="s">
        <v>2079</v>
      </c>
      <c r="AE192" t="s">
        <v>2024</v>
      </c>
    </row>
    <row r="193" spans="1:31">
      <c r="A193" t="s">
        <v>715</v>
      </c>
      <c r="B193" t="s">
        <v>1748</v>
      </c>
      <c r="C193">
        <v>111</v>
      </c>
      <c r="D193" s="7" t="s">
        <v>1989</v>
      </c>
      <c r="E193" s="7" t="s">
        <v>2547</v>
      </c>
      <c r="F193">
        <v>1</v>
      </c>
      <c r="G193" s="3">
        <v>0.79</v>
      </c>
      <c r="H193" s="3">
        <v>0</v>
      </c>
      <c r="I193" s="3">
        <v>1.0999999999999999E-2</v>
      </c>
      <c r="J193" s="3">
        <v>0.2</v>
      </c>
      <c r="M193" s="2">
        <v>0.79</v>
      </c>
      <c r="N193" s="2">
        <v>0</v>
      </c>
      <c r="O193" s="2">
        <v>4.4999999999999998E-2</v>
      </c>
      <c r="P193" s="2">
        <v>1.0999999999999999E-2</v>
      </c>
      <c r="Q193" s="2">
        <v>0.155</v>
      </c>
      <c r="R193" s="2"/>
      <c r="S193" s="2"/>
      <c r="T193" s="2"/>
      <c r="U193" s="2"/>
      <c r="V193" s="2"/>
      <c r="W193" s="2"/>
      <c r="Y193">
        <v>21</v>
      </c>
      <c r="Z193" s="8">
        <v>9945</v>
      </c>
      <c r="AA193" t="s">
        <v>524</v>
      </c>
      <c r="AC193" t="s">
        <v>2221</v>
      </c>
      <c r="AE193" t="s">
        <v>2024</v>
      </c>
    </row>
    <row r="194" spans="1:31">
      <c r="A194" t="s">
        <v>705</v>
      </c>
      <c r="B194" t="s">
        <v>1746</v>
      </c>
      <c r="C194">
        <v>115</v>
      </c>
      <c r="D194" s="7" t="s">
        <v>1989</v>
      </c>
      <c r="E194" s="7" t="s">
        <v>2531</v>
      </c>
      <c r="F194">
        <v>1</v>
      </c>
      <c r="G194" s="3">
        <v>0.97</v>
      </c>
      <c r="H194" s="3">
        <v>0</v>
      </c>
      <c r="I194" s="3">
        <v>0</v>
      </c>
      <c r="J194" s="3">
        <v>0.03</v>
      </c>
      <c r="M194" s="2">
        <v>0.97</v>
      </c>
      <c r="N194" s="2">
        <v>0</v>
      </c>
      <c r="O194" s="2">
        <v>8.0000000000000002E-3</v>
      </c>
      <c r="P194" s="2">
        <v>0</v>
      </c>
      <c r="Q194" s="2">
        <v>2.1999999999999999E-2</v>
      </c>
      <c r="R194" s="2"/>
      <c r="S194" s="2"/>
      <c r="T194" s="2"/>
      <c r="U194" s="2"/>
      <c r="V194" s="2"/>
      <c r="W194" s="2"/>
      <c r="Y194">
        <v>726</v>
      </c>
      <c r="Z194" s="8">
        <v>104573</v>
      </c>
      <c r="AA194" t="s">
        <v>524</v>
      </c>
      <c r="AC194" t="s">
        <v>2175</v>
      </c>
      <c r="AE194" t="s">
        <v>2024</v>
      </c>
    </row>
    <row r="195" spans="1:31">
      <c r="A195" t="s">
        <v>734</v>
      </c>
      <c r="B195" t="s">
        <v>1746</v>
      </c>
      <c r="C195">
        <v>119</v>
      </c>
      <c r="D195" s="7" t="s">
        <v>1989</v>
      </c>
      <c r="E195" s="7" t="s">
        <v>2517</v>
      </c>
      <c r="F195">
        <v>1</v>
      </c>
      <c r="G195" s="3">
        <v>0.96</v>
      </c>
      <c r="H195" s="3">
        <v>0</v>
      </c>
      <c r="I195" s="3">
        <v>0</v>
      </c>
      <c r="J195" s="3">
        <v>0.04</v>
      </c>
      <c r="M195" s="2">
        <v>0.96</v>
      </c>
      <c r="N195" s="2">
        <v>0</v>
      </c>
      <c r="O195" s="2">
        <v>3.2000000000000001E-2</v>
      </c>
      <c r="P195" s="2">
        <v>0</v>
      </c>
      <c r="Q195" s="2">
        <v>8.0000000000000002E-3</v>
      </c>
      <c r="R195" s="2"/>
      <c r="S195" s="2"/>
      <c r="T195" s="2"/>
      <c r="U195" s="2"/>
      <c r="V195" s="2"/>
      <c r="W195" s="2"/>
      <c r="Y195">
        <v>237</v>
      </c>
      <c r="Z195" s="8">
        <v>14974</v>
      </c>
      <c r="AA195" t="s">
        <v>524</v>
      </c>
      <c r="AC195" t="s">
        <v>2232</v>
      </c>
      <c r="AE195" t="s">
        <v>2398</v>
      </c>
    </row>
    <row r="196" spans="1:31">
      <c r="A196" t="s">
        <v>175</v>
      </c>
      <c r="B196" t="s">
        <v>1744</v>
      </c>
      <c r="C196">
        <v>200</v>
      </c>
      <c r="D196" s="7" t="s">
        <v>1731</v>
      </c>
      <c r="E196" s="7" t="s">
        <v>2519</v>
      </c>
      <c r="F196">
        <v>2</v>
      </c>
      <c r="G196" s="3">
        <v>2.4500000000000001E-2</v>
      </c>
      <c r="H196" s="3">
        <v>0.94961999999999991</v>
      </c>
      <c r="I196" s="3">
        <v>0</v>
      </c>
      <c r="J196" s="3">
        <v>4.8999999999999998E-3</v>
      </c>
      <c r="M196" s="2">
        <v>2.5000000000000001E-2</v>
      </c>
      <c r="N196" s="2">
        <v>0.96899999999999997</v>
      </c>
      <c r="O196" s="2">
        <v>2E-3</v>
      </c>
      <c r="P196" s="2">
        <v>0</v>
      </c>
      <c r="Q196" s="2">
        <v>3.0000000000000001E-3</v>
      </c>
      <c r="R196" s="2"/>
      <c r="S196" s="2">
        <f t="shared" ref="S196:W197" si="54">+M196*$X196</f>
        <v>2.4500000000000001E-2</v>
      </c>
      <c r="T196" s="2">
        <f t="shared" si="54"/>
        <v>0.94961999999999991</v>
      </c>
      <c r="U196" s="2">
        <f t="shared" si="54"/>
        <v>1.9599999999999999E-3</v>
      </c>
      <c r="V196" s="2">
        <f t="shared" si="54"/>
        <v>0</v>
      </c>
      <c r="W196" s="2">
        <f t="shared" si="54"/>
        <v>2.9399999999999999E-3</v>
      </c>
      <c r="X196" s="1">
        <v>0.98</v>
      </c>
      <c r="Y196" s="8">
        <v>23000</v>
      </c>
      <c r="Z196" s="8">
        <v>864618</v>
      </c>
      <c r="AA196" t="s">
        <v>164</v>
      </c>
      <c r="AC196" t="s">
        <v>2111</v>
      </c>
      <c r="AE196" t="s">
        <v>2024</v>
      </c>
    </row>
    <row r="197" spans="1:31">
      <c r="A197" t="s">
        <v>254</v>
      </c>
      <c r="B197" t="s">
        <v>1744</v>
      </c>
      <c r="C197">
        <v>200</v>
      </c>
      <c r="D197" s="7" t="s">
        <v>1731</v>
      </c>
      <c r="E197" s="7" t="s">
        <v>2519</v>
      </c>
      <c r="F197">
        <v>2</v>
      </c>
      <c r="G197" s="3">
        <v>0</v>
      </c>
      <c r="H197" s="3">
        <v>0.98302999999999996</v>
      </c>
      <c r="I197" s="3">
        <v>0</v>
      </c>
      <c r="J197" s="3">
        <v>0</v>
      </c>
      <c r="M197" s="2">
        <v>0</v>
      </c>
      <c r="N197" s="2">
        <v>0.998</v>
      </c>
      <c r="O197" s="2">
        <v>0</v>
      </c>
      <c r="P197" s="2">
        <v>0</v>
      </c>
      <c r="Q197" s="2">
        <v>0</v>
      </c>
      <c r="R197" s="2"/>
      <c r="S197" s="2">
        <f t="shared" si="54"/>
        <v>0</v>
      </c>
      <c r="T197" s="2">
        <f t="shared" si="54"/>
        <v>0.98302999999999996</v>
      </c>
      <c r="U197" s="2">
        <f t="shared" si="54"/>
        <v>0</v>
      </c>
      <c r="V197" s="2">
        <f t="shared" si="54"/>
        <v>0</v>
      </c>
      <c r="W197" s="2">
        <f t="shared" si="54"/>
        <v>0</v>
      </c>
      <c r="X197" s="1">
        <v>0.98499999999999999</v>
      </c>
      <c r="Y197" s="8">
        <v>637657</v>
      </c>
      <c r="Z197" s="8">
        <v>9331000</v>
      </c>
      <c r="AA197" t="s">
        <v>164</v>
      </c>
      <c r="AC197" t="s">
        <v>2301</v>
      </c>
      <c r="AE197" t="s">
        <v>2024</v>
      </c>
    </row>
    <row r="198" spans="1:31">
      <c r="A198" t="s">
        <v>660</v>
      </c>
      <c r="B198" t="s">
        <v>1749</v>
      </c>
      <c r="C198">
        <v>201</v>
      </c>
      <c r="D198" s="7" t="s">
        <v>1730</v>
      </c>
      <c r="E198" s="7" t="s">
        <v>2524</v>
      </c>
      <c r="F198">
        <v>5</v>
      </c>
      <c r="G198" s="3">
        <v>0.64400000000000002</v>
      </c>
      <c r="H198" s="3">
        <v>6.3E-2</v>
      </c>
      <c r="I198" s="3">
        <v>0.27900000000000003</v>
      </c>
      <c r="J198" s="3">
        <v>1.3000000000000001E-2</v>
      </c>
      <c r="M198" s="2">
        <v>0.64400000000000002</v>
      </c>
      <c r="N198" s="2">
        <v>6.3E-2</v>
      </c>
      <c r="O198" s="2">
        <v>8.0000000000000002E-3</v>
      </c>
      <c r="P198" s="2">
        <v>0.27900000000000003</v>
      </c>
      <c r="Q198" s="2">
        <v>5.0000000000000001E-3</v>
      </c>
      <c r="R198" s="2"/>
      <c r="S198" s="2"/>
      <c r="T198" s="2"/>
      <c r="U198" s="2"/>
      <c r="V198" s="2"/>
      <c r="W198" s="2"/>
      <c r="Y198" s="8">
        <v>18333</v>
      </c>
      <c r="Z198" s="8">
        <v>858038</v>
      </c>
      <c r="AA198" t="s">
        <v>524</v>
      </c>
      <c r="AC198" t="s">
        <v>2122</v>
      </c>
      <c r="AE198" t="s">
        <v>2024</v>
      </c>
    </row>
    <row r="199" spans="1:31">
      <c r="A199" t="s">
        <v>741</v>
      </c>
      <c r="B199" t="s">
        <v>1746</v>
      </c>
      <c r="C199">
        <v>201</v>
      </c>
      <c r="D199" s="7" t="s">
        <v>1730</v>
      </c>
      <c r="E199" s="7" t="s">
        <v>2524</v>
      </c>
      <c r="F199">
        <v>5</v>
      </c>
      <c r="G199" s="3">
        <v>0.96399999999999997</v>
      </c>
      <c r="H199" s="3">
        <v>0</v>
      </c>
      <c r="I199" s="3">
        <v>0</v>
      </c>
      <c r="J199" s="3">
        <v>3.5000000000000003E-2</v>
      </c>
      <c r="M199" s="2">
        <v>0.96399999999999997</v>
      </c>
      <c r="N199" s="2">
        <v>0</v>
      </c>
      <c r="O199" s="2">
        <v>3.3000000000000002E-2</v>
      </c>
      <c r="P199" s="2">
        <v>0</v>
      </c>
      <c r="Q199" s="2">
        <v>2E-3</v>
      </c>
      <c r="R199" s="2"/>
      <c r="S199" s="2"/>
      <c r="T199" s="2"/>
      <c r="U199" s="2"/>
      <c r="V199" s="2"/>
      <c r="W199" s="2"/>
      <c r="Y199">
        <v>261</v>
      </c>
      <c r="Z199" s="8">
        <v>1613</v>
      </c>
      <c r="AA199" t="s">
        <v>524</v>
      </c>
      <c r="AC199" t="s">
        <v>2233</v>
      </c>
      <c r="AE199" t="s">
        <v>2398</v>
      </c>
    </row>
    <row r="200" spans="1:31">
      <c r="A200" t="s">
        <v>743</v>
      </c>
      <c r="B200" t="s">
        <v>1746</v>
      </c>
      <c r="C200">
        <v>201</v>
      </c>
      <c r="D200" s="7" t="s">
        <v>1730</v>
      </c>
      <c r="E200" s="7" t="s">
        <v>2524</v>
      </c>
      <c r="F200">
        <v>5</v>
      </c>
      <c r="G200" s="3">
        <v>0.96799999999999997</v>
      </c>
      <c r="H200" s="3">
        <v>0</v>
      </c>
      <c r="I200" s="3">
        <v>0</v>
      </c>
      <c r="J200" s="3">
        <v>2.9000000000000001E-2</v>
      </c>
      <c r="M200" s="2">
        <v>0.96799999999999997</v>
      </c>
      <c r="N200" s="2">
        <v>0</v>
      </c>
      <c r="O200" s="2">
        <v>2.5000000000000001E-2</v>
      </c>
      <c r="P200" s="2">
        <v>0</v>
      </c>
      <c r="Q200" s="2">
        <v>4.0000000000000001E-3</v>
      </c>
      <c r="R200" s="2"/>
      <c r="S200" s="2"/>
      <c r="T200" s="2"/>
      <c r="U200" s="2"/>
      <c r="V200" s="2"/>
      <c r="W200" s="2"/>
      <c r="Y200" s="8">
        <v>2831</v>
      </c>
      <c r="Z200" s="8">
        <v>187820</v>
      </c>
      <c r="AA200" t="s">
        <v>524</v>
      </c>
      <c r="AC200" t="s">
        <v>2286</v>
      </c>
      <c r="AE200" t="s">
        <v>2024</v>
      </c>
    </row>
    <row r="201" spans="1:31">
      <c r="A201" t="s">
        <v>748</v>
      </c>
      <c r="B201" t="s">
        <v>1746</v>
      </c>
      <c r="C201">
        <v>201</v>
      </c>
      <c r="D201" s="7" t="s">
        <v>1730</v>
      </c>
      <c r="E201" s="7" t="s">
        <v>2524</v>
      </c>
      <c r="F201">
        <v>5</v>
      </c>
      <c r="G201" s="3">
        <v>0.98899999999999999</v>
      </c>
      <c r="H201" s="3">
        <v>0</v>
      </c>
      <c r="I201" s="3">
        <v>1E-3</v>
      </c>
      <c r="J201" s="3">
        <v>8.9999999999999993E-3</v>
      </c>
      <c r="M201" s="2">
        <v>0.98899999999999999</v>
      </c>
      <c r="N201" s="2">
        <v>0</v>
      </c>
      <c r="O201" s="2">
        <v>0</v>
      </c>
      <c r="P201" s="2">
        <v>1E-3</v>
      </c>
      <c r="Q201" s="2">
        <v>8.9999999999999993E-3</v>
      </c>
      <c r="R201" s="2"/>
      <c r="S201" s="2"/>
      <c r="T201" s="2"/>
      <c r="U201" s="2"/>
      <c r="V201" s="2"/>
      <c r="W201" s="2"/>
      <c r="Y201">
        <v>720</v>
      </c>
      <c r="Z201" s="8">
        <v>103981</v>
      </c>
      <c r="AA201" t="s">
        <v>524</v>
      </c>
      <c r="AC201" t="s">
        <v>2331</v>
      </c>
      <c r="AE201" t="s">
        <v>2024</v>
      </c>
    </row>
    <row r="202" spans="1:31">
      <c r="A202" t="s">
        <v>750</v>
      </c>
      <c r="B202" t="s">
        <v>1746</v>
      </c>
      <c r="C202">
        <v>201</v>
      </c>
      <c r="D202" s="7" t="s">
        <v>1730</v>
      </c>
      <c r="E202" s="7" t="s">
        <v>2524</v>
      </c>
      <c r="F202">
        <v>5</v>
      </c>
      <c r="G202" s="3">
        <v>0.96699999999999997</v>
      </c>
      <c r="H202" s="3">
        <v>1E-3</v>
      </c>
      <c r="I202" s="3">
        <v>0</v>
      </c>
      <c r="J202" s="3">
        <v>3.2000000000000001E-2</v>
      </c>
      <c r="M202" s="2">
        <v>0.96699999999999997</v>
      </c>
      <c r="N202" s="2">
        <v>1E-3</v>
      </c>
      <c r="O202" s="2">
        <v>1.2999999999999999E-2</v>
      </c>
      <c r="P202" s="2">
        <v>0</v>
      </c>
      <c r="Q202" s="2">
        <v>1.9E-2</v>
      </c>
      <c r="R202" s="2"/>
      <c r="S202" s="2"/>
      <c r="T202" s="2"/>
      <c r="U202" s="2"/>
      <c r="V202" s="2"/>
      <c r="W202" s="2"/>
      <c r="Y202">
        <v>26</v>
      </c>
      <c r="Z202" s="8">
        <v>11264</v>
      </c>
      <c r="AA202" t="s">
        <v>524</v>
      </c>
      <c r="AC202" t="s">
        <v>1961</v>
      </c>
      <c r="AE202" t="s">
        <v>2024</v>
      </c>
    </row>
    <row r="203" spans="1:31">
      <c r="A203" t="s">
        <v>215</v>
      </c>
      <c r="B203" t="s">
        <v>1743</v>
      </c>
      <c r="C203">
        <v>202</v>
      </c>
      <c r="D203" s="7" t="s">
        <v>1767</v>
      </c>
      <c r="E203" s="7" t="s">
        <v>2541</v>
      </c>
      <c r="F203">
        <v>2</v>
      </c>
      <c r="G203" s="3">
        <v>0.253</v>
      </c>
      <c r="H203" s="3">
        <v>0.16700000000000001</v>
      </c>
      <c r="I203" s="3">
        <v>0.56399999999999995</v>
      </c>
      <c r="J203" s="3">
        <v>1.6E-2</v>
      </c>
      <c r="M203" s="2">
        <v>0.253</v>
      </c>
      <c r="N203" s="2">
        <v>0.16700000000000001</v>
      </c>
      <c r="O203" s="2">
        <v>6.0000000000000001E-3</v>
      </c>
      <c r="P203" s="2">
        <v>0.56399999999999995</v>
      </c>
      <c r="Q203" s="2">
        <v>0.01</v>
      </c>
      <c r="R203" s="2"/>
      <c r="S203" s="2"/>
      <c r="T203" s="2"/>
      <c r="U203" s="2"/>
      <c r="V203" s="2"/>
      <c r="W203" s="2"/>
      <c r="Y203" s="8">
        <v>2040</v>
      </c>
      <c r="Z203" s="8">
        <v>1257900</v>
      </c>
      <c r="AA203" t="s">
        <v>164</v>
      </c>
      <c r="AC203" t="s">
        <v>2206</v>
      </c>
      <c r="AE203" t="s">
        <v>2024</v>
      </c>
    </row>
    <row r="204" spans="1:31">
      <c r="A204" t="s">
        <v>234</v>
      </c>
      <c r="B204" t="s">
        <v>1747</v>
      </c>
      <c r="C204">
        <v>202</v>
      </c>
      <c r="D204" s="7" t="s">
        <v>1767</v>
      </c>
      <c r="E204" s="7" t="s">
        <v>2541</v>
      </c>
      <c r="F204">
        <v>2</v>
      </c>
      <c r="G204" s="3">
        <v>0.876</v>
      </c>
      <c r="H204" s="3">
        <v>4.2000000000000003E-2</v>
      </c>
      <c r="I204" s="3">
        <v>4.7E-2</v>
      </c>
      <c r="J204" s="3">
        <v>3.5000000000000003E-2</v>
      </c>
      <c r="M204" s="2">
        <v>0.876</v>
      </c>
      <c r="N204" s="2">
        <v>4.2000000000000003E-2</v>
      </c>
      <c r="O204" s="2">
        <v>0.02</v>
      </c>
      <c r="P204" s="2">
        <v>4.7E-2</v>
      </c>
      <c r="Q204" s="2">
        <v>1.4999999999999999E-2</v>
      </c>
      <c r="R204" s="2"/>
      <c r="S204" s="2"/>
      <c r="T204" s="2"/>
      <c r="U204" s="2"/>
      <c r="V204" s="2"/>
      <c r="W204" s="2"/>
      <c r="Y204" s="8">
        <v>2512</v>
      </c>
      <c r="Z204" s="8">
        <v>821136</v>
      </c>
      <c r="AA204" t="s">
        <v>164</v>
      </c>
      <c r="AC204" t="s">
        <v>69</v>
      </c>
      <c r="AE204" t="s">
        <v>2024</v>
      </c>
    </row>
    <row r="205" spans="1:31">
      <c r="M205" s="2"/>
      <c r="N205" s="2"/>
      <c r="O205" s="2"/>
      <c r="P205" s="2"/>
      <c r="Q205" s="2"/>
      <c r="R205" s="2"/>
      <c r="S205" s="2"/>
      <c r="T205" s="2"/>
      <c r="U205" s="2"/>
      <c r="V205" s="2"/>
      <c r="W205" s="2"/>
      <c r="Y205" s="8"/>
      <c r="Z205" s="8"/>
    </row>
    <row r="206" spans="1:31">
      <c r="M206" s="2"/>
      <c r="N206" s="2"/>
      <c r="O206" s="2"/>
      <c r="P206" s="2"/>
      <c r="Q206" s="2"/>
      <c r="R206" s="2"/>
      <c r="S206" s="2"/>
      <c r="T206" s="2"/>
      <c r="U206" s="2"/>
      <c r="V206" s="2"/>
      <c r="W206" s="2"/>
      <c r="Y206" s="8"/>
      <c r="Z206" s="8"/>
    </row>
    <row r="207" spans="1:31">
      <c r="M207" s="2"/>
      <c r="N207" s="2"/>
      <c r="O207" s="2"/>
      <c r="P207" s="2"/>
      <c r="Q207" s="2"/>
      <c r="R207" s="2"/>
      <c r="S207" s="2"/>
      <c r="T207" s="2"/>
      <c r="U207" s="2"/>
      <c r="V207" s="2"/>
      <c r="W207" s="2"/>
      <c r="Y207" s="8"/>
      <c r="Z207" s="8"/>
    </row>
    <row r="208" spans="1:31">
      <c r="M208" s="2"/>
      <c r="N208" s="2"/>
      <c r="O208" s="2"/>
      <c r="P208" s="2"/>
      <c r="Q208" s="2"/>
      <c r="R208" s="2"/>
      <c r="S208" s="2"/>
      <c r="T208" s="2"/>
      <c r="U208" s="2"/>
      <c r="V208" s="2"/>
      <c r="W208" s="2"/>
    </row>
    <row r="209" spans="13:23">
      <c r="M209" s="2"/>
      <c r="N209" s="2"/>
      <c r="O209" s="2"/>
      <c r="P209" s="2"/>
      <c r="Q209" s="2"/>
      <c r="R209" s="2"/>
      <c r="S209" s="2"/>
      <c r="T209" s="2"/>
      <c r="U209" s="2"/>
      <c r="V209" s="2"/>
      <c r="W209" s="2"/>
    </row>
    <row r="210" spans="13:23">
      <c r="M210" s="2"/>
      <c r="N210" s="2"/>
      <c r="O210" s="2"/>
      <c r="P210" s="2"/>
      <c r="Q210" s="2"/>
      <c r="R210" s="2"/>
      <c r="S210" s="2"/>
      <c r="T210" s="2"/>
      <c r="U210" s="2"/>
      <c r="V210" s="2"/>
      <c r="W210" s="2"/>
    </row>
    <row r="211" spans="13:23">
      <c r="M211" s="2"/>
      <c r="N211" s="2"/>
      <c r="O211" s="2"/>
      <c r="P211" s="2"/>
      <c r="Q211" s="2"/>
      <c r="R211" s="2"/>
      <c r="S211" s="2"/>
      <c r="T211" s="2"/>
      <c r="U211" s="2"/>
      <c r="V211" s="2"/>
      <c r="W211" s="2"/>
    </row>
    <row r="212" spans="13:23">
      <c r="M212" s="2"/>
      <c r="N212" s="2"/>
      <c r="O212" s="2"/>
      <c r="P212" s="2"/>
      <c r="Q212" s="2"/>
      <c r="R212" s="2"/>
      <c r="S212" s="2"/>
      <c r="T212" s="2"/>
      <c r="U212" s="2"/>
      <c r="V212" s="2"/>
      <c r="W212" s="2"/>
    </row>
    <row r="213" spans="13:23">
      <c r="M213" s="2"/>
      <c r="N213" s="2"/>
      <c r="O213" s="2"/>
      <c r="P213" s="2"/>
      <c r="Q213" s="2"/>
      <c r="R213" s="2"/>
      <c r="S213" s="2"/>
      <c r="T213" s="2"/>
      <c r="U213" s="2"/>
      <c r="V213" s="2"/>
      <c r="W213" s="2"/>
    </row>
    <row r="214" spans="13:23">
      <c r="M214" s="2"/>
      <c r="N214" s="2"/>
      <c r="O214" s="2"/>
      <c r="P214" s="2"/>
      <c r="Q214" s="2"/>
      <c r="R214" s="2"/>
      <c r="S214" s="2"/>
      <c r="T214" s="2"/>
      <c r="U214" s="2"/>
      <c r="V214" s="2"/>
      <c r="W214" s="2"/>
    </row>
    <row r="215" spans="13:23">
      <c r="M215" s="2"/>
      <c r="N215" s="2"/>
      <c r="O215" s="2"/>
      <c r="P215" s="2"/>
      <c r="Q215" s="2"/>
      <c r="R215" s="2"/>
      <c r="S215" s="2"/>
      <c r="T215" s="2"/>
      <c r="U215" s="2"/>
      <c r="V215" s="2"/>
      <c r="W215" s="2"/>
    </row>
    <row r="216" spans="13:23">
      <c r="M216" s="2"/>
      <c r="N216" s="2"/>
      <c r="O216" s="2"/>
      <c r="P216" s="2"/>
      <c r="Q216" s="2"/>
      <c r="R216" s="2"/>
      <c r="S216" s="2"/>
      <c r="T216" s="2"/>
      <c r="U216" s="2"/>
      <c r="V216" s="2"/>
      <c r="W216" s="2"/>
    </row>
    <row r="217" spans="13:23">
      <c r="M217" s="2"/>
      <c r="N217" s="2"/>
      <c r="O217" s="2"/>
      <c r="P217" s="2"/>
      <c r="Q217" s="2"/>
      <c r="R217" s="2"/>
      <c r="S217" s="2"/>
      <c r="T217" s="2"/>
      <c r="U217" s="2"/>
      <c r="V217" s="2"/>
      <c r="W217" s="2"/>
    </row>
    <row r="218" spans="13:23">
      <c r="M218" s="2"/>
      <c r="N218" s="2"/>
      <c r="O218" s="2"/>
      <c r="P218" s="2"/>
      <c r="Q218" s="2"/>
      <c r="R218" s="2"/>
      <c r="S218" s="2"/>
      <c r="T218" s="2"/>
      <c r="U218" s="2"/>
      <c r="V218" s="2"/>
      <c r="W218" s="2"/>
    </row>
    <row r="219" spans="13:23">
      <c r="M219" s="2"/>
      <c r="N219" s="2"/>
      <c r="O219" s="2"/>
      <c r="P219" s="2"/>
      <c r="Q219" s="2"/>
      <c r="R219" s="2"/>
      <c r="S219" s="2"/>
      <c r="T219" s="2"/>
      <c r="U219" s="2"/>
      <c r="V219" s="2"/>
      <c r="W219" s="2"/>
    </row>
    <row r="220" spans="13:23">
      <c r="M220" s="2"/>
      <c r="N220" s="2"/>
      <c r="O220" s="2"/>
      <c r="P220" s="2"/>
      <c r="Q220" s="2"/>
      <c r="R220" s="2"/>
      <c r="S220" s="2"/>
      <c r="T220" s="2"/>
      <c r="U220" s="2"/>
      <c r="V220" s="2"/>
      <c r="W220" s="2"/>
    </row>
    <row r="221" spans="13:23">
      <c r="M221" s="2"/>
      <c r="N221" s="2"/>
      <c r="O221" s="2"/>
      <c r="P221" s="2"/>
      <c r="Q221" s="2"/>
      <c r="R221" s="2"/>
      <c r="S221" s="2"/>
      <c r="T221" s="2"/>
      <c r="U221" s="2"/>
      <c r="V221" s="2"/>
      <c r="W221" s="2"/>
    </row>
    <row r="222" spans="13:23">
      <c r="M222" s="2"/>
      <c r="N222" s="2"/>
      <c r="O222" s="2"/>
      <c r="P222" s="2"/>
      <c r="Q222" s="2"/>
      <c r="R222" s="2"/>
      <c r="S222" s="2"/>
      <c r="T222" s="2"/>
      <c r="U222" s="2"/>
      <c r="V222" s="2"/>
      <c r="W222" s="2"/>
    </row>
    <row r="223" spans="13:23">
      <c r="M223" s="2"/>
      <c r="N223" s="2"/>
      <c r="O223" s="2"/>
      <c r="P223" s="2"/>
      <c r="Q223" s="2"/>
      <c r="R223" s="2"/>
      <c r="S223" s="2"/>
      <c r="T223" s="2"/>
      <c r="U223" s="2"/>
      <c r="V223" s="2"/>
      <c r="W223" s="2"/>
    </row>
    <row r="224" spans="13:23">
      <c r="M224" s="2"/>
      <c r="N224" s="2"/>
      <c r="O224" s="2"/>
      <c r="P224" s="2"/>
      <c r="Q224" s="2"/>
      <c r="R224" s="2"/>
      <c r="S224" s="2"/>
      <c r="T224" s="2"/>
      <c r="U224" s="2"/>
      <c r="V224" s="2"/>
      <c r="W224" s="2"/>
    </row>
    <row r="225" spans="13:23">
      <c r="M225" s="2"/>
      <c r="N225" s="2"/>
      <c r="O225" s="2"/>
      <c r="P225" s="2"/>
      <c r="Q225" s="2"/>
      <c r="R225" s="2"/>
      <c r="S225" s="2"/>
      <c r="T225" s="2"/>
      <c r="U225" s="2"/>
      <c r="V225" s="2"/>
      <c r="W225" s="2"/>
    </row>
    <row r="226" spans="13:23">
      <c r="M226" s="2"/>
      <c r="N226" s="2"/>
      <c r="O226" s="2"/>
      <c r="P226" s="2"/>
      <c r="Q226" s="2"/>
      <c r="R226" s="2"/>
      <c r="S226" s="2"/>
      <c r="T226" s="2"/>
      <c r="U226" s="2"/>
      <c r="V226" s="2"/>
      <c r="W226" s="2"/>
    </row>
    <row r="227" spans="13:23">
      <c r="M227" s="2"/>
      <c r="N227" s="2"/>
      <c r="O227" s="2"/>
      <c r="P227" s="2"/>
      <c r="Q227" s="2"/>
      <c r="R227" s="2"/>
      <c r="S227" s="2"/>
      <c r="T227" s="2"/>
      <c r="U227" s="2"/>
      <c r="V227" s="2"/>
      <c r="W227" s="2"/>
    </row>
    <row r="228" spans="13:23">
      <c r="M228" s="2"/>
      <c r="N228" s="2"/>
      <c r="O228" s="2"/>
      <c r="P228" s="2"/>
      <c r="Q228" s="2"/>
      <c r="R228" s="2"/>
      <c r="S228" s="2"/>
      <c r="T228" s="2"/>
      <c r="U228" s="2"/>
      <c r="V228" s="2"/>
      <c r="W228" s="2"/>
    </row>
    <row r="229" spans="13:23">
      <c r="M229" s="2"/>
      <c r="N229" s="2"/>
      <c r="O229" s="2"/>
      <c r="P229" s="2"/>
      <c r="Q229" s="2"/>
      <c r="R229" s="2"/>
      <c r="S229" s="2"/>
      <c r="T229" s="2"/>
      <c r="U229" s="2"/>
      <c r="V229" s="2"/>
      <c r="W229" s="2"/>
    </row>
    <row r="230" spans="13:23">
      <c r="M230" s="2"/>
      <c r="N230" s="2"/>
      <c r="O230" s="2"/>
      <c r="P230" s="2"/>
      <c r="Q230" s="2"/>
      <c r="R230" s="2"/>
      <c r="S230" s="2"/>
      <c r="T230" s="2"/>
      <c r="U230" s="2"/>
      <c r="V230" s="2"/>
      <c r="W230" s="2"/>
    </row>
    <row r="231" spans="13:23">
      <c r="M231" s="2"/>
      <c r="N231" s="2"/>
      <c r="O231" s="2"/>
      <c r="P231" s="2"/>
      <c r="Q231" s="2"/>
      <c r="R231" s="2"/>
      <c r="S231" s="2"/>
      <c r="T231" s="2"/>
      <c r="U231" s="2"/>
      <c r="V231" s="2"/>
      <c r="W231" s="2"/>
    </row>
    <row r="232" spans="13:23">
      <c r="M232" s="2"/>
      <c r="N232" s="2"/>
      <c r="O232" s="2"/>
      <c r="P232" s="2"/>
      <c r="Q232" s="2"/>
      <c r="R232" s="2"/>
      <c r="S232" s="2"/>
      <c r="T232" s="2"/>
      <c r="U232" s="2"/>
      <c r="V232" s="2"/>
      <c r="W232" s="2"/>
    </row>
    <row r="233" spans="13:23">
      <c r="M233" s="2"/>
      <c r="N233" s="2"/>
      <c r="O233" s="2"/>
      <c r="P233" s="2"/>
      <c r="Q233" s="2"/>
      <c r="R233" s="2"/>
      <c r="S233" s="2"/>
      <c r="T233" s="2"/>
      <c r="U233" s="2"/>
      <c r="V233" s="2"/>
      <c r="W233" s="2"/>
    </row>
    <row r="234" spans="13:23">
      <c r="M234" s="2"/>
      <c r="N234" s="2"/>
      <c r="O234" s="2"/>
      <c r="P234" s="2"/>
      <c r="Q234" s="2"/>
      <c r="R234" s="2"/>
      <c r="S234" s="2"/>
      <c r="T234" s="2"/>
      <c r="U234" s="2"/>
      <c r="V234" s="2"/>
      <c r="W234" s="2"/>
    </row>
    <row r="235" spans="13:23">
      <c r="M235" s="2"/>
      <c r="N235" s="2"/>
      <c r="O235" s="2"/>
      <c r="P235" s="2"/>
      <c r="Q235" s="2"/>
      <c r="R235" s="2"/>
      <c r="S235" s="2"/>
      <c r="T235" s="2"/>
      <c r="U235" s="2"/>
      <c r="V235" s="2"/>
      <c r="W235" s="2"/>
    </row>
    <row r="236" spans="13:23">
      <c r="M236" s="2"/>
      <c r="N236" s="2"/>
      <c r="O236" s="2"/>
      <c r="P236" s="2"/>
      <c r="Q236" s="2"/>
      <c r="R236" s="2"/>
      <c r="S236" s="2"/>
      <c r="T236" s="2"/>
      <c r="U236" s="2"/>
      <c r="V236" s="2"/>
      <c r="W236" s="2"/>
    </row>
    <row r="237" spans="13:23">
      <c r="M237" s="2"/>
      <c r="N237" s="2"/>
      <c r="O237" s="2"/>
      <c r="P237" s="2"/>
      <c r="Q237" s="2"/>
      <c r="R237" s="2"/>
      <c r="S237" s="2"/>
      <c r="T237" s="2"/>
      <c r="U237" s="2"/>
      <c r="V237" s="2"/>
      <c r="W237" s="2"/>
    </row>
    <row r="238" spans="13:23">
      <c r="M238" s="2"/>
      <c r="N238" s="2"/>
      <c r="O238" s="2"/>
      <c r="P238" s="2"/>
      <c r="Q238" s="2"/>
      <c r="R238" s="2"/>
      <c r="S238" s="2"/>
      <c r="T238" s="2"/>
      <c r="U238" s="2"/>
      <c r="V238" s="2"/>
      <c r="W238" s="2"/>
    </row>
    <row r="239" spans="13:23">
      <c r="M239" s="2"/>
      <c r="N239" s="2"/>
      <c r="O239" s="2"/>
      <c r="P239" s="2"/>
      <c r="Q239" s="2"/>
      <c r="R239" s="2"/>
      <c r="S239" s="2"/>
      <c r="T239" s="2"/>
      <c r="U239" s="2"/>
      <c r="V239" s="2"/>
      <c r="W239" s="2"/>
    </row>
    <row r="240" spans="13:23">
      <c r="M240" s="2"/>
      <c r="N240" s="2"/>
      <c r="O240" s="2"/>
      <c r="P240" s="2"/>
      <c r="Q240" s="2"/>
      <c r="R240" s="2"/>
      <c r="S240" s="2"/>
      <c r="T240" s="2"/>
      <c r="U240" s="2"/>
      <c r="V240" s="2"/>
      <c r="W240" s="2"/>
    </row>
    <row r="241" spans="13:23">
      <c r="M241" s="2"/>
      <c r="N241" s="2"/>
      <c r="O241" s="2"/>
      <c r="P241" s="2"/>
      <c r="Q241" s="2"/>
      <c r="R241" s="2"/>
      <c r="S241" s="2"/>
      <c r="T241" s="2"/>
      <c r="U241" s="2"/>
      <c r="V241" s="2"/>
      <c r="W241" s="2"/>
    </row>
    <row r="242" spans="13:23">
      <c r="M242" s="2"/>
      <c r="N242" s="2"/>
      <c r="O242" s="2"/>
      <c r="P242" s="2"/>
      <c r="Q242" s="2"/>
      <c r="R242" s="2"/>
      <c r="S242" s="2"/>
      <c r="T242" s="2"/>
      <c r="U242" s="2"/>
      <c r="V242" s="2"/>
      <c r="W242" s="2"/>
    </row>
    <row r="243" spans="13:23">
      <c r="M243" s="2"/>
      <c r="N243" s="2"/>
      <c r="O243" s="2"/>
      <c r="P243" s="2"/>
      <c r="Q243" s="2"/>
      <c r="R243" s="2"/>
      <c r="S243" s="2"/>
      <c r="T243" s="2"/>
      <c r="U243" s="2"/>
      <c r="V243" s="2"/>
      <c r="W243" s="2"/>
    </row>
    <row r="244" spans="13:23">
      <c r="M244" s="2"/>
      <c r="N244" s="2"/>
      <c r="O244" s="2"/>
      <c r="P244" s="2"/>
      <c r="Q244" s="2"/>
      <c r="R244" s="2"/>
      <c r="S244" s="2"/>
      <c r="T244" s="2"/>
      <c r="U244" s="2"/>
      <c r="V244" s="2"/>
      <c r="W244" s="2"/>
    </row>
    <row r="245" spans="13:23">
      <c r="M245" s="2"/>
      <c r="N245" s="2"/>
      <c r="O245" s="2"/>
      <c r="P245" s="2"/>
      <c r="Q245" s="2"/>
      <c r="R245" s="2"/>
      <c r="S245" s="2"/>
      <c r="T245" s="2"/>
      <c r="U245" s="2"/>
      <c r="V245" s="2"/>
      <c r="W245" s="2"/>
    </row>
    <row r="246" spans="13:23">
      <c r="M246" s="2"/>
      <c r="N246" s="2"/>
      <c r="O246" s="2"/>
      <c r="P246" s="2"/>
      <c r="Q246" s="2"/>
      <c r="R246" s="2"/>
      <c r="S246" s="2"/>
      <c r="T246" s="2"/>
      <c r="U246" s="2"/>
      <c r="V246" s="2"/>
      <c r="W246" s="2"/>
    </row>
    <row r="247" spans="13:23">
      <c r="M247" s="2"/>
      <c r="N247" s="2"/>
      <c r="O247" s="2"/>
      <c r="P247" s="2"/>
      <c r="Q247" s="2"/>
      <c r="R247" s="2"/>
      <c r="S247" s="2"/>
      <c r="T247" s="2"/>
      <c r="U247" s="2"/>
      <c r="V247" s="2"/>
      <c r="W247" s="2"/>
    </row>
    <row r="248" spans="13:23">
      <c r="M248" s="2"/>
      <c r="N248" s="2"/>
      <c r="O248" s="2"/>
      <c r="P248" s="2"/>
      <c r="Q248" s="2"/>
      <c r="R248" s="2"/>
      <c r="S248" s="2"/>
      <c r="T248" s="2"/>
      <c r="U248" s="2"/>
      <c r="V248" s="2"/>
      <c r="W248" s="2"/>
    </row>
    <row r="249" spans="13:23">
      <c r="M249" s="2"/>
      <c r="N249" s="2"/>
      <c r="O249" s="2"/>
      <c r="P249" s="2"/>
      <c r="Q249" s="2"/>
      <c r="R249" s="2"/>
      <c r="S249" s="2"/>
      <c r="T249" s="2"/>
      <c r="U249" s="2"/>
      <c r="V249" s="2"/>
      <c r="W249" s="2"/>
    </row>
    <row r="250" spans="13:23">
      <c r="M250" s="2"/>
      <c r="N250" s="2"/>
      <c r="O250" s="2"/>
      <c r="P250" s="2"/>
      <c r="Q250" s="2"/>
      <c r="R250" s="2"/>
      <c r="S250" s="2"/>
      <c r="T250" s="2"/>
      <c r="U250" s="2"/>
      <c r="V250" s="2"/>
      <c r="W250" s="2"/>
    </row>
    <row r="251" spans="13:23">
      <c r="M251" s="2"/>
      <c r="N251" s="2"/>
      <c r="O251" s="2"/>
      <c r="P251" s="2"/>
      <c r="Q251" s="2"/>
      <c r="R251" s="2"/>
      <c r="S251" s="2"/>
      <c r="T251" s="2"/>
      <c r="U251" s="2"/>
      <c r="V251" s="2"/>
      <c r="W251" s="2"/>
    </row>
    <row r="252" spans="13:23">
      <c r="M252" s="2"/>
      <c r="N252" s="2"/>
      <c r="O252" s="2"/>
      <c r="P252" s="2"/>
      <c r="Q252" s="2"/>
      <c r="R252" s="2"/>
      <c r="S252" s="2"/>
      <c r="T252" s="2"/>
      <c r="U252" s="2"/>
      <c r="V252" s="2"/>
      <c r="W252" s="2"/>
    </row>
    <row r="253" spans="13:23">
      <c r="M253" s="2"/>
      <c r="N253" s="2"/>
      <c r="O253" s="2"/>
      <c r="P253" s="2"/>
      <c r="Q253" s="2"/>
      <c r="R253" s="2"/>
      <c r="S253" s="2"/>
      <c r="T253" s="2"/>
      <c r="U253" s="2"/>
      <c r="V253" s="2"/>
      <c r="W253" s="2"/>
    </row>
    <row r="254" spans="13:23">
      <c r="M254" s="2"/>
      <c r="N254" s="2"/>
      <c r="O254" s="2"/>
      <c r="P254" s="2"/>
      <c r="Q254" s="2"/>
      <c r="R254" s="2"/>
      <c r="S254" s="2"/>
      <c r="T254" s="2"/>
      <c r="U254" s="2"/>
      <c r="V254" s="2"/>
      <c r="W254" s="2"/>
    </row>
    <row r="255" spans="13:23">
      <c r="M255" s="2"/>
      <c r="N255" s="2"/>
      <c r="O255" s="2"/>
      <c r="P255" s="2"/>
      <c r="Q255" s="2"/>
      <c r="R255" s="2"/>
      <c r="S255" s="2"/>
      <c r="T255" s="2"/>
      <c r="U255" s="2"/>
      <c r="V255" s="2"/>
      <c r="W255" s="2"/>
    </row>
    <row r="256" spans="13:23">
      <c r="M256" s="2"/>
      <c r="N256" s="2"/>
      <c r="O256" s="2"/>
      <c r="P256" s="2"/>
      <c r="Q256" s="2"/>
      <c r="R256" s="2"/>
      <c r="S256" s="2"/>
      <c r="T256" s="2"/>
      <c r="U256" s="2"/>
      <c r="V256" s="2"/>
      <c r="W256" s="2"/>
    </row>
    <row r="257" spans="13:23">
      <c r="M257" s="2"/>
      <c r="N257" s="2"/>
      <c r="O257" s="2"/>
      <c r="P257" s="2"/>
      <c r="Q257" s="2"/>
      <c r="R257" s="2"/>
      <c r="S257" s="2"/>
      <c r="T257" s="2"/>
      <c r="U257" s="2"/>
      <c r="V257" s="2"/>
      <c r="W257" s="2"/>
    </row>
    <row r="258" spans="13:23">
      <c r="M258" s="2"/>
      <c r="N258" s="2"/>
      <c r="O258" s="2"/>
      <c r="P258" s="2"/>
      <c r="Q258" s="2"/>
      <c r="R258" s="2"/>
      <c r="S258" s="2"/>
      <c r="T258" s="2"/>
      <c r="U258" s="2"/>
      <c r="V258" s="2"/>
      <c r="W258" s="2"/>
    </row>
    <row r="259" spans="13:23">
      <c r="M259" s="2"/>
      <c r="N259" s="2"/>
      <c r="O259" s="2"/>
      <c r="P259" s="2"/>
      <c r="Q259" s="2"/>
      <c r="R259" s="2"/>
      <c r="S259" s="2"/>
      <c r="T259" s="2"/>
      <c r="U259" s="2"/>
      <c r="V259" s="2"/>
      <c r="W259" s="2"/>
    </row>
    <row r="260" spans="13:23">
      <c r="M260" s="2"/>
      <c r="N260" s="2"/>
      <c r="O260" s="2"/>
      <c r="P260" s="2"/>
      <c r="Q260" s="2"/>
      <c r="R260" s="2"/>
      <c r="S260" s="2"/>
      <c r="T260" s="2"/>
      <c r="U260" s="2"/>
      <c r="V260" s="2"/>
      <c r="W260" s="2"/>
    </row>
    <row r="261" spans="13:23">
      <c r="M261" s="2"/>
      <c r="N261" s="2"/>
      <c r="O261" s="2"/>
      <c r="P261" s="2"/>
      <c r="Q261" s="2"/>
      <c r="R261" s="2"/>
      <c r="S261" s="2"/>
      <c r="T261" s="2"/>
      <c r="U261" s="2"/>
      <c r="V261" s="2"/>
      <c r="W261" s="2"/>
    </row>
    <row r="262" spans="13:23">
      <c r="M262" s="2"/>
      <c r="N262" s="2"/>
      <c r="O262" s="2"/>
      <c r="P262" s="2"/>
      <c r="Q262" s="2"/>
      <c r="R262" s="2"/>
      <c r="S262" s="2"/>
      <c r="T262" s="2"/>
      <c r="U262" s="2"/>
      <c r="V262" s="2"/>
      <c r="W262" s="2"/>
    </row>
    <row r="263" spans="13:23">
      <c r="M263" s="2"/>
      <c r="N263" s="2"/>
      <c r="O263" s="2"/>
      <c r="P263" s="2"/>
      <c r="Q263" s="2"/>
      <c r="R263" s="2"/>
      <c r="S263" s="2"/>
      <c r="T263" s="2"/>
      <c r="U263" s="2"/>
      <c r="V263" s="2"/>
      <c r="W263" s="2"/>
    </row>
    <row r="264" spans="13:23">
      <c r="M264" s="2"/>
      <c r="N264" s="2"/>
      <c r="O264" s="2"/>
      <c r="P264" s="2"/>
      <c r="Q264" s="2"/>
      <c r="R264" s="2"/>
      <c r="S264" s="2"/>
      <c r="T264" s="2"/>
      <c r="U264" s="2"/>
      <c r="V264" s="2"/>
      <c r="W264" s="2"/>
    </row>
    <row r="265" spans="13:23">
      <c r="M265" s="2"/>
      <c r="N265" s="2"/>
      <c r="O265" s="2"/>
      <c r="P265" s="2"/>
      <c r="Q265" s="2"/>
      <c r="R265" s="2"/>
      <c r="S265" s="2"/>
      <c r="T265" s="2"/>
      <c r="U265" s="2"/>
      <c r="V265" s="2"/>
      <c r="W265" s="2"/>
    </row>
    <row r="266" spans="13:23">
      <c r="M266" s="2"/>
      <c r="N266" s="2"/>
      <c r="O266" s="2"/>
      <c r="P266" s="2"/>
      <c r="Q266" s="2"/>
      <c r="R266" s="2"/>
      <c r="S266" s="2"/>
      <c r="T266" s="2"/>
      <c r="U266" s="2"/>
      <c r="V266" s="2"/>
      <c r="W266" s="2"/>
    </row>
    <row r="267" spans="13:23">
      <c r="M267" s="2"/>
      <c r="N267" s="2"/>
      <c r="O267" s="2"/>
      <c r="P267" s="2"/>
      <c r="Q267" s="2"/>
      <c r="R267" s="2"/>
      <c r="S267" s="2"/>
      <c r="T267" s="2"/>
      <c r="U267" s="2"/>
      <c r="V267" s="2"/>
      <c r="W267" s="2"/>
    </row>
  </sheetData>
  <sortState ref="A2:AE204">
    <sortCondition ref="C2"/>
  </sortState>
  <pageMargins left="0.7" right="0.7" top="0.75" bottom="0.75" header="0.3" footer="0.3"/>
  <pageSetup paperSize="9" orientation="portrait" horizontalDpi="0" verticalDpi="0" r:id="rId1"/>
  <legacyDrawing r:id="rId2"/>
</worksheet>
</file>

<file path=xl/worksheets/sheet16.xml><?xml version="1.0" encoding="utf-8"?>
<worksheet xmlns="http://schemas.openxmlformats.org/spreadsheetml/2006/main" xmlns:r="http://schemas.openxmlformats.org/officeDocument/2006/relationships">
  <dimension ref="A1:G248"/>
  <sheetViews>
    <sheetView workbookViewId="0">
      <pane ySplit="1" topLeftCell="A37" activePane="bottomLeft" state="frozen"/>
      <selection pane="bottomLeft" activeCell="D76" sqref="D76"/>
    </sheetView>
  </sheetViews>
  <sheetFormatPr defaultRowHeight="15"/>
  <cols>
    <col min="1" max="2" width="10.7109375" customWidth="1"/>
    <col min="3" max="3" width="46.85546875" bestFit="1" customWidth="1"/>
    <col min="4" max="4" width="1.7109375" bestFit="1" customWidth="1"/>
    <col min="5" max="5" width="42.85546875" customWidth="1"/>
    <col min="6" max="6" width="17.28515625" bestFit="1" customWidth="1"/>
    <col min="7" max="7" width="12.7109375" bestFit="1" customWidth="1"/>
  </cols>
  <sheetData>
    <row r="1" spans="1:7">
      <c r="A1" t="s">
        <v>2426</v>
      </c>
      <c r="C1" t="s">
        <v>1769</v>
      </c>
      <c r="F1" t="s">
        <v>2427</v>
      </c>
      <c r="G1" t="s">
        <v>153</v>
      </c>
    </row>
    <row r="2" spans="1:7">
      <c r="A2">
        <v>222</v>
      </c>
      <c r="B2">
        <v>1</v>
      </c>
      <c r="C2" t="s">
        <v>19</v>
      </c>
      <c r="F2" s="8">
        <v>17075400</v>
      </c>
      <c r="G2" s="8">
        <v>143400000</v>
      </c>
    </row>
    <row r="3" spans="1:7">
      <c r="A3">
        <v>228</v>
      </c>
      <c r="B3">
        <v>2</v>
      </c>
      <c r="C3" t="s">
        <v>32</v>
      </c>
      <c r="F3" s="8">
        <v>9970610</v>
      </c>
      <c r="G3" s="8">
        <v>35056064</v>
      </c>
    </row>
    <row r="4" spans="1:7">
      <c r="A4">
        <v>83</v>
      </c>
      <c r="B4">
        <v>3</v>
      </c>
      <c r="C4" t="s">
        <v>1772</v>
      </c>
      <c r="F4" s="8">
        <v>9572900</v>
      </c>
      <c r="G4" s="8">
        <v>1354040000</v>
      </c>
    </row>
    <row r="5" spans="1:7">
      <c r="A5">
        <v>179</v>
      </c>
      <c r="B5">
        <v>4</v>
      </c>
      <c r="C5" t="s">
        <v>48</v>
      </c>
      <c r="F5" s="8">
        <v>9161074</v>
      </c>
      <c r="G5" s="8">
        <v>316014000</v>
      </c>
    </row>
    <row r="6" spans="1:7">
      <c r="A6">
        <v>193</v>
      </c>
      <c r="B6">
        <v>5</v>
      </c>
      <c r="C6" t="s">
        <v>85</v>
      </c>
      <c r="F6" s="8">
        <v>8514877</v>
      </c>
      <c r="G6" s="8">
        <v>193946886</v>
      </c>
    </row>
    <row r="7" spans="1:7">
      <c r="A7">
        <v>232</v>
      </c>
      <c r="B7">
        <v>6</v>
      </c>
      <c r="C7" t="s">
        <v>14</v>
      </c>
      <c r="F7" s="8">
        <v>7702466</v>
      </c>
      <c r="G7" s="8">
        <v>22785500</v>
      </c>
    </row>
    <row r="8" spans="1:7">
      <c r="A8">
        <v>33</v>
      </c>
      <c r="B8">
        <v>7</v>
      </c>
      <c r="C8" t="s">
        <v>73</v>
      </c>
      <c r="F8" s="8">
        <v>3166285</v>
      </c>
      <c r="G8" s="8">
        <v>1210569573</v>
      </c>
    </row>
    <row r="9" spans="1:7">
      <c r="A9">
        <v>211</v>
      </c>
      <c r="B9">
        <v>8</v>
      </c>
      <c r="C9" t="s">
        <v>45</v>
      </c>
      <c r="F9" s="8">
        <v>2780400</v>
      </c>
      <c r="G9" s="8">
        <v>40117096</v>
      </c>
    </row>
    <row r="10" spans="1:7">
      <c r="A10">
        <v>224</v>
      </c>
      <c r="B10">
        <v>9</v>
      </c>
      <c r="C10" t="s">
        <v>41</v>
      </c>
      <c r="F10" s="8">
        <v>2724900</v>
      </c>
      <c r="G10" s="8">
        <v>16967000</v>
      </c>
    </row>
    <row r="11" spans="1:7">
      <c r="A11">
        <v>206</v>
      </c>
      <c r="B11">
        <v>10</v>
      </c>
      <c r="C11" t="s">
        <v>89</v>
      </c>
      <c r="F11" s="8">
        <v>2381741</v>
      </c>
      <c r="G11" s="8">
        <v>37900000</v>
      </c>
    </row>
    <row r="12" spans="1:7">
      <c r="A12">
        <v>184</v>
      </c>
      <c r="B12">
        <v>11</v>
      </c>
      <c r="C12" t="s">
        <v>134</v>
      </c>
      <c r="F12" s="8">
        <v>2345095</v>
      </c>
      <c r="G12" s="8">
        <v>71420000</v>
      </c>
    </row>
    <row r="13" spans="1:7">
      <c r="A13">
        <v>214</v>
      </c>
      <c r="B13">
        <v>12</v>
      </c>
      <c r="C13" t="s">
        <v>131</v>
      </c>
      <c r="F13" s="8">
        <v>2149690</v>
      </c>
      <c r="G13" s="8">
        <v>29195895</v>
      </c>
    </row>
    <row r="14" spans="1:7">
      <c r="A14">
        <v>153</v>
      </c>
      <c r="B14">
        <v>13</v>
      </c>
      <c r="C14" t="s">
        <v>57</v>
      </c>
      <c r="F14" s="8">
        <v>1967138</v>
      </c>
      <c r="G14" s="8">
        <v>112336538</v>
      </c>
    </row>
    <row r="15" spans="1:7">
      <c r="A15">
        <v>90</v>
      </c>
      <c r="B15">
        <v>14</v>
      </c>
      <c r="C15" t="s">
        <v>145</v>
      </c>
      <c r="F15" s="8">
        <v>1910931</v>
      </c>
      <c r="G15" s="8">
        <v>237641326</v>
      </c>
    </row>
    <row r="16" spans="1:7">
      <c r="A16">
        <v>202</v>
      </c>
      <c r="B16">
        <v>15</v>
      </c>
      <c r="C16" t="s">
        <v>121</v>
      </c>
      <c r="F16" s="8">
        <v>1839542</v>
      </c>
      <c r="G16" s="8">
        <v>30894000</v>
      </c>
    </row>
    <row r="17" spans="1:7">
      <c r="A17">
        <v>227</v>
      </c>
      <c r="B17">
        <v>16</v>
      </c>
      <c r="C17" t="s">
        <v>1842</v>
      </c>
      <c r="F17" s="8">
        <v>1770060</v>
      </c>
      <c r="G17" s="8">
        <v>6506000</v>
      </c>
    </row>
    <row r="18" spans="1:7">
      <c r="A18">
        <v>161</v>
      </c>
      <c r="B18">
        <v>17</v>
      </c>
      <c r="C18" t="s">
        <v>76</v>
      </c>
      <c r="F18" s="8">
        <v>1628750</v>
      </c>
      <c r="G18" s="8">
        <v>76653000</v>
      </c>
    </row>
    <row r="19" spans="1:7">
      <c r="A19">
        <v>238</v>
      </c>
      <c r="B19">
        <v>18</v>
      </c>
      <c r="C19" t="s">
        <v>1857</v>
      </c>
      <c r="F19" s="8">
        <v>1564100</v>
      </c>
      <c r="G19" s="8">
        <v>2736800</v>
      </c>
    </row>
    <row r="20" spans="1:7">
      <c r="A20">
        <v>191</v>
      </c>
      <c r="B20">
        <v>19</v>
      </c>
      <c r="C20" t="s">
        <v>81</v>
      </c>
      <c r="F20" s="8">
        <v>1285216</v>
      </c>
      <c r="G20" s="8">
        <v>30475144</v>
      </c>
    </row>
    <row r="21" spans="1:7">
      <c r="A21">
        <v>221</v>
      </c>
      <c r="B21">
        <v>20</v>
      </c>
      <c r="C21" t="s">
        <v>107</v>
      </c>
      <c r="F21" s="8">
        <v>1284000</v>
      </c>
      <c r="G21" s="8">
        <v>11274106</v>
      </c>
    </row>
    <row r="22" spans="1:7">
      <c r="A22">
        <v>218</v>
      </c>
      <c r="B22">
        <v>21</v>
      </c>
      <c r="C22" t="s">
        <v>115</v>
      </c>
      <c r="F22" s="8">
        <v>1248574</v>
      </c>
      <c r="G22" s="8">
        <v>14528662</v>
      </c>
    </row>
    <row r="23" spans="1:7">
      <c r="A23">
        <v>203</v>
      </c>
      <c r="B23">
        <v>22</v>
      </c>
      <c r="C23" t="s">
        <v>106</v>
      </c>
      <c r="F23" s="8">
        <v>1246700</v>
      </c>
      <c r="G23" s="8">
        <v>20609294</v>
      </c>
    </row>
    <row r="24" spans="1:7">
      <c r="A24">
        <v>168</v>
      </c>
      <c r="B24">
        <v>23</v>
      </c>
      <c r="C24" t="s">
        <v>88</v>
      </c>
      <c r="F24" s="8">
        <v>1220813</v>
      </c>
      <c r="G24" s="8">
        <v>52981991</v>
      </c>
    </row>
    <row r="25" spans="1:7">
      <c r="A25">
        <v>212</v>
      </c>
      <c r="B25">
        <v>24</v>
      </c>
      <c r="C25" t="s">
        <v>129</v>
      </c>
      <c r="F25" s="8">
        <v>1186408</v>
      </c>
      <c r="G25" s="8">
        <v>17129076</v>
      </c>
    </row>
    <row r="26" spans="1:7">
      <c r="A26">
        <v>172</v>
      </c>
      <c r="B26">
        <v>25</v>
      </c>
      <c r="C26" t="s">
        <v>87</v>
      </c>
      <c r="F26" s="8">
        <v>1141748</v>
      </c>
      <c r="G26" s="8">
        <v>47091000</v>
      </c>
    </row>
    <row r="27" spans="1:7">
      <c r="A27">
        <v>220</v>
      </c>
      <c r="B27">
        <v>26</v>
      </c>
      <c r="C27" t="s">
        <v>84</v>
      </c>
      <c r="F27" s="8">
        <v>1098581</v>
      </c>
      <c r="G27" s="8">
        <v>10389913</v>
      </c>
    </row>
    <row r="28" spans="1:7">
      <c r="A28">
        <v>120</v>
      </c>
      <c r="B28">
        <v>27</v>
      </c>
      <c r="C28" t="s">
        <v>96</v>
      </c>
      <c r="F28" s="8">
        <v>1063652</v>
      </c>
      <c r="G28" s="8">
        <v>86613986</v>
      </c>
    </row>
    <row r="29" spans="1:7">
      <c r="A29">
        <v>229</v>
      </c>
      <c r="B29">
        <v>28</v>
      </c>
      <c r="C29" t="s">
        <v>116</v>
      </c>
      <c r="F29" s="8">
        <v>1030700</v>
      </c>
      <c r="G29" s="8">
        <v>3461041</v>
      </c>
    </row>
    <row r="30" spans="1:7">
      <c r="A30">
        <v>118</v>
      </c>
      <c r="B30">
        <v>29</v>
      </c>
      <c r="C30" t="s">
        <v>147</v>
      </c>
      <c r="F30" s="8">
        <v>995868</v>
      </c>
      <c r="G30" s="8">
        <v>83661000</v>
      </c>
    </row>
    <row r="31" spans="1:7">
      <c r="A31">
        <v>71</v>
      </c>
      <c r="B31">
        <v>30</v>
      </c>
      <c r="C31" t="s">
        <v>118</v>
      </c>
      <c r="F31" s="8">
        <v>923768</v>
      </c>
      <c r="G31" s="8">
        <v>170901000</v>
      </c>
    </row>
    <row r="32" spans="1:7">
      <c r="A32">
        <v>182</v>
      </c>
      <c r="B32">
        <v>31</v>
      </c>
      <c r="C32" t="s">
        <v>51</v>
      </c>
      <c r="F32" s="8">
        <v>916445</v>
      </c>
      <c r="G32" s="8">
        <v>28946101</v>
      </c>
    </row>
    <row r="33" spans="1:7">
      <c r="A33">
        <v>156</v>
      </c>
      <c r="B33">
        <v>32</v>
      </c>
      <c r="C33" t="s">
        <v>140</v>
      </c>
      <c r="F33" s="8">
        <v>883749</v>
      </c>
      <c r="G33" s="8">
        <v>44928923</v>
      </c>
    </row>
    <row r="34" spans="1:7">
      <c r="A34">
        <v>235</v>
      </c>
      <c r="B34">
        <v>33</v>
      </c>
      <c r="C34" t="s">
        <v>103</v>
      </c>
      <c r="F34" s="8">
        <v>825118</v>
      </c>
      <c r="G34" s="8">
        <v>2113077</v>
      </c>
    </row>
    <row r="35" spans="1:7">
      <c r="A35">
        <v>185</v>
      </c>
      <c r="B35">
        <v>34</v>
      </c>
      <c r="C35" t="s">
        <v>98</v>
      </c>
      <c r="F35" s="8">
        <v>799380</v>
      </c>
      <c r="G35" s="8">
        <v>23700715</v>
      </c>
    </row>
    <row r="36" spans="1:7">
      <c r="A36">
        <v>56</v>
      </c>
      <c r="B36">
        <v>35</v>
      </c>
      <c r="C36" t="s">
        <v>130</v>
      </c>
      <c r="F36" s="8">
        <v>796095</v>
      </c>
      <c r="G36" s="8">
        <v>183355000</v>
      </c>
    </row>
    <row r="37" spans="1:7">
      <c r="A37">
        <v>109</v>
      </c>
      <c r="B37">
        <v>36</v>
      </c>
      <c r="C37" t="s">
        <v>101</v>
      </c>
      <c r="F37" s="8">
        <v>769604</v>
      </c>
      <c r="G37" s="8">
        <v>75627384</v>
      </c>
    </row>
    <row r="38" spans="1:7">
      <c r="A38">
        <v>194</v>
      </c>
      <c r="B38">
        <v>37</v>
      </c>
      <c r="C38" t="s">
        <v>46</v>
      </c>
      <c r="F38" s="8">
        <v>756096</v>
      </c>
      <c r="G38" s="8">
        <v>16634603</v>
      </c>
    </row>
    <row r="39" spans="1:7">
      <c r="A39">
        <v>201</v>
      </c>
      <c r="B39">
        <v>38</v>
      </c>
      <c r="C39" t="s">
        <v>132</v>
      </c>
      <c r="F39" s="8">
        <v>752612</v>
      </c>
      <c r="G39" s="8">
        <v>13092666</v>
      </c>
    </row>
    <row r="40" spans="1:7">
      <c r="A40">
        <v>132</v>
      </c>
      <c r="B40">
        <v>39</v>
      </c>
      <c r="C40" t="s">
        <v>128</v>
      </c>
      <c r="F40" s="8">
        <v>676577</v>
      </c>
      <c r="G40" s="8">
        <v>49120000</v>
      </c>
    </row>
    <row r="41" spans="1:7">
      <c r="A41">
        <v>173</v>
      </c>
      <c r="B41">
        <v>40</v>
      </c>
      <c r="C41" t="s">
        <v>124</v>
      </c>
      <c r="F41" s="8">
        <v>645807</v>
      </c>
      <c r="G41" s="8">
        <v>25500100</v>
      </c>
    </row>
    <row r="42" spans="1:7">
      <c r="A42">
        <v>210</v>
      </c>
      <c r="B42">
        <v>41</v>
      </c>
      <c r="C42" t="s">
        <v>149</v>
      </c>
      <c r="F42" s="8">
        <v>637657</v>
      </c>
      <c r="G42" s="8">
        <v>9331000</v>
      </c>
    </row>
    <row r="43" spans="1:7">
      <c r="A43">
        <v>223</v>
      </c>
      <c r="B43">
        <v>42</v>
      </c>
      <c r="C43" t="s">
        <v>113</v>
      </c>
      <c r="F43" s="8">
        <v>622436</v>
      </c>
      <c r="G43" s="8">
        <v>4667000</v>
      </c>
    </row>
    <row r="44" spans="1:7">
      <c r="A44">
        <v>126</v>
      </c>
      <c r="B44">
        <v>43</v>
      </c>
      <c r="C44" t="s">
        <v>34</v>
      </c>
      <c r="F44" s="8">
        <v>603628</v>
      </c>
      <c r="G44" s="8">
        <v>45512989</v>
      </c>
    </row>
    <row r="45" spans="1:7">
      <c r="A45">
        <v>177</v>
      </c>
      <c r="B45">
        <v>44</v>
      </c>
      <c r="C45" t="s">
        <v>109</v>
      </c>
      <c r="F45" s="8">
        <v>587041</v>
      </c>
      <c r="G45" s="8">
        <v>20696070</v>
      </c>
    </row>
    <row r="46" spans="1:7">
      <c r="A46">
        <v>139</v>
      </c>
      <c r="B46">
        <v>45</v>
      </c>
      <c r="C46" t="s">
        <v>120</v>
      </c>
      <c r="F46" s="8">
        <v>581834</v>
      </c>
      <c r="G46" s="8">
        <v>38610097</v>
      </c>
    </row>
    <row r="47" spans="1:7">
      <c r="A47">
        <v>230</v>
      </c>
      <c r="B47">
        <v>46</v>
      </c>
      <c r="C47" t="s">
        <v>63</v>
      </c>
      <c r="F47" s="8">
        <v>581730</v>
      </c>
      <c r="G47" s="8">
        <v>2024904</v>
      </c>
    </row>
    <row r="48" spans="1:7">
      <c r="A48">
        <v>95</v>
      </c>
      <c r="B48">
        <v>47</v>
      </c>
      <c r="C48" t="s">
        <v>12</v>
      </c>
      <c r="F48" s="8">
        <v>543965</v>
      </c>
      <c r="G48" s="8">
        <v>63749000</v>
      </c>
    </row>
    <row r="49" spans="1:7">
      <c r="A49">
        <v>89</v>
      </c>
      <c r="B49">
        <v>48</v>
      </c>
      <c r="C49" t="s">
        <v>122</v>
      </c>
      <c r="F49" s="8">
        <v>513120</v>
      </c>
      <c r="G49" s="8">
        <v>65926261</v>
      </c>
    </row>
    <row r="50" spans="1:7">
      <c r="A50">
        <v>112</v>
      </c>
      <c r="B50">
        <v>49</v>
      </c>
      <c r="C50" t="s">
        <v>27</v>
      </c>
      <c r="F50" s="8">
        <v>503783</v>
      </c>
      <c r="G50" s="8">
        <v>47059533</v>
      </c>
    </row>
    <row r="51" spans="1:7">
      <c r="A51">
        <v>219</v>
      </c>
      <c r="B51">
        <v>50</v>
      </c>
      <c r="C51" t="s">
        <v>1847</v>
      </c>
      <c r="F51" s="8">
        <v>491210</v>
      </c>
      <c r="G51" s="8">
        <v>5235000</v>
      </c>
    </row>
    <row r="52" spans="1:7">
      <c r="A52">
        <v>171</v>
      </c>
      <c r="B52">
        <v>51</v>
      </c>
      <c r="C52" t="s">
        <v>112</v>
      </c>
      <c r="F52" s="8">
        <v>466050</v>
      </c>
      <c r="G52" s="8">
        <v>19406100</v>
      </c>
    </row>
    <row r="53" spans="1:7">
      <c r="A53">
        <v>208</v>
      </c>
      <c r="B53">
        <v>52</v>
      </c>
      <c r="C53" t="s">
        <v>1840</v>
      </c>
      <c r="F53" s="8">
        <v>462840</v>
      </c>
      <c r="G53" s="8">
        <v>7059653</v>
      </c>
    </row>
    <row r="54" spans="1:7">
      <c r="A54">
        <v>155</v>
      </c>
      <c r="B54">
        <v>53</v>
      </c>
      <c r="C54" t="s">
        <v>123</v>
      </c>
      <c r="F54" s="8">
        <v>455000</v>
      </c>
      <c r="G54" s="8">
        <v>24527000</v>
      </c>
    </row>
    <row r="55" spans="1:7">
      <c r="A55">
        <v>140</v>
      </c>
      <c r="B55">
        <v>54</v>
      </c>
      <c r="C55" t="s">
        <v>44</v>
      </c>
      <c r="F55" s="8">
        <v>444103</v>
      </c>
      <c r="G55" s="8">
        <v>29559100</v>
      </c>
    </row>
    <row r="56" spans="1:7">
      <c r="A56">
        <v>129</v>
      </c>
      <c r="B56">
        <v>55</v>
      </c>
      <c r="C56" t="s">
        <v>137</v>
      </c>
      <c r="F56" s="8">
        <v>442300</v>
      </c>
      <c r="G56" s="8">
        <v>32929600</v>
      </c>
    </row>
    <row r="57" spans="1:7">
      <c r="A57">
        <v>123</v>
      </c>
      <c r="B57">
        <v>56</v>
      </c>
      <c r="C57" t="s">
        <v>74</v>
      </c>
      <c r="F57" s="8">
        <v>434128</v>
      </c>
      <c r="G57" s="8">
        <v>33330000</v>
      </c>
    </row>
    <row r="58" spans="1:7">
      <c r="A58">
        <v>192</v>
      </c>
      <c r="B58">
        <v>57</v>
      </c>
      <c r="C58" t="s">
        <v>4</v>
      </c>
      <c r="F58" s="8">
        <v>410314</v>
      </c>
      <c r="G58" s="8">
        <v>9573466</v>
      </c>
    </row>
    <row r="59" spans="1:7">
      <c r="A59">
        <v>205</v>
      </c>
      <c r="B59">
        <v>58</v>
      </c>
      <c r="C59" t="s">
        <v>100</v>
      </c>
      <c r="F59" s="8">
        <v>406752</v>
      </c>
      <c r="G59" s="8">
        <v>6672631</v>
      </c>
    </row>
    <row r="60" spans="1:7">
      <c r="A60">
        <v>181</v>
      </c>
      <c r="B60">
        <v>59</v>
      </c>
      <c r="C60" t="s">
        <v>70</v>
      </c>
      <c r="F60" s="8">
        <v>390757</v>
      </c>
      <c r="G60" s="8">
        <v>12973808</v>
      </c>
    </row>
    <row r="61" spans="1:7">
      <c r="A61">
        <v>38</v>
      </c>
      <c r="B61">
        <v>60</v>
      </c>
      <c r="C61" t="s">
        <v>9</v>
      </c>
      <c r="F61" s="8">
        <v>377915</v>
      </c>
      <c r="G61" s="8">
        <v>127300000</v>
      </c>
    </row>
    <row r="62" spans="1:7">
      <c r="A62">
        <v>58</v>
      </c>
      <c r="B62">
        <v>61</v>
      </c>
      <c r="C62" t="s">
        <v>29</v>
      </c>
      <c r="F62" s="8">
        <v>357123</v>
      </c>
      <c r="G62" s="8">
        <v>80327900</v>
      </c>
    </row>
    <row r="63" spans="1:7">
      <c r="A63">
        <v>216</v>
      </c>
      <c r="B63">
        <v>62</v>
      </c>
      <c r="C63" t="s">
        <v>148</v>
      </c>
      <c r="F63" s="8">
        <v>342000</v>
      </c>
      <c r="G63" s="8">
        <v>4324000</v>
      </c>
    </row>
    <row r="64" spans="1:7">
      <c r="A64">
        <v>50</v>
      </c>
      <c r="B64">
        <v>63</v>
      </c>
      <c r="C64" t="s">
        <v>13</v>
      </c>
      <c r="F64" s="8">
        <v>331212</v>
      </c>
      <c r="G64" s="8">
        <v>88780000</v>
      </c>
    </row>
    <row r="65" spans="1:7">
      <c r="A65">
        <v>115</v>
      </c>
      <c r="B65">
        <v>64</v>
      </c>
      <c r="C65" t="s">
        <v>80</v>
      </c>
      <c r="F65" s="8">
        <v>330803</v>
      </c>
      <c r="G65" s="8">
        <v>29729000</v>
      </c>
    </row>
    <row r="66" spans="1:7">
      <c r="A66">
        <v>207</v>
      </c>
      <c r="B66">
        <v>65</v>
      </c>
      <c r="C66" t="s">
        <v>7</v>
      </c>
      <c r="F66" s="8">
        <v>323782</v>
      </c>
      <c r="G66" s="8">
        <v>5063709</v>
      </c>
    </row>
    <row r="67" spans="1:7">
      <c r="A67">
        <v>133</v>
      </c>
      <c r="B67">
        <v>66</v>
      </c>
      <c r="C67" t="s">
        <v>133</v>
      </c>
      <c r="F67" s="8">
        <v>322921</v>
      </c>
      <c r="G67" s="8">
        <v>23202000</v>
      </c>
    </row>
    <row r="68" spans="1:7">
      <c r="A68">
        <v>91</v>
      </c>
      <c r="B68">
        <v>67</v>
      </c>
      <c r="C68" t="s">
        <v>62</v>
      </c>
      <c r="F68" s="8">
        <v>312685</v>
      </c>
      <c r="G68" s="8">
        <v>38533789</v>
      </c>
    </row>
    <row r="69" spans="1:7">
      <c r="A69">
        <v>217</v>
      </c>
      <c r="B69">
        <v>68</v>
      </c>
      <c r="C69" t="s">
        <v>126</v>
      </c>
      <c r="F69" s="8">
        <v>309500</v>
      </c>
      <c r="G69" s="8">
        <v>3831553</v>
      </c>
    </row>
    <row r="70" spans="1:7">
      <c r="A70">
        <v>200</v>
      </c>
      <c r="B70">
        <v>69</v>
      </c>
      <c r="C70" t="s">
        <v>11</v>
      </c>
      <c r="F70" s="8">
        <v>303893</v>
      </c>
      <c r="G70" s="8">
        <v>5432305</v>
      </c>
    </row>
    <row r="71" spans="1:7">
      <c r="A71">
        <v>63</v>
      </c>
      <c r="B71">
        <v>70</v>
      </c>
      <c r="C71" t="s">
        <v>59</v>
      </c>
      <c r="F71" s="8">
        <v>301308</v>
      </c>
      <c r="G71" s="8">
        <v>59561204</v>
      </c>
    </row>
    <row r="72" spans="1:7">
      <c r="A72">
        <v>40</v>
      </c>
      <c r="B72">
        <v>71</v>
      </c>
      <c r="C72" t="s">
        <v>94</v>
      </c>
      <c r="F72" s="8">
        <v>300076</v>
      </c>
      <c r="G72" s="8">
        <v>97876000</v>
      </c>
    </row>
    <row r="73" spans="1:7">
      <c r="A73">
        <v>151</v>
      </c>
      <c r="B73">
        <v>72</v>
      </c>
      <c r="C73" t="s">
        <v>86</v>
      </c>
      <c r="F73" s="8">
        <v>270764</v>
      </c>
      <c r="G73" s="8">
        <v>15730977</v>
      </c>
    </row>
    <row r="74" spans="1:7">
      <c r="A74">
        <v>204</v>
      </c>
      <c r="B74">
        <v>73</v>
      </c>
      <c r="C74" t="s">
        <v>16</v>
      </c>
      <c r="F74" s="8">
        <v>270534</v>
      </c>
      <c r="G74" s="8">
        <v>4468540</v>
      </c>
    </row>
    <row r="75" spans="1:7">
      <c r="A75">
        <v>226</v>
      </c>
      <c r="B75">
        <v>74</v>
      </c>
      <c r="C75" t="s">
        <v>1864</v>
      </c>
      <c r="F75" s="8">
        <v>267667</v>
      </c>
      <c r="G75" s="8">
        <v>1594000</v>
      </c>
    </row>
    <row r="76" spans="1:7">
      <c r="A76">
        <v>150</v>
      </c>
      <c r="B76">
        <v>75</v>
      </c>
      <c r="C76" t="s">
        <v>72</v>
      </c>
      <c r="F76" s="8">
        <v>255595</v>
      </c>
      <c r="G76" s="8">
        <v>15504600</v>
      </c>
    </row>
    <row r="77" spans="1:7">
      <c r="A77">
        <v>237</v>
      </c>
      <c r="B77">
        <v>76</v>
      </c>
      <c r="C77" t="s">
        <v>2436</v>
      </c>
      <c r="D77" t="s">
        <v>1991</v>
      </c>
      <c r="F77" s="8">
        <v>252120</v>
      </c>
      <c r="G77" s="8">
        <v>585000</v>
      </c>
    </row>
    <row r="78" spans="1:7">
      <c r="A78">
        <v>167</v>
      </c>
      <c r="B78">
        <v>77</v>
      </c>
      <c r="C78" t="s">
        <v>125</v>
      </c>
      <c r="F78" s="8">
        <v>245857</v>
      </c>
      <c r="G78" s="8">
        <v>10824200</v>
      </c>
    </row>
    <row r="79" spans="1:7">
      <c r="A79">
        <v>51</v>
      </c>
      <c r="B79">
        <v>78</v>
      </c>
      <c r="C79" t="s">
        <v>10</v>
      </c>
      <c r="F79" s="8">
        <v>242910</v>
      </c>
      <c r="G79" s="8">
        <v>63181775</v>
      </c>
    </row>
    <row r="80" spans="1:7">
      <c r="A80">
        <v>84</v>
      </c>
      <c r="B80">
        <v>79</v>
      </c>
      <c r="C80" t="s">
        <v>105</v>
      </c>
      <c r="F80" s="8">
        <v>241551</v>
      </c>
      <c r="G80" s="8">
        <v>34131400</v>
      </c>
    </row>
    <row r="81" spans="1:7">
      <c r="A81">
        <v>103</v>
      </c>
      <c r="B81">
        <v>80</v>
      </c>
      <c r="C81" t="s">
        <v>108</v>
      </c>
      <c r="F81" s="8">
        <v>238533</v>
      </c>
      <c r="G81" s="8">
        <v>24658823</v>
      </c>
    </row>
    <row r="82" spans="1:7">
      <c r="A82">
        <v>121</v>
      </c>
      <c r="B82">
        <v>81</v>
      </c>
      <c r="C82" t="s">
        <v>69</v>
      </c>
      <c r="F82" s="8">
        <v>238391</v>
      </c>
      <c r="G82" s="8">
        <v>19043767</v>
      </c>
    </row>
    <row r="83" spans="1:7">
      <c r="A83">
        <v>187</v>
      </c>
      <c r="B83">
        <v>82</v>
      </c>
      <c r="C83" t="s">
        <v>127</v>
      </c>
      <c r="F83" s="8">
        <v>236800</v>
      </c>
      <c r="G83" s="8">
        <v>6580800</v>
      </c>
    </row>
    <row r="84" spans="1:7">
      <c r="A84">
        <v>231</v>
      </c>
      <c r="B84">
        <v>83</v>
      </c>
      <c r="C84" t="s">
        <v>1876</v>
      </c>
      <c r="F84" s="8">
        <v>214999</v>
      </c>
      <c r="G84" s="8">
        <v>784894</v>
      </c>
    </row>
    <row r="85" spans="1:7">
      <c r="A85">
        <v>164</v>
      </c>
      <c r="B85">
        <v>84</v>
      </c>
      <c r="C85" t="s">
        <v>17</v>
      </c>
      <c r="F85" s="8">
        <v>207600</v>
      </c>
      <c r="G85" s="8">
        <v>9460700</v>
      </c>
    </row>
    <row r="86" spans="1:7">
      <c r="A86">
        <v>188</v>
      </c>
      <c r="B86">
        <v>85</v>
      </c>
      <c r="C86" t="s">
        <v>49</v>
      </c>
      <c r="F86" s="8">
        <v>199945</v>
      </c>
      <c r="G86" s="8">
        <v>5551900</v>
      </c>
    </row>
    <row r="87" spans="1:7">
      <c r="A87">
        <v>137</v>
      </c>
      <c r="B87">
        <v>86</v>
      </c>
      <c r="C87" t="s">
        <v>138</v>
      </c>
      <c r="F87" s="8">
        <v>196722</v>
      </c>
      <c r="G87" s="8">
        <v>13567338</v>
      </c>
    </row>
    <row r="88" spans="1:7">
      <c r="A88">
        <v>96</v>
      </c>
      <c r="B88">
        <v>87</v>
      </c>
      <c r="C88" t="s">
        <v>1816</v>
      </c>
      <c r="F88" s="8">
        <v>185180</v>
      </c>
      <c r="G88" s="8">
        <v>21377000</v>
      </c>
    </row>
    <row r="89" spans="1:7">
      <c r="A89">
        <v>130</v>
      </c>
      <c r="B89">
        <v>88</v>
      </c>
      <c r="C89" t="s">
        <v>90</v>
      </c>
      <c r="F89" s="8">
        <v>181035</v>
      </c>
      <c r="G89" s="8">
        <v>13395682</v>
      </c>
    </row>
    <row r="90" spans="1:7">
      <c r="A90">
        <v>197</v>
      </c>
      <c r="B90">
        <v>89</v>
      </c>
      <c r="C90" t="s">
        <v>30</v>
      </c>
      <c r="F90" s="8">
        <v>175016</v>
      </c>
      <c r="G90" s="8">
        <v>3286314</v>
      </c>
    </row>
    <row r="91" spans="1:7">
      <c r="A91">
        <v>233</v>
      </c>
      <c r="B91">
        <v>90</v>
      </c>
      <c r="C91" t="s">
        <v>1880</v>
      </c>
      <c r="F91" s="8">
        <v>163820</v>
      </c>
      <c r="G91" s="8">
        <v>534189</v>
      </c>
    </row>
    <row r="92" spans="1:7">
      <c r="A92">
        <v>142</v>
      </c>
      <c r="B92">
        <v>91</v>
      </c>
      <c r="C92" t="s">
        <v>104</v>
      </c>
      <c r="F92" s="8">
        <v>163610</v>
      </c>
      <c r="G92" s="8">
        <v>10777500</v>
      </c>
    </row>
    <row r="93" spans="1:7">
      <c r="A93">
        <v>12</v>
      </c>
      <c r="B93">
        <v>92</v>
      </c>
      <c r="C93" t="s">
        <v>144</v>
      </c>
      <c r="F93" s="8">
        <v>147570</v>
      </c>
      <c r="G93" s="8">
        <v>152518015</v>
      </c>
    </row>
    <row r="94" spans="1:7">
      <c r="A94">
        <v>72</v>
      </c>
      <c r="B94">
        <v>93</v>
      </c>
      <c r="C94" t="s">
        <v>110</v>
      </c>
      <c r="F94" s="8">
        <v>147181</v>
      </c>
      <c r="G94" s="8">
        <v>26494504</v>
      </c>
    </row>
    <row r="95" spans="1:7">
      <c r="A95">
        <v>154</v>
      </c>
      <c r="B95">
        <v>94</v>
      </c>
      <c r="C95" t="s">
        <v>66</v>
      </c>
      <c r="F95" s="8">
        <v>143100</v>
      </c>
      <c r="G95" s="8">
        <v>8000000</v>
      </c>
    </row>
    <row r="96" spans="1:7">
      <c r="A96">
        <v>119</v>
      </c>
      <c r="B96">
        <v>95</v>
      </c>
      <c r="C96" t="s">
        <v>53</v>
      </c>
      <c r="F96" s="8">
        <v>131957</v>
      </c>
      <c r="G96" s="8">
        <v>10815197</v>
      </c>
    </row>
    <row r="97" spans="1:7">
      <c r="A97">
        <v>65</v>
      </c>
      <c r="B97">
        <v>96</v>
      </c>
      <c r="C97" t="s">
        <v>1812</v>
      </c>
      <c r="F97" s="8">
        <v>122762</v>
      </c>
      <c r="G97" s="8">
        <v>24052231</v>
      </c>
    </row>
    <row r="98" spans="1:7">
      <c r="A98">
        <v>157</v>
      </c>
      <c r="B98">
        <v>97</v>
      </c>
      <c r="C98" t="s">
        <v>75</v>
      </c>
      <c r="F98" s="8">
        <v>121428</v>
      </c>
      <c r="G98" s="8">
        <v>6071045</v>
      </c>
    </row>
    <row r="99" spans="1:7">
      <c r="A99">
        <v>160</v>
      </c>
      <c r="B99">
        <v>98</v>
      </c>
      <c r="C99" t="s">
        <v>1845</v>
      </c>
      <c r="F99" s="8">
        <v>121100</v>
      </c>
      <c r="G99" s="8">
        <v>5748000</v>
      </c>
    </row>
    <row r="100" spans="1:7">
      <c r="A100">
        <v>93</v>
      </c>
      <c r="B100">
        <v>99</v>
      </c>
      <c r="C100" t="s">
        <v>136</v>
      </c>
      <c r="F100" s="8">
        <v>118484</v>
      </c>
      <c r="G100" s="8">
        <v>14388600</v>
      </c>
    </row>
    <row r="101" spans="1:7">
      <c r="A101">
        <v>117</v>
      </c>
      <c r="B101">
        <v>100</v>
      </c>
      <c r="C101" t="s">
        <v>111</v>
      </c>
      <c r="F101" s="8">
        <v>112622</v>
      </c>
      <c r="G101" s="8">
        <v>9607000</v>
      </c>
    </row>
    <row r="102" spans="1:7">
      <c r="A102">
        <v>127</v>
      </c>
      <c r="B102">
        <v>101</v>
      </c>
      <c r="C102" t="s">
        <v>92</v>
      </c>
      <c r="F102" s="8">
        <v>112088</v>
      </c>
      <c r="G102" s="8">
        <v>8385072</v>
      </c>
    </row>
    <row r="103" spans="1:7">
      <c r="A103">
        <v>143</v>
      </c>
      <c r="B103">
        <v>102</v>
      </c>
      <c r="C103" t="s">
        <v>21</v>
      </c>
      <c r="F103" s="8">
        <v>111002</v>
      </c>
      <c r="G103" s="8">
        <v>7282041</v>
      </c>
    </row>
    <row r="104" spans="1:7">
      <c r="A104">
        <v>105</v>
      </c>
      <c r="B104">
        <v>103</v>
      </c>
      <c r="C104" t="s">
        <v>18</v>
      </c>
      <c r="F104" s="8">
        <v>109886</v>
      </c>
      <c r="G104" s="8">
        <v>11163934</v>
      </c>
    </row>
    <row r="105" spans="1:7">
      <c r="A105">
        <v>82</v>
      </c>
      <c r="B105">
        <v>104</v>
      </c>
      <c r="C105" t="s">
        <v>91</v>
      </c>
      <c r="F105" s="8">
        <v>108889</v>
      </c>
      <c r="G105" s="8">
        <v>15438384</v>
      </c>
    </row>
    <row r="106" spans="1:7">
      <c r="A106">
        <v>234</v>
      </c>
      <c r="B106">
        <v>105</v>
      </c>
      <c r="C106" t="s">
        <v>1894</v>
      </c>
      <c r="F106" s="8">
        <v>102800</v>
      </c>
      <c r="G106" s="8">
        <v>322930</v>
      </c>
    </row>
    <row r="107" spans="1:7">
      <c r="A107">
        <v>23</v>
      </c>
      <c r="B107">
        <v>106</v>
      </c>
      <c r="C107" t="s">
        <v>33</v>
      </c>
      <c r="F107" s="8">
        <v>99461</v>
      </c>
      <c r="G107" s="8">
        <v>50004441</v>
      </c>
    </row>
    <row r="108" spans="1:7">
      <c r="A108">
        <v>176</v>
      </c>
      <c r="B108">
        <v>107</v>
      </c>
      <c r="C108" t="s">
        <v>114</v>
      </c>
      <c r="F108" s="8">
        <v>97036</v>
      </c>
      <c r="G108" s="8">
        <v>3476608</v>
      </c>
    </row>
    <row r="109" spans="1:7">
      <c r="A109">
        <v>100</v>
      </c>
      <c r="B109">
        <v>108</v>
      </c>
      <c r="C109" t="s">
        <v>24</v>
      </c>
      <c r="F109" s="8">
        <v>93029</v>
      </c>
      <c r="G109" s="8">
        <v>9906000</v>
      </c>
    </row>
    <row r="110" spans="1:7">
      <c r="A110">
        <v>97</v>
      </c>
      <c r="B110">
        <v>109</v>
      </c>
      <c r="C110" t="s">
        <v>58</v>
      </c>
      <c r="F110" s="8">
        <v>92090</v>
      </c>
      <c r="G110" s="8">
        <v>10562178</v>
      </c>
    </row>
    <row r="111" spans="1:7">
      <c r="A111">
        <v>136</v>
      </c>
      <c r="B111">
        <v>110</v>
      </c>
      <c r="C111" t="s">
        <v>119</v>
      </c>
      <c r="F111" s="8">
        <v>88778</v>
      </c>
      <c r="G111" s="8">
        <v>6307500</v>
      </c>
    </row>
    <row r="112" spans="1:7">
      <c r="A112">
        <v>101</v>
      </c>
      <c r="B112">
        <v>111</v>
      </c>
      <c r="C112" t="s">
        <v>26</v>
      </c>
      <c r="F112" s="8">
        <v>86600</v>
      </c>
      <c r="G112" s="8">
        <v>9235100</v>
      </c>
    </row>
    <row r="113" spans="1:7">
      <c r="A113">
        <v>236</v>
      </c>
      <c r="B113">
        <v>112</v>
      </c>
      <c r="C113" t="s">
        <v>2435</v>
      </c>
      <c r="F113" s="8">
        <v>86504</v>
      </c>
      <c r="G113" s="8">
        <v>229040</v>
      </c>
    </row>
    <row r="114" spans="1:7">
      <c r="A114">
        <v>107</v>
      </c>
      <c r="B114">
        <v>113</v>
      </c>
      <c r="C114" t="s">
        <v>42</v>
      </c>
      <c r="F114" s="8">
        <v>83879</v>
      </c>
      <c r="G114" s="8">
        <v>8489482</v>
      </c>
    </row>
    <row r="115" spans="1:7">
      <c r="A115">
        <v>108</v>
      </c>
      <c r="B115">
        <v>114</v>
      </c>
      <c r="C115" t="s">
        <v>141</v>
      </c>
      <c r="F115" s="8">
        <v>83600</v>
      </c>
      <c r="G115" s="8">
        <v>8264070</v>
      </c>
    </row>
    <row r="116" spans="1:7">
      <c r="A116">
        <v>87</v>
      </c>
      <c r="B116">
        <v>115</v>
      </c>
      <c r="C116" t="s">
        <v>6</v>
      </c>
      <c r="F116" s="8">
        <v>78867</v>
      </c>
      <c r="G116" s="8">
        <v>10516125</v>
      </c>
    </row>
    <row r="117" spans="1:7">
      <c r="A117">
        <v>113</v>
      </c>
      <c r="B117">
        <v>116</v>
      </c>
      <c r="C117" t="s">
        <v>40</v>
      </c>
      <c r="F117" s="8">
        <v>77474</v>
      </c>
      <c r="G117" s="8">
        <v>7241295</v>
      </c>
    </row>
    <row r="118" spans="1:7">
      <c r="A118">
        <v>163</v>
      </c>
      <c r="B118">
        <v>117</v>
      </c>
      <c r="C118" t="s">
        <v>93</v>
      </c>
      <c r="F118" s="8">
        <v>74177</v>
      </c>
      <c r="G118" s="8">
        <v>3405813</v>
      </c>
    </row>
    <row r="119" spans="1:7">
      <c r="A119">
        <v>116</v>
      </c>
      <c r="B119">
        <v>118</v>
      </c>
      <c r="C119" t="s">
        <v>139</v>
      </c>
      <c r="F119" s="8">
        <v>71740</v>
      </c>
      <c r="G119" s="8">
        <v>6255000</v>
      </c>
    </row>
    <row r="120" spans="1:7">
      <c r="A120">
        <v>146</v>
      </c>
      <c r="B120">
        <v>119</v>
      </c>
      <c r="C120" t="s">
        <v>43</v>
      </c>
      <c r="F120" s="8">
        <v>70273</v>
      </c>
      <c r="G120" s="8">
        <v>4585400</v>
      </c>
    </row>
    <row r="121" spans="1:7">
      <c r="A121">
        <v>147</v>
      </c>
      <c r="B121">
        <v>120</v>
      </c>
      <c r="C121" t="s">
        <v>64</v>
      </c>
      <c r="F121" s="8">
        <v>69700</v>
      </c>
      <c r="G121" s="8">
        <v>4497600</v>
      </c>
    </row>
    <row r="122" spans="1:7">
      <c r="A122">
        <v>41</v>
      </c>
      <c r="B122">
        <v>121</v>
      </c>
      <c r="C122" t="s">
        <v>146</v>
      </c>
      <c r="F122" s="8">
        <v>65610</v>
      </c>
      <c r="G122" s="8">
        <v>20277597</v>
      </c>
    </row>
    <row r="123" spans="1:7">
      <c r="A123">
        <v>165</v>
      </c>
      <c r="B123">
        <v>122</v>
      </c>
      <c r="C123" t="s">
        <v>35</v>
      </c>
      <c r="F123" s="8">
        <v>65300</v>
      </c>
      <c r="G123" s="8">
        <v>2962836</v>
      </c>
    </row>
    <row r="124" spans="1:7">
      <c r="A124">
        <v>183</v>
      </c>
      <c r="B124">
        <v>123</v>
      </c>
      <c r="C124" t="s">
        <v>22</v>
      </c>
      <c r="F124" s="8">
        <v>64562</v>
      </c>
      <c r="G124" s="8">
        <v>2021300</v>
      </c>
    </row>
    <row r="125" spans="1:7">
      <c r="A125">
        <v>99</v>
      </c>
      <c r="B125">
        <v>124</v>
      </c>
      <c r="C125" t="s">
        <v>95</v>
      </c>
      <c r="F125" s="8">
        <v>56600</v>
      </c>
      <c r="G125" s="8">
        <v>6191155</v>
      </c>
    </row>
    <row r="126" spans="1:7">
      <c r="A126">
        <v>124</v>
      </c>
      <c r="B126">
        <v>125</v>
      </c>
      <c r="C126" t="s">
        <v>52</v>
      </c>
      <c r="F126" s="8">
        <v>56542</v>
      </c>
      <c r="G126" s="8">
        <v>4290612</v>
      </c>
    </row>
    <row r="127" spans="1:7">
      <c r="A127">
        <v>128</v>
      </c>
      <c r="B127">
        <v>126</v>
      </c>
      <c r="C127" t="s">
        <v>55</v>
      </c>
      <c r="F127" s="8">
        <v>51209</v>
      </c>
      <c r="G127" s="8">
        <v>3839737</v>
      </c>
    </row>
    <row r="128" spans="1:7">
      <c r="A128">
        <v>114</v>
      </c>
      <c r="B128">
        <v>127</v>
      </c>
      <c r="C128" t="s">
        <v>77</v>
      </c>
      <c r="F128" s="8">
        <v>51100</v>
      </c>
      <c r="G128" s="8">
        <v>4667096</v>
      </c>
    </row>
    <row r="129" spans="1:7">
      <c r="A129">
        <v>98</v>
      </c>
      <c r="B129">
        <v>128</v>
      </c>
      <c r="C129" t="s">
        <v>36</v>
      </c>
      <c r="F129" s="8">
        <v>49036</v>
      </c>
      <c r="G129" s="8">
        <v>5410836</v>
      </c>
    </row>
    <row r="130" spans="1:7">
      <c r="A130">
        <v>64</v>
      </c>
      <c r="B130">
        <v>129</v>
      </c>
      <c r="C130" t="s">
        <v>71</v>
      </c>
      <c r="F130" s="8">
        <v>47875</v>
      </c>
      <c r="G130" s="8">
        <v>9445281</v>
      </c>
    </row>
    <row r="131" spans="1:7">
      <c r="A131">
        <v>186</v>
      </c>
      <c r="B131">
        <v>130</v>
      </c>
      <c r="C131" t="s">
        <v>3</v>
      </c>
      <c r="F131" s="8">
        <v>43432</v>
      </c>
      <c r="G131" s="8">
        <v>1286540</v>
      </c>
    </row>
    <row r="132" spans="1:7">
      <c r="A132">
        <v>88</v>
      </c>
      <c r="B132">
        <v>131</v>
      </c>
      <c r="C132" t="s">
        <v>5</v>
      </c>
      <c r="F132" s="8">
        <v>43098</v>
      </c>
      <c r="G132" s="8">
        <v>5605836</v>
      </c>
    </row>
    <row r="133" spans="1:7">
      <c r="A133">
        <v>68</v>
      </c>
      <c r="B133">
        <v>132</v>
      </c>
      <c r="C133" t="s">
        <v>31</v>
      </c>
      <c r="F133" s="8">
        <v>41285</v>
      </c>
      <c r="G133" s="8">
        <v>8036900</v>
      </c>
    </row>
    <row r="134" spans="1:7">
      <c r="A134">
        <v>196</v>
      </c>
      <c r="B134">
        <v>133</v>
      </c>
      <c r="C134" t="s">
        <v>1877</v>
      </c>
      <c r="F134" s="8">
        <v>38394</v>
      </c>
      <c r="G134" s="8">
        <v>735120</v>
      </c>
    </row>
    <row r="135" spans="1:7">
      <c r="A135">
        <v>17</v>
      </c>
      <c r="B135">
        <v>134</v>
      </c>
      <c r="C135" t="s">
        <v>28</v>
      </c>
      <c r="D135" t="s">
        <v>1991</v>
      </c>
      <c r="F135" s="8">
        <v>36191</v>
      </c>
      <c r="G135" s="8">
        <v>23335580</v>
      </c>
    </row>
    <row r="136" spans="1:7">
      <c r="A136">
        <v>170</v>
      </c>
      <c r="B136">
        <v>135</v>
      </c>
      <c r="C136" t="s">
        <v>1865</v>
      </c>
      <c r="F136" s="8">
        <v>36125</v>
      </c>
      <c r="G136" s="8">
        <v>1520830</v>
      </c>
    </row>
    <row r="137" spans="1:7">
      <c r="A137">
        <v>102</v>
      </c>
      <c r="B137">
        <v>136</v>
      </c>
      <c r="C137" t="s">
        <v>50</v>
      </c>
      <c r="F137" s="8">
        <v>33843</v>
      </c>
      <c r="G137" s="8">
        <v>3559500</v>
      </c>
    </row>
    <row r="138" spans="1:7">
      <c r="A138">
        <v>24</v>
      </c>
      <c r="B138">
        <v>137</v>
      </c>
      <c r="C138" t="s">
        <v>15</v>
      </c>
      <c r="F138" s="8">
        <v>33783</v>
      </c>
      <c r="G138" s="8">
        <v>16787600</v>
      </c>
    </row>
    <row r="139" spans="1:7">
      <c r="A139">
        <v>34</v>
      </c>
      <c r="B139">
        <v>138</v>
      </c>
      <c r="C139" t="s">
        <v>23</v>
      </c>
      <c r="F139" s="8">
        <v>30528</v>
      </c>
      <c r="G139" s="8">
        <v>11150598</v>
      </c>
    </row>
    <row r="140" spans="1:7">
      <c r="A140">
        <v>131</v>
      </c>
      <c r="B140">
        <v>139</v>
      </c>
      <c r="C140" t="s">
        <v>1859</v>
      </c>
      <c r="F140" s="8">
        <v>30355</v>
      </c>
      <c r="G140" s="8">
        <v>2240000</v>
      </c>
    </row>
    <row r="141" spans="1:7">
      <c r="A141">
        <v>104</v>
      </c>
      <c r="B141">
        <v>140</v>
      </c>
      <c r="C141" t="s">
        <v>54</v>
      </c>
      <c r="F141" s="8">
        <v>29743</v>
      </c>
      <c r="G141" s="8">
        <v>3031200</v>
      </c>
    </row>
    <row r="142" spans="1:7">
      <c r="A142">
        <v>110</v>
      </c>
      <c r="B142">
        <v>141</v>
      </c>
      <c r="C142" t="s">
        <v>20</v>
      </c>
      <c r="F142" s="8">
        <v>28703</v>
      </c>
      <c r="G142" s="8">
        <v>2821977</v>
      </c>
    </row>
    <row r="143" spans="1:7">
      <c r="A143">
        <v>199</v>
      </c>
      <c r="B143">
        <v>142</v>
      </c>
      <c r="C143" t="s">
        <v>1882</v>
      </c>
      <c r="F143" s="8">
        <v>28370</v>
      </c>
      <c r="G143" s="8">
        <v>515870</v>
      </c>
    </row>
    <row r="144" spans="1:7">
      <c r="A144">
        <v>152</v>
      </c>
      <c r="B144">
        <v>143</v>
      </c>
      <c r="C144" t="s">
        <v>1863</v>
      </c>
      <c r="F144" s="8">
        <v>28051</v>
      </c>
      <c r="G144" s="8">
        <v>1622000</v>
      </c>
    </row>
    <row r="145" spans="1:7">
      <c r="A145">
        <v>47</v>
      </c>
      <c r="B145">
        <v>144</v>
      </c>
      <c r="C145" t="s">
        <v>102</v>
      </c>
      <c r="F145" s="8">
        <v>27816</v>
      </c>
      <c r="G145" s="8">
        <v>8053574</v>
      </c>
    </row>
    <row r="146" spans="1:7">
      <c r="A146">
        <v>32</v>
      </c>
      <c r="B146">
        <v>145</v>
      </c>
      <c r="C146" t="s">
        <v>65</v>
      </c>
      <c r="F146" s="8">
        <v>27065</v>
      </c>
      <c r="G146" s="8">
        <v>10413211</v>
      </c>
    </row>
    <row r="147" spans="1:7">
      <c r="A147">
        <v>122</v>
      </c>
      <c r="B147">
        <v>146</v>
      </c>
      <c r="C147" t="s">
        <v>67</v>
      </c>
      <c r="F147" s="8">
        <v>25713</v>
      </c>
      <c r="G147" s="8">
        <v>2059794</v>
      </c>
    </row>
    <row r="148" spans="1:7">
      <c r="A148">
        <v>29</v>
      </c>
      <c r="B148">
        <v>147</v>
      </c>
      <c r="C148" t="s">
        <v>97</v>
      </c>
      <c r="F148" s="8">
        <v>25314</v>
      </c>
      <c r="G148" s="8">
        <v>10537222</v>
      </c>
    </row>
    <row r="149" spans="1:7">
      <c r="A149">
        <v>175</v>
      </c>
      <c r="B149">
        <v>148</v>
      </c>
      <c r="C149" t="s">
        <v>135</v>
      </c>
      <c r="F149" s="8">
        <v>23000</v>
      </c>
      <c r="G149" s="8">
        <v>864618</v>
      </c>
    </row>
    <row r="150" spans="1:7">
      <c r="A150">
        <v>215</v>
      </c>
      <c r="B150">
        <v>149</v>
      </c>
      <c r="C150" t="s">
        <v>47</v>
      </c>
      <c r="F150" s="8">
        <v>22965</v>
      </c>
      <c r="G150" s="8">
        <v>312971</v>
      </c>
    </row>
    <row r="151" spans="1:7">
      <c r="A151">
        <v>35</v>
      </c>
      <c r="B151">
        <v>150</v>
      </c>
      <c r="C151" t="s">
        <v>37</v>
      </c>
      <c r="F151" s="8">
        <v>22145</v>
      </c>
      <c r="G151" s="8">
        <v>8024200</v>
      </c>
    </row>
    <row r="152" spans="1:7">
      <c r="A152">
        <v>46</v>
      </c>
      <c r="B152">
        <v>151</v>
      </c>
      <c r="C152" t="s">
        <v>78</v>
      </c>
      <c r="F152" s="8">
        <v>21040</v>
      </c>
      <c r="G152" s="8">
        <v>6183000</v>
      </c>
    </row>
    <row r="153" spans="1:7">
      <c r="A153">
        <v>106</v>
      </c>
      <c r="B153">
        <v>152</v>
      </c>
      <c r="C153" t="s">
        <v>25</v>
      </c>
      <c r="F153" s="8">
        <v>20273</v>
      </c>
      <c r="G153" s="8">
        <v>2059941</v>
      </c>
    </row>
    <row r="154" spans="1:7">
      <c r="A154">
        <v>162</v>
      </c>
      <c r="B154">
        <v>153</v>
      </c>
      <c r="C154" t="s">
        <v>1874</v>
      </c>
      <c r="F154" s="8">
        <v>18333</v>
      </c>
      <c r="G154" s="8">
        <v>858038</v>
      </c>
    </row>
    <row r="155" spans="1:7">
      <c r="A155">
        <v>61</v>
      </c>
      <c r="B155">
        <v>154</v>
      </c>
      <c r="C155" t="s">
        <v>79</v>
      </c>
      <c r="F155" s="8">
        <v>17818</v>
      </c>
      <c r="G155" s="8">
        <v>3582054</v>
      </c>
    </row>
    <row r="156" spans="1:7">
      <c r="A156">
        <v>135</v>
      </c>
      <c r="B156">
        <v>155</v>
      </c>
      <c r="C156" t="s">
        <v>1870</v>
      </c>
      <c r="F156" s="8">
        <v>17364</v>
      </c>
      <c r="G156" s="8">
        <v>1237000</v>
      </c>
    </row>
    <row r="157" spans="1:7">
      <c r="A157">
        <v>134</v>
      </c>
      <c r="B157">
        <v>156</v>
      </c>
      <c r="C157" t="s">
        <v>1872</v>
      </c>
      <c r="F157" s="8">
        <v>14919</v>
      </c>
      <c r="G157" s="8">
        <v>1066409</v>
      </c>
    </row>
    <row r="158" spans="1:7">
      <c r="A158">
        <v>189</v>
      </c>
      <c r="B158">
        <v>157</v>
      </c>
      <c r="C158" t="s">
        <v>1892</v>
      </c>
      <c r="F158" s="8">
        <v>13940</v>
      </c>
      <c r="G158" s="8">
        <v>351461</v>
      </c>
    </row>
    <row r="159" spans="1:7">
      <c r="A159">
        <v>166</v>
      </c>
      <c r="B159">
        <v>158</v>
      </c>
      <c r="C159" t="s">
        <v>39</v>
      </c>
      <c r="F159" s="8">
        <v>13812</v>
      </c>
      <c r="G159" s="8">
        <v>620029</v>
      </c>
    </row>
    <row r="160" spans="1:7">
      <c r="A160">
        <v>195</v>
      </c>
      <c r="B160">
        <v>159</v>
      </c>
      <c r="C160" t="s">
        <v>1901</v>
      </c>
      <c r="F160" s="8">
        <v>12190</v>
      </c>
      <c r="G160" s="8">
        <v>258213</v>
      </c>
    </row>
    <row r="161" spans="1:7">
      <c r="A161">
        <v>74</v>
      </c>
      <c r="B161">
        <v>160</v>
      </c>
      <c r="C161" t="s">
        <v>142</v>
      </c>
      <c r="F161" s="8">
        <v>11571</v>
      </c>
      <c r="G161" s="8">
        <v>1944953</v>
      </c>
    </row>
    <row r="162" spans="1:7">
      <c r="A162">
        <v>55</v>
      </c>
      <c r="B162">
        <v>161</v>
      </c>
      <c r="C162" t="s">
        <v>56</v>
      </c>
      <c r="F162" s="8">
        <v>10991</v>
      </c>
      <c r="G162" s="8">
        <v>2709300</v>
      </c>
    </row>
    <row r="163" spans="1:7">
      <c r="A163">
        <v>75</v>
      </c>
      <c r="B163">
        <v>162</v>
      </c>
      <c r="C163" t="s">
        <v>60</v>
      </c>
      <c r="F163" s="8">
        <v>10910</v>
      </c>
      <c r="G163" s="8">
        <v>1815606</v>
      </c>
    </row>
    <row r="164" spans="1:7">
      <c r="A164">
        <v>73</v>
      </c>
      <c r="B164">
        <v>163</v>
      </c>
      <c r="C164" t="s">
        <v>1862</v>
      </c>
      <c r="F164" s="8">
        <v>10690</v>
      </c>
      <c r="G164" s="8">
        <v>1874000</v>
      </c>
    </row>
    <row r="165" spans="1:7">
      <c r="A165">
        <v>28</v>
      </c>
      <c r="B165">
        <v>164</v>
      </c>
      <c r="C165" t="s">
        <v>82</v>
      </c>
      <c r="F165" s="8">
        <v>10201</v>
      </c>
      <c r="G165" s="8">
        <v>4324000</v>
      </c>
    </row>
    <row r="166" spans="1:7">
      <c r="A166">
        <v>15</v>
      </c>
      <c r="B166">
        <v>165</v>
      </c>
      <c r="C166" t="s">
        <v>99</v>
      </c>
      <c r="D166" t="s">
        <v>1991</v>
      </c>
      <c r="F166" s="8">
        <v>6020</v>
      </c>
      <c r="G166" s="8">
        <v>4293313</v>
      </c>
    </row>
    <row r="167" spans="1:7">
      <c r="A167">
        <v>78</v>
      </c>
      <c r="B167">
        <v>166</v>
      </c>
      <c r="C167" t="s">
        <v>61</v>
      </c>
      <c r="F167" s="8">
        <v>5896</v>
      </c>
      <c r="G167" s="8">
        <v>862000</v>
      </c>
    </row>
    <row r="168" spans="1:7">
      <c r="A168">
        <v>138</v>
      </c>
      <c r="B168">
        <v>167</v>
      </c>
      <c r="C168" t="s">
        <v>1890</v>
      </c>
      <c r="F168" s="8">
        <v>5765</v>
      </c>
      <c r="G168" s="8">
        <v>393162</v>
      </c>
    </row>
    <row r="169" spans="1:7">
      <c r="A169">
        <v>53</v>
      </c>
      <c r="B169">
        <v>168</v>
      </c>
      <c r="C169" t="s">
        <v>68</v>
      </c>
      <c r="F169" s="8">
        <v>5155</v>
      </c>
      <c r="G169" s="8">
        <v>1328019</v>
      </c>
    </row>
    <row r="170" spans="1:7">
      <c r="A170">
        <v>92</v>
      </c>
      <c r="B170">
        <v>169</v>
      </c>
      <c r="C170" t="s">
        <v>1884</v>
      </c>
      <c r="F170" s="8">
        <v>4033</v>
      </c>
      <c r="G170" s="8">
        <v>491875</v>
      </c>
    </row>
    <row r="171" spans="1:7">
      <c r="A171">
        <v>141</v>
      </c>
      <c r="B171">
        <v>170</v>
      </c>
      <c r="C171" t="s">
        <v>1905</v>
      </c>
      <c r="F171" s="8">
        <v>2831</v>
      </c>
      <c r="G171" s="8">
        <v>187820</v>
      </c>
    </row>
    <row r="172" spans="1:7">
      <c r="A172">
        <v>60</v>
      </c>
      <c r="B172">
        <v>171</v>
      </c>
      <c r="C172" t="s">
        <v>1879</v>
      </c>
      <c r="F172" s="8">
        <v>2586</v>
      </c>
      <c r="G172" s="8">
        <v>537000</v>
      </c>
    </row>
    <row r="173" spans="1:7">
      <c r="A173">
        <v>19</v>
      </c>
      <c r="B173">
        <v>172</v>
      </c>
      <c r="C173" t="s">
        <v>1868</v>
      </c>
      <c r="F173" s="8">
        <v>2040</v>
      </c>
      <c r="G173" s="8">
        <v>1257900</v>
      </c>
    </row>
    <row r="174" spans="1:7">
      <c r="A174">
        <v>31</v>
      </c>
      <c r="B174">
        <v>173</v>
      </c>
      <c r="C174" t="s">
        <v>117</v>
      </c>
      <c r="F174" s="8">
        <v>1861</v>
      </c>
      <c r="G174" s="8">
        <v>724300</v>
      </c>
    </row>
    <row r="175" spans="1:7">
      <c r="A175">
        <v>70</v>
      </c>
      <c r="B175">
        <v>174</v>
      </c>
      <c r="C175" t="s">
        <v>1907</v>
      </c>
      <c r="F175" s="8">
        <v>1001</v>
      </c>
      <c r="G175" s="8">
        <v>187356</v>
      </c>
    </row>
    <row r="176" spans="1:7">
      <c r="A176">
        <v>7</v>
      </c>
      <c r="B176">
        <v>175</v>
      </c>
      <c r="C176" t="s">
        <v>143</v>
      </c>
      <c r="F176">
        <v>757</v>
      </c>
      <c r="G176" s="8">
        <v>1234571</v>
      </c>
    </row>
    <row r="177" spans="1:7">
      <c r="A177">
        <v>111</v>
      </c>
      <c r="B177">
        <v>176</v>
      </c>
      <c r="C177" t="s">
        <v>1930</v>
      </c>
      <c r="F177">
        <v>739</v>
      </c>
      <c r="G177" s="8">
        <v>71293</v>
      </c>
    </row>
    <row r="178" spans="1:7">
      <c r="A178">
        <v>81</v>
      </c>
      <c r="B178">
        <v>177</v>
      </c>
      <c r="C178" t="s">
        <v>1914</v>
      </c>
      <c r="F178">
        <v>726</v>
      </c>
      <c r="G178" s="8">
        <v>104573</v>
      </c>
    </row>
    <row r="179" spans="1:7">
      <c r="A179">
        <v>80</v>
      </c>
      <c r="B179">
        <v>178</v>
      </c>
      <c r="C179" t="s">
        <v>1917</v>
      </c>
      <c r="F179">
        <v>720</v>
      </c>
      <c r="G179" s="8">
        <v>103981</v>
      </c>
    </row>
    <row r="180" spans="1:7">
      <c r="A180">
        <v>3</v>
      </c>
      <c r="B180">
        <v>179</v>
      </c>
      <c r="C180" t="s">
        <v>38</v>
      </c>
      <c r="F180">
        <v>704</v>
      </c>
      <c r="G180" s="8">
        <v>5312400</v>
      </c>
    </row>
    <row r="181" spans="1:7">
      <c r="A181">
        <v>79</v>
      </c>
      <c r="B181">
        <v>180</v>
      </c>
      <c r="C181" t="s">
        <v>1919</v>
      </c>
      <c r="F181">
        <v>701</v>
      </c>
      <c r="G181" s="8">
        <v>101823</v>
      </c>
    </row>
    <row r="182" spans="1:7">
      <c r="A182">
        <v>49</v>
      </c>
      <c r="B182">
        <v>181</v>
      </c>
      <c r="C182" t="s">
        <v>1909</v>
      </c>
      <c r="F182">
        <v>617</v>
      </c>
      <c r="G182" s="8">
        <v>166526</v>
      </c>
    </row>
    <row r="183" spans="1:7">
      <c r="A183">
        <v>169</v>
      </c>
      <c r="B183">
        <v>182</v>
      </c>
      <c r="C183" t="s">
        <v>1955</v>
      </c>
      <c r="F183">
        <v>488</v>
      </c>
      <c r="G183" s="8">
        <v>20770</v>
      </c>
    </row>
    <row r="184" spans="1:7">
      <c r="A184">
        <v>76</v>
      </c>
      <c r="B184">
        <v>183</v>
      </c>
      <c r="C184" t="s">
        <v>1929</v>
      </c>
      <c r="F184">
        <v>464</v>
      </c>
      <c r="G184" s="8">
        <v>76246</v>
      </c>
    </row>
    <row r="185" spans="1:7">
      <c r="A185">
        <v>62</v>
      </c>
      <c r="B185">
        <v>184</v>
      </c>
      <c r="C185" t="s">
        <v>1924</v>
      </c>
      <c r="F185">
        <v>455</v>
      </c>
      <c r="G185" s="8">
        <v>90945</v>
      </c>
    </row>
    <row r="186" spans="1:7">
      <c r="A186">
        <v>67</v>
      </c>
      <c r="B186">
        <v>185</v>
      </c>
      <c r="C186" t="s">
        <v>1926</v>
      </c>
      <c r="F186">
        <v>442</v>
      </c>
      <c r="G186" s="8">
        <v>86295</v>
      </c>
    </row>
    <row r="187" spans="1:7">
      <c r="A187">
        <v>18</v>
      </c>
      <c r="B187">
        <v>186</v>
      </c>
      <c r="C187" t="s">
        <v>1898</v>
      </c>
      <c r="F187">
        <v>430</v>
      </c>
      <c r="G187" s="8">
        <v>274200</v>
      </c>
    </row>
    <row r="188" spans="1:7">
      <c r="A188">
        <v>52</v>
      </c>
      <c r="B188">
        <v>187</v>
      </c>
      <c r="C188" t="s">
        <v>1922</v>
      </c>
      <c r="F188">
        <v>389</v>
      </c>
      <c r="G188" s="8">
        <v>100892</v>
      </c>
    </row>
    <row r="189" spans="1:7">
      <c r="A189">
        <v>44</v>
      </c>
      <c r="B189">
        <v>188</v>
      </c>
      <c r="C189" t="s">
        <v>1915</v>
      </c>
      <c r="F189">
        <v>344</v>
      </c>
      <c r="G189" s="8">
        <v>103328</v>
      </c>
    </row>
    <row r="190" spans="1:7">
      <c r="A190">
        <v>8</v>
      </c>
      <c r="B190">
        <v>189</v>
      </c>
      <c r="C190" t="s">
        <v>1886</v>
      </c>
      <c r="F190">
        <v>315</v>
      </c>
      <c r="G190" s="8">
        <v>416055</v>
      </c>
    </row>
    <row r="191" spans="1:7">
      <c r="A191">
        <v>11</v>
      </c>
      <c r="B191">
        <v>190</v>
      </c>
      <c r="C191" t="s">
        <v>1895</v>
      </c>
      <c r="F191">
        <v>298</v>
      </c>
      <c r="G191" s="8">
        <v>317280</v>
      </c>
    </row>
    <row r="192" spans="1:7">
      <c r="A192">
        <v>69</v>
      </c>
      <c r="B192">
        <v>191</v>
      </c>
      <c r="C192" t="s">
        <v>1940</v>
      </c>
      <c r="F192">
        <v>270</v>
      </c>
      <c r="G192" s="8">
        <v>51970</v>
      </c>
    </row>
    <row r="193" spans="1:7">
      <c r="A193">
        <v>42</v>
      </c>
      <c r="B193">
        <v>192</v>
      </c>
      <c r="C193" t="s">
        <v>1937</v>
      </c>
      <c r="F193">
        <v>181</v>
      </c>
      <c r="G193" s="8">
        <v>55548</v>
      </c>
    </row>
    <row r="194" spans="1:7">
      <c r="A194">
        <v>57</v>
      </c>
      <c r="B194">
        <v>193</v>
      </c>
      <c r="C194" t="s">
        <v>1945</v>
      </c>
      <c r="F194">
        <v>160</v>
      </c>
      <c r="G194" s="8">
        <v>36842</v>
      </c>
    </row>
    <row r="195" spans="1:7">
      <c r="A195">
        <v>21</v>
      </c>
      <c r="B195">
        <v>194</v>
      </c>
      <c r="C195" t="s">
        <v>1947</v>
      </c>
      <c r="F195">
        <v>61</v>
      </c>
      <c r="G195" s="8">
        <v>32576</v>
      </c>
    </row>
    <row r="196" spans="1:7">
      <c r="A196">
        <v>26</v>
      </c>
      <c r="B196">
        <v>195</v>
      </c>
      <c r="C196" t="s">
        <v>1961</v>
      </c>
      <c r="F196">
        <v>26</v>
      </c>
      <c r="G196" s="8">
        <v>11264</v>
      </c>
    </row>
    <row r="197" spans="1:7">
      <c r="A197">
        <v>25</v>
      </c>
      <c r="B197">
        <v>196</v>
      </c>
      <c r="C197" t="s">
        <v>1962</v>
      </c>
      <c r="F197">
        <v>21</v>
      </c>
      <c r="G197" s="8">
        <v>9945</v>
      </c>
    </row>
    <row r="198" spans="1:7">
      <c r="A198">
        <v>2</v>
      </c>
      <c r="B198">
        <v>197</v>
      </c>
      <c r="C198" t="s">
        <v>1946</v>
      </c>
      <c r="F198">
        <v>2</v>
      </c>
      <c r="G198" s="8">
        <v>36136</v>
      </c>
    </row>
    <row r="199" spans="1:7">
      <c r="A199">
        <v>6</v>
      </c>
      <c r="B199">
        <v>198</v>
      </c>
      <c r="C199" t="s">
        <v>1979</v>
      </c>
      <c r="F199">
        <v>0.44</v>
      </c>
      <c r="G199">
        <v>800</v>
      </c>
    </row>
    <row r="200" spans="1:7">
      <c r="C200" t="s">
        <v>2428</v>
      </c>
      <c r="F200" s="8">
        <v>134940000</v>
      </c>
      <c r="G200" s="8">
        <v>7090749100</v>
      </c>
    </row>
    <row r="201" spans="1:7">
      <c r="C201" t="s">
        <v>2429</v>
      </c>
      <c r="F201" s="8">
        <v>148940000</v>
      </c>
      <c r="G201" s="8">
        <v>7090749100</v>
      </c>
    </row>
    <row r="202" spans="1:7">
      <c r="C202" t="s">
        <v>2430</v>
      </c>
      <c r="F202" s="8">
        <v>510072000</v>
      </c>
      <c r="G202" s="8">
        <v>7090749100</v>
      </c>
    </row>
    <row r="203" spans="1:7">
      <c r="F203" s="8"/>
      <c r="G203" s="8"/>
    </row>
    <row r="204" spans="1:7">
      <c r="A204">
        <v>240</v>
      </c>
      <c r="C204" t="s">
        <v>1970</v>
      </c>
      <c r="D204" t="s">
        <v>1991</v>
      </c>
      <c r="E204" t="str">
        <f t="shared" ref="E204:E247" si="0">LEFT(C204,FIND("(", C204)-1)</f>
        <v xml:space="preserve"> Falkland Islands </v>
      </c>
      <c r="F204" s="8">
        <v>12173</v>
      </c>
      <c r="G204" s="8">
        <v>2563</v>
      </c>
    </row>
    <row r="205" spans="1:7">
      <c r="A205">
        <v>5</v>
      </c>
      <c r="C205" t="s">
        <v>1950</v>
      </c>
      <c r="D205" t="s">
        <v>1991</v>
      </c>
      <c r="E205" t="str">
        <f t="shared" si="0"/>
        <v xml:space="preserve"> Gibraltar </v>
      </c>
      <c r="F205">
        <v>7</v>
      </c>
      <c r="G205" s="8">
        <v>29752</v>
      </c>
    </row>
    <row r="206" spans="1:7">
      <c r="A206">
        <v>4</v>
      </c>
      <c r="C206" t="s">
        <v>2437</v>
      </c>
      <c r="D206" t="s">
        <v>1991</v>
      </c>
      <c r="E206" t="str">
        <f t="shared" si="0"/>
        <v xml:space="preserve"> Hong Kong </v>
      </c>
      <c r="F206" s="8">
        <v>1101</v>
      </c>
      <c r="G206" s="8">
        <v>7173900</v>
      </c>
    </row>
    <row r="207" spans="1:7">
      <c r="A207">
        <v>1</v>
      </c>
      <c r="C207" t="s">
        <v>2438</v>
      </c>
      <c r="D207" t="s">
        <v>1991</v>
      </c>
      <c r="E207" t="str">
        <f t="shared" si="0"/>
        <v xml:space="preserve"> Macau </v>
      </c>
      <c r="F207">
        <v>29</v>
      </c>
      <c r="G207" s="8">
        <v>582000</v>
      </c>
    </row>
    <row r="208" spans="1:7">
      <c r="A208">
        <v>30</v>
      </c>
      <c r="C208" t="s">
        <v>2439</v>
      </c>
      <c r="D208" t="s">
        <v>1991</v>
      </c>
      <c r="E208" t="str">
        <f t="shared" si="0"/>
        <v xml:space="preserve"> Puerto Rico </v>
      </c>
      <c r="F208" s="8">
        <v>8868</v>
      </c>
      <c r="G208" s="8">
        <v>3667084</v>
      </c>
    </row>
    <row r="209" spans="1:7">
      <c r="A209">
        <v>198</v>
      </c>
      <c r="C209" t="s">
        <v>1952</v>
      </c>
      <c r="E209" t="str">
        <f t="shared" si="0"/>
        <v xml:space="preserve"> Åland Islands </v>
      </c>
      <c r="F209" s="8">
        <v>1552</v>
      </c>
      <c r="G209" s="8">
        <v>28502</v>
      </c>
    </row>
    <row r="210" spans="1:7">
      <c r="A210">
        <v>48</v>
      </c>
      <c r="C210" t="s">
        <v>2433</v>
      </c>
      <c r="E210" t="str">
        <f t="shared" si="0"/>
        <v xml:space="preserve"> American Samoa </v>
      </c>
      <c r="F210">
        <v>197</v>
      </c>
      <c r="G210" s="8">
        <v>55519</v>
      </c>
    </row>
    <row r="211" spans="1:7">
      <c r="A211">
        <v>86</v>
      </c>
      <c r="C211" t="s">
        <v>1958</v>
      </c>
      <c r="E211" t="str">
        <f t="shared" si="0"/>
        <v xml:space="preserve"> Anguilla </v>
      </c>
      <c r="F211">
        <v>96</v>
      </c>
      <c r="G211" s="8">
        <v>13452</v>
      </c>
    </row>
    <row r="212" spans="1:7">
      <c r="A212">
        <v>22</v>
      </c>
      <c r="C212" t="s">
        <v>1920</v>
      </c>
      <c r="E212" t="str">
        <f t="shared" si="0"/>
        <v xml:space="preserve"> Aruba </v>
      </c>
      <c r="F212">
        <v>193</v>
      </c>
      <c r="G212" s="8">
        <v>101484</v>
      </c>
    </row>
    <row r="213" spans="1:7">
      <c r="A213">
        <v>9</v>
      </c>
      <c r="C213" t="s">
        <v>1932</v>
      </c>
      <c r="E213" t="str">
        <f t="shared" si="0"/>
        <v xml:space="preserve"> Bermuda </v>
      </c>
      <c r="F213">
        <v>53</v>
      </c>
      <c r="G213" s="8">
        <v>64237</v>
      </c>
    </row>
    <row r="214" spans="1:7">
      <c r="A214">
        <v>66</v>
      </c>
      <c r="C214" t="s">
        <v>1951</v>
      </c>
      <c r="E214" t="str">
        <f t="shared" si="0"/>
        <v xml:space="preserve"> British Virgin Islands </v>
      </c>
      <c r="F214">
        <v>151</v>
      </c>
      <c r="G214" s="8">
        <v>29537</v>
      </c>
    </row>
    <row r="215" spans="1:7">
      <c r="A215">
        <v>144</v>
      </c>
      <c r="C215" t="s">
        <v>1953</v>
      </c>
      <c r="E215" t="str">
        <f t="shared" si="0"/>
        <v xml:space="preserve"> Caribbean Netherlands </v>
      </c>
      <c r="F215">
        <v>322</v>
      </c>
      <c r="G215" s="8">
        <v>21133</v>
      </c>
    </row>
    <row r="216" spans="1:7">
      <c r="A216">
        <v>59</v>
      </c>
      <c r="C216" t="s">
        <v>1938</v>
      </c>
      <c r="E216" t="str">
        <f t="shared" si="0"/>
        <v xml:space="preserve"> Cayman Islands </v>
      </c>
      <c r="F216">
        <v>259</v>
      </c>
      <c r="G216" s="8">
        <v>55456</v>
      </c>
    </row>
    <row r="217" spans="1:7">
      <c r="A217">
        <v>209</v>
      </c>
      <c r="C217" t="s">
        <v>1974</v>
      </c>
      <c r="E217" t="str">
        <f t="shared" si="0"/>
        <v xml:space="preserve"> Christmas Island </v>
      </c>
      <c r="F217">
        <v>137</v>
      </c>
      <c r="G217" s="8">
        <v>2072</v>
      </c>
    </row>
    <row r="218" spans="1:7">
      <c r="A218">
        <v>174</v>
      </c>
      <c r="C218" t="s">
        <v>1980</v>
      </c>
      <c r="E218" t="str">
        <f t="shared" si="0"/>
        <v xml:space="preserve"> Cocos </v>
      </c>
      <c r="F218">
        <v>14</v>
      </c>
      <c r="G218">
        <v>550</v>
      </c>
    </row>
    <row r="219" spans="1:7">
      <c r="A219">
        <v>149</v>
      </c>
      <c r="C219" t="s">
        <v>1956</v>
      </c>
      <c r="E219" t="str">
        <f t="shared" si="0"/>
        <v xml:space="preserve"> Cook Islands </v>
      </c>
      <c r="F219">
        <v>237</v>
      </c>
      <c r="G219" s="8">
        <v>14974</v>
      </c>
    </row>
    <row r="220" spans="1:7">
      <c r="A220">
        <v>37</v>
      </c>
      <c r="C220" t="s">
        <v>1912</v>
      </c>
      <c r="E220" t="str">
        <f t="shared" si="0"/>
        <v xml:space="preserve"> Curaçao </v>
      </c>
      <c r="F220">
        <v>444</v>
      </c>
      <c r="G220" s="8">
        <v>150563</v>
      </c>
    </row>
    <row r="221" spans="1:7">
      <c r="A221">
        <v>180</v>
      </c>
      <c r="C221" t="s">
        <v>1941</v>
      </c>
      <c r="E221" t="str">
        <f t="shared" si="0"/>
        <v xml:space="preserve"> Faroe Islands </v>
      </c>
      <c r="F221" s="8">
        <v>1399</v>
      </c>
      <c r="G221" s="8">
        <v>48224</v>
      </c>
    </row>
    <row r="222" spans="1:7">
      <c r="A222">
        <v>125</v>
      </c>
      <c r="C222" t="s">
        <v>1899</v>
      </c>
      <c r="E222" t="str">
        <f t="shared" si="0"/>
        <v xml:space="preserve"> French Polynesia </v>
      </c>
      <c r="F222" s="8">
        <v>3521</v>
      </c>
      <c r="G222" s="8">
        <v>268270</v>
      </c>
    </row>
    <row r="223" spans="1:7">
      <c r="A223">
        <v>241</v>
      </c>
      <c r="C223" t="s">
        <v>1936</v>
      </c>
      <c r="E223" t="str">
        <f t="shared" si="0"/>
        <v xml:space="preserve"> Greenland </v>
      </c>
      <c r="F223" s="8">
        <v>2166000</v>
      </c>
      <c r="G223" s="8">
        <v>56370</v>
      </c>
    </row>
    <row r="224" spans="1:7">
      <c r="A224">
        <v>54</v>
      </c>
      <c r="C224" t="s">
        <v>1888</v>
      </c>
      <c r="E224" t="str">
        <f t="shared" si="0"/>
        <v xml:space="preserve"> Guadeloupe </v>
      </c>
      <c r="F224" s="8">
        <v>1630</v>
      </c>
      <c r="G224" s="8">
        <v>403355</v>
      </c>
    </row>
    <row r="225" spans="1:7">
      <c r="A225">
        <v>45</v>
      </c>
      <c r="C225" t="s">
        <v>2432</v>
      </c>
      <c r="E225" t="str">
        <f t="shared" si="0"/>
        <v xml:space="preserve"> Guam </v>
      </c>
      <c r="F225">
        <v>541</v>
      </c>
      <c r="G225" s="8">
        <v>159358</v>
      </c>
    </row>
    <row r="226" spans="1:7">
      <c r="A226">
        <v>14</v>
      </c>
      <c r="C226" t="s">
        <v>1934</v>
      </c>
      <c r="E226" t="str">
        <f t="shared" si="0"/>
        <v xml:space="preserve"> Guernsey </v>
      </c>
      <c r="F226">
        <v>78</v>
      </c>
      <c r="G226" s="8">
        <v>62431</v>
      </c>
    </row>
    <row r="227" spans="1:7">
      <c r="A227">
        <v>77</v>
      </c>
      <c r="C227" t="s">
        <v>1928</v>
      </c>
      <c r="E227" t="str">
        <f t="shared" si="0"/>
        <v xml:space="preserve"> Isle of Man </v>
      </c>
      <c r="F227">
        <v>572</v>
      </c>
      <c r="G227" s="8">
        <v>84497</v>
      </c>
    </row>
    <row r="228" spans="1:7">
      <c r="A228">
        <v>13</v>
      </c>
      <c r="C228" t="s">
        <v>1923</v>
      </c>
      <c r="E228" t="str">
        <f t="shared" si="0"/>
        <v xml:space="preserve"> Jersey </v>
      </c>
      <c r="F228">
        <v>116</v>
      </c>
      <c r="G228" s="8">
        <v>97857</v>
      </c>
    </row>
    <row r="229" spans="1:7">
      <c r="A229">
        <v>36</v>
      </c>
      <c r="C229" t="s">
        <v>1889</v>
      </c>
      <c r="E229" t="str">
        <f t="shared" si="0"/>
        <v xml:space="preserve"> Martinique </v>
      </c>
      <c r="F229" s="8">
        <v>1128</v>
      </c>
      <c r="G229" s="8">
        <v>394173</v>
      </c>
    </row>
    <row r="230" spans="1:7">
      <c r="A230">
        <v>20</v>
      </c>
      <c r="C230" t="s">
        <v>1903</v>
      </c>
      <c r="E230" t="str">
        <f t="shared" si="0"/>
        <v xml:space="preserve"> Mayotte </v>
      </c>
      <c r="F230">
        <v>374</v>
      </c>
      <c r="G230" s="8">
        <v>212600</v>
      </c>
    </row>
    <row r="231" spans="1:7">
      <c r="A231">
        <v>158</v>
      </c>
      <c r="C231" t="s">
        <v>1965</v>
      </c>
      <c r="E231" t="str">
        <f t="shared" si="0"/>
        <v xml:space="preserve"> Montserrat </v>
      </c>
      <c r="F231">
        <v>102</v>
      </c>
      <c r="G231" s="8">
        <v>4922</v>
      </c>
    </row>
    <row r="232" spans="1:7">
      <c r="A232">
        <v>213</v>
      </c>
      <c r="C232" t="s">
        <v>1902</v>
      </c>
      <c r="E232" t="str">
        <f t="shared" si="0"/>
        <v xml:space="preserve"> New Caledonia </v>
      </c>
      <c r="F232" s="8">
        <v>18575</v>
      </c>
      <c r="G232" s="8">
        <v>255651</v>
      </c>
    </row>
    <row r="233" spans="1:7">
      <c r="A233">
        <v>225</v>
      </c>
      <c r="C233" t="s">
        <v>1975</v>
      </c>
      <c r="E233" t="str">
        <f t="shared" si="0"/>
        <v xml:space="preserve"> Niue </v>
      </c>
      <c r="F233">
        <v>261</v>
      </c>
      <c r="G233" s="8">
        <v>1613</v>
      </c>
    </row>
    <row r="234" spans="1:7">
      <c r="A234">
        <v>145</v>
      </c>
      <c r="C234" t="s">
        <v>1972</v>
      </c>
      <c r="E234" t="str">
        <f t="shared" si="0"/>
        <v xml:space="preserve"> Norfolk Island </v>
      </c>
      <c r="F234">
        <v>35</v>
      </c>
      <c r="G234" s="8">
        <v>2302</v>
      </c>
    </row>
    <row r="235" spans="1:7">
      <c r="A235">
        <v>94</v>
      </c>
      <c r="C235" t="s">
        <v>2434</v>
      </c>
      <c r="E235" t="str">
        <f t="shared" si="0"/>
        <v xml:space="preserve"> Northern Mariana Islands </v>
      </c>
      <c r="F235">
        <v>457</v>
      </c>
      <c r="G235" s="8">
        <v>53883</v>
      </c>
    </row>
    <row r="236" spans="1:7">
      <c r="A236">
        <v>239</v>
      </c>
      <c r="C236" t="s">
        <v>1981</v>
      </c>
      <c r="E236" t="str">
        <f t="shared" si="0"/>
        <v xml:space="preserve"> Pitcairn Islands </v>
      </c>
      <c r="F236">
        <v>47</v>
      </c>
      <c r="G236">
        <v>66</v>
      </c>
    </row>
    <row r="237" spans="1:7">
      <c r="A237">
        <v>39</v>
      </c>
      <c r="C237" t="s">
        <v>1875</v>
      </c>
      <c r="E237" t="str">
        <f t="shared" si="0"/>
        <v xml:space="preserve"> Réunion </v>
      </c>
      <c r="F237" s="8">
        <v>2512</v>
      </c>
      <c r="G237" s="8">
        <v>821136</v>
      </c>
    </row>
    <row r="238" spans="1:7">
      <c r="A238">
        <v>27</v>
      </c>
      <c r="C238" t="s">
        <v>1963</v>
      </c>
      <c r="E238" t="str">
        <f t="shared" si="0"/>
        <v xml:space="preserve"> Saint Barthélemy </v>
      </c>
      <c r="F238">
        <v>21</v>
      </c>
      <c r="G238" s="8">
        <v>8938</v>
      </c>
    </row>
    <row r="239" spans="1:7">
      <c r="A239">
        <v>178</v>
      </c>
      <c r="C239" t="s">
        <v>1966</v>
      </c>
      <c r="E239" t="str">
        <f t="shared" si="0"/>
        <v xml:space="preserve"> Saint Helena, Ascension and Tristan da Cunha </v>
      </c>
      <c r="F239">
        <v>122</v>
      </c>
      <c r="G239" s="8">
        <v>4255</v>
      </c>
    </row>
    <row r="240" spans="1:7">
      <c r="A240">
        <v>16</v>
      </c>
      <c r="C240" t="s">
        <v>1944</v>
      </c>
      <c r="E240" t="str">
        <f t="shared" si="0"/>
        <v xml:space="preserve"> Saint Martin </v>
      </c>
      <c r="F240">
        <v>54</v>
      </c>
      <c r="G240" s="8">
        <v>36979</v>
      </c>
    </row>
    <row r="241" spans="1:7">
      <c r="A241">
        <v>190</v>
      </c>
      <c r="C241" t="s">
        <v>1964</v>
      </c>
      <c r="E241" t="str">
        <f t="shared" si="0"/>
        <v xml:space="preserve"> Saint Pierre and Miquelon </v>
      </c>
      <c r="F241">
        <v>242</v>
      </c>
      <c r="G241" s="8">
        <v>6081</v>
      </c>
    </row>
    <row r="242" spans="1:7">
      <c r="A242">
        <v>10</v>
      </c>
      <c r="C242" t="s">
        <v>1943</v>
      </c>
      <c r="E242" t="str">
        <f t="shared" si="0"/>
        <v xml:space="preserve"> Sint Maarten </v>
      </c>
      <c r="F242">
        <v>34</v>
      </c>
      <c r="G242" s="8">
        <v>37429</v>
      </c>
    </row>
    <row r="243" spans="1:7">
      <c r="A243">
        <v>242</v>
      </c>
      <c r="C243" t="s">
        <v>1968</v>
      </c>
      <c r="E243" t="str">
        <f t="shared" si="0"/>
        <v xml:space="preserve"> Svalbard and Jan Mayen </v>
      </c>
      <c r="F243" s="8">
        <v>61399</v>
      </c>
      <c r="G243" s="8">
        <v>2655</v>
      </c>
    </row>
    <row r="244" spans="1:7">
      <c r="A244">
        <v>85</v>
      </c>
      <c r="C244" t="s">
        <v>1977</v>
      </c>
      <c r="E244" t="str">
        <f t="shared" si="0"/>
        <v xml:space="preserve"> Tokelau </v>
      </c>
      <c r="F244">
        <v>10</v>
      </c>
      <c r="G244" s="8">
        <v>1411</v>
      </c>
    </row>
    <row r="245" spans="1:7">
      <c r="A245">
        <v>148</v>
      </c>
      <c r="C245" t="s">
        <v>1948</v>
      </c>
      <c r="E245" t="str">
        <f t="shared" si="0"/>
        <v xml:space="preserve"> Turks and Caicos Islands </v>
      </c>
      <c r="F245">
        <v>497</v>
      </c>
      <c r="G245" s="8">
        <v>31458</v>
      </c>
    </row>
    <row r="246" spans="1:7">
      <c r="A246">
        <v>43</v>
      </c>
      <c r="C246" t="s">
        <v>2431</v>
      </c>
      <c r="E246" t="str">
        <f t="shared" si="0"/>
        <v xml:space="preserve"> United States Virgin Islands </v>
      </c>
      <c r="F246">
        <v>352</v>
      </c>
      <c r="G246" s="8">
        <v>106405</v>
      </c>
    </row>
    <row r="247" spans="1:7">
      <c r="A247">
        <v>159</v>
      </c>
      <c r="C247" t="s">
        <v>1960</v>
      </c>
      <c r="E247" t="str">
        <f t="shared" si="0"/>
        <v xml:space="preserve"> Wallis and Futuna </v>
      </c>
      <c r="F247">
        <v>274</v>
      </c>
      <c r="G247" s="8">
        <v>13152</v>
      </c>
    </row>
    <row r="248" spans="1:7">
      <c r="A248" t="s">
        <v>2426</v>
      </c>
    </row>
  </sheetData>
  <sortState ref="A2:G199">
    <sortCondition descending="1" ref="F199"/>
  </sortState>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T267"/>
  <sheetViews>
    <sheetView workbookViewId="0">
      <selection activeCell="B2" sqref="B2"/>
    </sheetView>
  </sheetViews>
  <sheetFormatPr defaultRowHeight="15"/>
  <sheetData>
    <row r="1" spans="1:20">
      <c r="A1" t="s">
        <v>150</v>
      </c>
    </row>
    <row r="3" spans="1:20">
      <c r="A3" t="s">
        <v>0</v>
      </c>
      <c r="B3" t="s">
        <v>151</v>
      </c>
      <c r="C3" t="s">
        <v>152</v>
      </c>
      <c r="D3" t="s">
        <v>153</v>
      </c>
      <c r="E3" t="s">
        <v>154</v>
      </c>
      <c r="F3" t="s">
        <v>155</v>
      </c>
      <c r="G3" t="s">
        <v>156</v>
      </c>
      <c r="H3" t="s">
        <v>155</v>
      </c>
      <c r="I3" t="s">
        <v>157</v>
      </c>
      <c r="J3" t="s">
        <v>155</v>
      </c>
      <c r="K3" t="s">
        <v>158</v>
      </c>
      <c r="L3" t="s">
        <v>155</v>
      </c>
      <c r="M3" t="s">
        <v>159</v>
      </c>
      <c r="N3" t="s">
        <v>155</v>
      </c>
      <c r="O3" t="s">
        <v>160</v>
      </c>
      <c r="P3" t="s">
        <v>155</v>
      </c>
      <c r="Q3" t="s">
        <v>161</v>
      </c>
      <c r="R3" t="s">
        <v>155</v>
      </c>
      <c r="S3" t="s">
        <v>162</v>
      </c>
      <c r="T3" t="s">
        <v>155</v>
      </c>
    </row>
    <row r="4" spans="1:20">
      <c r="A4" t="s">
        <v>907</v>
      </c>
      <c r="B4" t="s">
        <v>524</v>
      </c>
      <c r="C4" t="s">
        <v>908</v>
      </c>
      <c r="D4" t="s">
        <v>909</v>
      </c>
      <c r="E4" t="s">
        <v>910</v>
      </c>
      <c r="F4" s="2">
        <v>1E-3</v>
      </c>
      <c r="G4" t="s">
        <v>911</v>
      </c>
      <c r="H4" s="2">
        <v>0.997</v>
      </c>
      <c r="I4">
        <v>0</v>
      </c>
      <c r="J4" s="2">
        <v>0</v>
      </c>
      <c r="K4" t="s">
        <v>206</v>
      </c>
      <c r="L4" s="2">
        <v>2.9999999999999997E-4</v>
      </c>
      <c r="M4">
        <v>0</v>
      </c>
      <c r="N4" s="2">
        <v>0</v>
      </c>
      <c r="O4">
        <v>0</v>
      </c>
      <c r="P4" s="2">
        <v>0</v>
      </c>
      <c r="Q4" t="s">
        <v>208</v>
      </c>
      <c r="R4" s="2">
        <v>5.9999999999999995E-4</v>
      </c>
      <c r="S4">
        <v>0</v>
      </c>
      <c r="T4" s="2">
        <v>0</v>
      </c>
    </row>
    <row r="5" spans="1:20">
      <c r="A5" t="s">
        <v>1100</v>
      </c>
      <c r="B5" t="s">
        <v>954</v>
      </c>
      <c r="C5" t="s">
        <v>1101</v>
      </c>
      <c r="D5" t="s">
        <v>1102</v>
      </c>
      <c r="E5" t="s">
        <v>1103</v>
      </c>
      <c r="F5" s="2">
        <v>0.18</v>
      </c>
      <c r="G5" t="s">
        <v>1104</v>
      </c>
      <c r="H5" s="2">
        <v>0.80300000000000005</v>
      </c>
      <c r="I5" t="s">
        <v>696</v>
      </c>
      <c r="J5" s="2">
        <v>1.4E-2</v>
      </c>
      <c r="K5">
        <v>0</v>
      </c>
      <c r="L5" s="2">
        <v>0</v>
      </c>
      <c r="M5">
        <v>0</v>
      </c>
      <c r="N5" s="2">
        <v>0</v>
      </c>
      <c r="O5">
        <v>0</v>
      </c>
      <c r="P5" s="2">
        <v>0</v>
      </c>
      <c r="Q5" t="s">
        <v>1105</v>
      </c>
      <c r="R5" s="2">
        <v>2E-3</v>
      </c>
      <c r="S5">
        <v>0</v>
      </c>
      <c r="T5" s="2">
        <v>0</v>
      </c>
    </row>
    <row r="6" spans="1:20">
      <c r="A6" t="s">
        <v>1668</v>
      </c>
      <c r="B6" t="s">
        <v>1575</v>
      </c>
      <c r="C6" t="s">
        <v>1669</v>
      </c>
      <c r="D6" t="s">
        <v>1670</v>
      </c>
      <c r="E6" t="s">
        <v>1671</v>
      </c>
      <c r="F6" s="2">
        <v>2E-3</v>
      </c>
      <c r="G6" t="s">
        <v>1672</v>
      </c>
      <c r="H6" s="2">
        <v>0.97899999999999998</v>
      </c>
      <c r="I6" t="s">
        <v>1673</v>
      </c>
      <c r="J6" s="2">
        <v>1.7999999999999999E-2</v>
      </c>
      <c r="K6">
        <v>0</v>
      </c>
      <c r="L6" s="2">
        <v>0</v>
      </c>
      <c r="M6">
        <v>0</v>
      </c>
      <c r="N6" s="2">
        <v>0</v>
      </c>
      <c r="O6" t="s">
        <v>206</v>
      </c>
      <c r="P6" s="2">
        <v>2.9999999999999997E-4</v>
      </c>
      <c r="Q6">
        <v>0</v>
      </c>
      <c r="R6" s="2">
        <v>0</v>
      </c>
      <c r="S6">
        <v>0</v>
      </c>
      <c r="T6" s="2">
        <v>0</v>
      </c>
    </row>
    <row r="7" spans="1:20">
      <c r="A7" t="s">
        <v>730</v>
      </c>
      <c r="B7" t="s">
        <v>524</v>
      </c>
      <c r="C7" t="s">
        <v>731</v>
      </c>
      <c r="D7" t="s">
        <v>732</v>
      </c>
      <c r="E7" t="s">
        <v>733</v>
      </c>
      <c r="F7" s="2">
        <v>0.98299999999999998</v>
      </c>
      <c r="G7">
        <v>0</v>
      </c>
      <c r="H7" s="2">
        <v>0</v>
      </c>
      <c r="I7">
        <v>490</v>
      </c>
      <c r="J7" s="2">
        <v>7.0000000000000001E-3</v>
      </c>
      <c r="K7">
        <v>0</v>
      </c>
      <c r="L7" s="2">
        <v>0</v>
      </c>
      <c r="M7">
        <v>210</v>
      </c>
      <c r="N7" s="2">
        <v>3.0000000000000001E-3</v>
      </c>
      <c r="O7">
        <v>280</v>
      </c>
      <c r="P7" s="2">
        <v>4.0000000000000001E-3</v>
      </c>
      <c r="Q7">
        <v>210</v>
      </c>
      <c r="R7" s="2">
        <v>3.0000000000000001E-3</v>
      </c>
      <c r="S7">
        <v>0</v>
      </c>
      <c r="T7" s="2">
        <v>0</v>
      </c>
    </row>
    <row r="8" spans="1:20">
      <c r="A8" t="s">
        <v>1154</v>
      </c>
      <c r="B8" t="s">
        <v>954</v>
      </c>
      <c r="C8" t="s">
        <v>1155</v>
      </c>
      <c r="D8" t="s">
        <v>815</v>
      </c>
      <c r="E8" t="s">
        <v>1156</v>
      </c>
      <c r="F8" s="2">
        <v>0.89500000000000002</v>
      </c>
      <c r="G8">
        <v>640</v>
      </c>
      <c r="H8" s="2">
        <v>8.0000000000000002E-3</v>
      </c>
      <c r="I8" t="s">
        <v>1157</v>
      </c>
      <c r="J8" s="2">
        <v>8.7999999999999995E-2</v>
      </c>
      <c r="K8">
        <v>400</v>
      </c>
      <c r="L8" s="2">
        <v>5.0000000000000001E-3</v>
      </c>
      <c r="M8">
        <v>0</v>
      </c>
      <c r="N8" s="2">
        <v>0</v>
      </c>
      <c r="O8">
        <v>0</v>
      </c>
      <c r="P8" s="2">
        <v>0</v>
      </c>
      <c r="Q8">
        <v>80</v>
      </c>
      <c r="R8" s="2">
        <v>1E-3</v>
      </c>
      <c r="S8">
        <v>240</v>
      </c>
      <c r="T8" s="2">
        <v>3.0000000000000001E-3</v>
      </c>
    </row>
    <row r="9" spans="1:20">
      <c r="A9" t="s">
        <v>300</v>
      </c>
      <c r="B9" t="s">
        <v>164</v>
      </c>
      <c r="C9" t="s">
        <v>301</v>
      </c>
      <c r="D9" t="s">
        <v>302</v>
      </c>
      <c r="E9" t="s">
        <v>303</v>
      </c>
      <c r="F9" s="2">
        <v>0.90500000000000003</v>
      </c>
      <c r="G9" t="s">
        <v>304</v>
      </c>
      <c r="H9" s="2">
        <v>2E-3</v>
      </c>
      <c r="I9" t="s">
        <v>305</v>
      </c>
      <c r="J9" s="2">
        <v>5.0999999999999997E-2</v>
      </c>
      <c r="K9">
        <v>0</v>
      </c>
      <c r="L9" s="2">
        <v>0</v>
      </c>
      <c r="M9">
        <v>0</v>
      </c>
      <c r="N9" s="2">
        <v>0</v>
      </c>
      <c r="O9" t="s">
        <v>306</v>
      </c>
      <c r="P9" s="2">
        <v>4.2000000000000003E-2</v>
      </c>
      <c r="Q9">
        <v>0</v>
      </c>
      <c r="R9" s="2">
        <v>0</v>
      </c>
      <c r="S9">
        <v>0</v>
      </c>
      <c r="T9" s="2">
        <v>0</v>
      </c>
    </row>
    <row r="10" spans="1:20">
      <c r="A10" t="s">
        <v>1268</v>
      </c>
      <c r="B10" t="s">
        <v>1269</v>
      </c>
      <c r="C10" t="s">
        <v>1270</v>
      </c>
      <c r="D10" t="s">
        <v>208</v>
      </c>
      <c r="E10" t="s">
        <v>1271</v>
      </c>
      <c r="F10" s="2">
        <v>0.90600000000000003</v>
      </c>
      <c r="G10">
        <v>60</v>
      </c>
      <c r="H10" s="2">
        <v>3.0000000000000001E-3</v>
      </c>
      <c r="I10">
        <v>800</v>
      </c>
      <c r="J10" s="2">
        <v>0.04</v>
      </c>
      <c r="K10">
        <v>80</v>
      </c>
      <c r="L10" s="2">
        <v>4.0000000000000001E-3</v>
      </c>
      <c r="M10">
        <v>0</v>
      </c>
      <c r="N10" s="2">
        <v>0</v>
      </c>
      <c r="O10">
        <v>580</v>
      </c>
      <c r="P10" s="2">
        <v>2.9000000000000001E-2</v>
      </c>
      <c r="Q10">
        <v>320</v>
      </c>
      <c r="R10" s="2">
        <v>1.6E-2</v>
      </c>
      <c r="S10">
        <v>20</v>
      </c>
      <c r="T10" s="2">
        <v>1E-3</v>
      </c>
    </row>
    <row r="11" spans="1:20">
      <c r="A11" t="s">
        <v>1272</v>
      </c>
      <c r="B11" t="s">
        <v>1269</v>
      </c>
      <c r="C11" t="s">
        <v>1270</v>
      </c>
      <c r="D11" t="s">
        <v>251</v>
      </c>
      <c r="E11" t="s">
        <v>1273</v>
      </c>
      <c r="F11" s="2">
        <v>0.93</v>
      </c>
      <c r="G11">
        <v>540</v>
      </c>
      <c r="H11" s="2">
        <v>6.0000000000000001E-3</v>
      </c>
      <c r="I11" t="s">
        <v>1230</v>
      </c>
      <c r="J11" s="2">
        <v>1.7000000000000001E-2</v>
      </c>
      <c r="K11">
        <v>180</v>
      </c>
      <c r="L11" s="2">
        <v>2E-3</v>
      </c>
      <c r="M11">
        <v>0</v>
      </c>
      <c r="N11" s="2">
        <v>0</v>
      </c>
      <c r="O11" t="s">
        <v>1274</v>
      </c>
      <c r="P11" s="2">
        <v>3.5999999999999997E-2</v>
      </c>
      <c r="Q11">
        <v>900</v>
      </c>
      <c r="R11" s="2">
        <v>0.01</v>
      </c>
      <c r="S11">
        <v>0</v>
      </c>
      <c r="T11" s="2">
        <v>0</v>
      </c>
    </row>
    <row r="12" spans="1:20">
      <c r="A12" t="s">
        <v>1430</v>
      </c>
      <c r="B12" t="s">
        <v>1269</v>
      </c>
      <c r="C12" t="s">
        <v>1431</v>
      </c>
      <c r="D12" t="s">
        <v>1432</v>
      </c>
      <c r="E12" t="s">
        <v>1433</v>
      </c>
      <c r="F12" s="2">
        <v>0.85199999999999998</v>
      </c>
      <c r="G12" t="s">
        <v>1434</v>
      </c>
      <c r="H12" s="2">
        <v>0.01</v>
      </c>
      <c r="I12" t="s">
        <v>1435</v>
      </c>
      <c r="J12" s="2">
        <v>0.122</v>
      </c>
      <c r="K12">
        <v>0</v>
      </c>
      <c r="L12" s="2">
        <v>0</v>
      </c>
      <c r="M12" t="s">
        <v>208</v>
      </c>
      <c r="N12" s="2">
        <v>5.0000000000000001E-4</v>
      </c>
      <c r="O12" t="s">
        <v>1436</v>
      </c>
      <c r="P12" s="2">
        <v>8.0000000000000002E-3</v>
      </c>
      <c r="Q12" t="s">
        <v>1437</v>
      </c>
      <c r="R12" s="2">
        <v>3.0000000000000001E-3</v>
      </c>
      <c r="S12" t="s">
        <v>1438</v>
      </c>
      <c r="T12" s="2">
        <v>5.0000000000000001E-3</v>
      </c>
    </row>
    <row r="13" spans="1:20">
      <c r="A13" t="s">
        <v>912</v>
      </c>
      <c r="B13" t="s">
        <v>524</v>
      </c>
      <c r="C13" t="s">
        <v>908</v>
      </c>
      <c r="D13" t="s">
        <v>913</v>
      </c>
      <c r="E13" t="s">
        <v>914</v>
      </c>
      <c r="F13" s="2">
        <v>0.98499999999999999</v>
      </c>
      <c r="G13">
        <v>0</v>
      </c>
      <c r="H13" s="2">
        <v>0</v>
      </c>
      <c r="I13" t="s">
        <v>915</v>
      </c>
      <c r="J13" s="2">
        <v>1.2999999999999999E-2</v>
      </c>
      <c r="K13">
        <v>0</v>
      </c>
      <c r="L13" s="2">
        <v>0</v>
      </c>
      <c r="M13">
        <v>0</v>
      </c>
      <c r="N13" s="2">
        <v>0</v>
      </c>
      <c r="O13">
        <v>0</v>
      </c>
      <c r="P13" s="2">
        <v>0</v>
      </c>
      <c r="Q13" t="s">
        <v>916</v>
      </c>
      <c r="R13" s="2">
        <v>1E-3</v>
      </c>
      <c r="S13">
        <v>0</v>
      </c>
      <c r="T13" s="2">
        <v>0</v>
      </c>
    </row>
    <row r="14" spans="1:20">
      <c r="A14" t="s">
        <v>1275</v>
      </c>
      <c r="B14" t="s">
        <v>1269</v>
      </c>
      <c r="C14" t="s">
        <v>1270</v>
      </c>
      <c r="D14" t="s">
        <v>712</v>
      </c>
      <c r="E14" t="s">
        <v>1276</v>
      </c>
      <c r="F14" s="2">
        <v>0.91900000000000004</v>
      </c>
      <c r="G14">
        <v>220</v>
      </c>
      <c r="H14" s="2">
        <v>2E-3</v>
      </c>
      <c r="I14" t="s">
        <v>1277</v>
      </c>
      <c r="J14" s="2">
        <v>0.06</v>
      </c>
      <c r="K14">
        <v>0</v>
      </c>
      <c r="L14" s="2">
        <v>0</v>
      </c>
      <c r="M14">
        <v>110</v>
      </c>
      <c r="N14" s="2">
        <v>1E-3</v>
      </c>
      <c r="O14" t="s">
        <v>1278</v>
      </c>
      <c r="P14" s="2">
        <v>1.2999999999999999E-2</v>
      </c>
      <c r="Q14">
        <v>110</v>
      </c>
      <c r="R14" s="2">
        <v>1E-3</v>
      </c>
      <c r="S14">
        <v>440</v>
      </c>
      <c r="T14" s="2">
        <v>4.0000000000000001E-3</v>
      </c>
    </row>
    <row r="15" spans="1:20">
      <c r="A15" t="s">
        <v>524</v>
      </c>
      <c r="B15" t="s">
        <v>524</v>
      </c>
      <c r="C15" t="s">
        <v>524</v>
      </c>
      <c r="D15" t="s">
        <v>944</v>
      </c>
      <c r="E15" t="s">
        <v>945</v>
      </c>
      <c r="F15" s="2">
        <v>7.0699999999999999E-2</v>
      </c>
      <c r="G15" t="s">
        <v>946</v>
      </c>
      <c r="H15" s="2">
        <v>0.24299999999999999</v>
      </c>
      <c r="I15" t="s">
        <v>947</v>
      </c>
      <c r="J15" s="2">
        <v>0.21160000000000001</v>
      </c>
      <c r="K15" t="s">
        <v>948</v>
      </c>
      <c r="L15" s="2">
        <v>0.25280000000000002</v>
      </c>
      <c r="M15" t="s">
        <v>949</v>
      </c>
      <c r="N15" s="2">
        <v>0.1188</v>
      </c>
      <c r="O15" t="s">
        <v>950</v>
      </c>
      <c r="P15" s="2">
        <v>0.09</v>
      </c>
      <c r="Q15" t="s">
        <v>951</v>
      </c>
      <c r="R15" s="2">
        <v>1.2999999999999999E-2</v>
      </c>
      <c r="S15" t="s">
        <v>952</v>
      </c>
      <c r="T15" s="2">
        <v>0</v>
      </c>
    </row>
    <row r="16" spans="1:20">
      <c r="A16" t="s">
        <v>523</v>
      </c>
      <c r="B16" t="s">
        <v>524</v>
      </c>
      <c r="C16" t="s">
        <v>525</v>
      </c>
      <c r="D16" t="s">
        <v>526</v>
      </c>
      <c r="E16" t="s">
        <v>527</v>
      </c>
      <c r="F16" s="2">
        <v>0.67300000000000004</v>
      </c>
      <c r="G16" t="s">
        <v>528</v>
      </c>
      <c r="H16" s="2">
        <v>2.4E-2</v>
      </c>
      <c r="I16" t="s">
        <v>529</v>
      </c>
      <c r="J16" s="2">
        <v>0.24199999999999999</v>
      </c>
      <c r="K16" t="s">
        <v>530</v>
      </c>
      <c r="L16" s="2">
        <v>1.4E-2</v>
      </c>
      <c r="M16" t="s">
        <v>531</v>
      </c>
      <c r="N16" s="2">
        <v>2.7E-2</v>
      </c>
      <c r="O16" t="s">
        <v>532</v>
      </c>
      <c r="P16" s="2">
        <v>7.0000000000000001E-3</v>
      </c>
      <c r="Q16" t="s">
        <v>533</v>
      </c>
      <c r="R16" s="2">
        <v>8.0000000000000002E-3</v>
      </c>
      <c r="S16" t="s">
        <v>534</v>
      </c>
      <c r="T16" s="2">
        <v>5.0000000000000001E-3</v>
      </c>
    </row>
    <row r="17" spans="1:20">
      <c r="A17" t="s">
        <v>525</v>
      </c>
      <c r="B17" t="s">
        <v>524</v>
      </c>
      <c r="C17" t="s">
        <v>525</v>
      </c>
      <c r="D17" t="s">
        <v>545</v>
      </c>
      <c r="E17" t="s">
        <v>546</v>
      </c>
      <c r="F17" s="2">
        <v>0.65610000000000002</v>
      </c>
      <c r="G17" t="s">
        <v>547</v>
      </c>
      <c r="H17" s="2">
        <v>2.1999999999999999E-2</v>
      </c>
      <c r="I17" t="s">
        <v>548</v>
      </c>
      <c r="J17" s="2">
        <v>0.26229999999999998</v>
      </c>
      <c r="K17" t="s">
        <v>549</v>
      </c>
      <c r="L17" s="2">
        <v>1.5100000000000001E-2</v>
      </c>
      <c r="M17" t="s">
        <v>550</v>
      </c>
      <c r="N17" s="2">
        <v>2.52E-2</v>
      </c>
      <c r="O17" t="s">
        <v>551</v>
      </c>
      <c r="P17" s="2">
        <v>6.7000000000000002E-3</v>
      </c>
      <c r="Q17" t="s">
        <v>552</v>
      </c>
      <c r="R17" s="2">
        <v>7.7999999999999996E-3</v>
      </c>
      <c r="S17" t="s">
        <v>553</v>
      </c>
      <c r="T17" s="2">
        <v>4.4999999999999997E-3</v>
      </c>
    </row>
    <row r="18" spans="1:20">
      <c r="A18" t="s">
        <v>953</v>
      </c>
      <c r="B18" t="s">
        <v>954</v>
      </c>
      <c r="C18" t="s">
        <v>955</v>
      </c>
      <c r="D18" t="s">
        <v>956</v>
      </c>
      <c r="E18" t="s">
        <v>957</v>
      </c>
      <c r="F18" s="2">
        <v>0.80400000000000005</v>
      </c>
      <c r="G18" t="s">
        <v>958</v>
      </c>
      <c r="H18" s="2">
        <v>5.3999999999999999E-2</v>
      </c>
      <c r="I18" t="s">
        <v>959</v>
      </c>
      <c r="J18" s="2">
        <v>0.13500000000000001</v>
      </c>
      <c r="K18">
        <v>0</v>
      </c>
      <c r="L18" s="2">
        <v>0</v>
      </c>
      <c r="M18" t="s">
        <v>960</v>
      </c>
      <c r="N18" s="2">
        <v>2E-3</v>
      </c>
      <c r="O18">
        <v>0</v>
      </c>
      <c r="P18" s="2">
        <v>0</v>
      </c>
      <c r="Q18" t="s">
        <v>961</v>
      </c>
      <c r="R18" s="2">
        <v>1E-3</v>
      </c>
      <c r="S18" t="s">
        <v>960</v>
      </c>
      <c r="T18" s="2">
        <v>2E-3</v>
      </c>
    </row>
    <row r="19" spans="1:20">
      <c r="A19" t="s">
        <v>917</v>
      </c>
      <c r="B19" t="s">
        <v>524</v>
      </c>
      <c r="C19" t="s">
        <v>908</v>
      </c>
      <c r="D19" t="s">
        <v>918</v>
      </c>
      <c r="E19" t="s">
        <v>919</v>
      </c>
      <c r="F19" s="2">
        <v>0.03</v>
      </c>
      <c r="G19" t="s">
        <v>920</v>
      </c>
      <c r="H19" s="2">
        <v>0.96899999999999997</v>
      </c>
      <c r="I19">
        <v>0</v>
      </c>
      <c r="J19" s="2">
        <v>0</v>
      </c>
      <c r="K19">
        <v>0</v>
      </c>
      <c r="L19" s="2">
        <v>0</v>
      </c>
      <c r="M19">
        <v>0</v>
      </c>
      <c r="N19" s="2">
        <v>0</v>
      </c>
      <c r="O19">
        <v>0</v>
      </c>
      <c r="P19" s="2">
        <v>0</v>
      </c>
      <c r="Q19">
        <v>0</v>
      </c>
      <c r="R19" s="2">
        <v>0</v>
      </c>
      <c r="S19">
        <v>0</v>
      </c>
      <c r="T19" s="2">
        <v>0</v>
      </c>
    </row>
    <row r="20" spans="1:20">
      <c r="A20" t="s">
        <v>1279</v>
      </c>
      <c r="B20" t="s">
        <v>1269</v>
      </c>
      <c r="C20" t="s">
        <v>1270</v>
      </c>
      <c r="D20" t="s">
        <v>1280</v>
      </c>
      <c r="E20" t="s">
        <v>1281</v>
      </c>
      <c r="F20" s="2">
        <v>0.96</v>
      </c>
      <c r="G20">
        <v>340</v>
      </c>
      <c r="H20" s="2">
        <v>1E-3</v>
      </c>
      <c r="I20" t="s">
        <v>1282</v>
      </c>
      <c r="J20" s="2">
        <v>3.1E-2</v>
      </c>
      <c r="K20">
        <v>0</v>
      </c>
      <c r="L20" s="2">
        <v>0</v>
      </c>
      <c r="M20">
        <v>0</v>
      </c>
      <c r="N20" s="2">
        <v>0</v>
      </c>
      <c r="O20" t="s">
        <v>1283</v>
      </c>
      <c r="P20" s="2">
        <v>3.0000000000000001E-3</v>
      </c>
      <c r="Q20" t="s">
        <v>1283</v>
      </c>
      <c r="R20" s="2">
        <v>3.0000000000000001E-3</v>
      </c>
      <c r="S20">
        <v>0</v>
      </c>
      <c r="T20" s="2">
        <v>0</v>
      </c>
    </row>
    <row r="21" spans="1:20">
      <c r="A21" t="s">
        <v>1574</v>
      </c>
      <c r="B21" t="s">
        <v>1575</v>
      </c>
      <c r="C21" t="s">
        <v>1576</v>
      </c>
      <c r="D21" t="s">
        <v>1577</v>
      </c>
      <c r="E21" t="s">
        <v>1578</v>
      </c>
      <c r="F21" s="2">
        <v>0.14499999999999999</v>
      </c>
      <c r="G21" t="s">
        <v>1579</v>
      </c>
      <c r="H21" s="2">
        <v>0.70299999999999996</v>
      </c>
      <c r="I21" t="s">
        <v>1580</v>
      </c>
      <c r="J21" s="2">
        <v>1.9E-2</v>
      </c>
      <c r="K21" t="s">
        <v>1581</v>
      </c>
      <c r="L21" s="2">
        <v>9.8000000000000004E-2</v>
      </c>
      <c r="M21" t="s">
        <v>1582</v>
      </c>
      <c r="N21" s="2">
        <v>2.5000000000000001E-2</v>
      </c>
      <c r="O21">
        <v>0</v>
      </c>
      <c r="P21" s="2">
        <v>0</v>
      </c>
      <c r="Q21" t="s">
        <v>1583</v>
      </c>
      <c r="R21" s="2">
        <v>2E-3</v>
      </c>
      <c r="S21" t="s">
        <v>1584</v>
      </c>
      <c r="T21" s="2">
        <v>6.0000000000000001E-3</v>
      </c>
    </row>
    <row r="22" spans="1:20">
      <c r="A22" t="s">
        <v>853</v>
      </c>
      <c r="B22" t="s">
        <v>524</v>
      </c>
      <c r="C22" t="s">
        <v>854</v>
      </c>
      <c r="D22" t="s">
        <v>855</v>
      </c>
      <c r="E22" t="s">
        <v>856</v>
      </c>
      <c r="F22" s="2">
        <v>2E-3</v>
      </c>
      <c r="G22" t="s">
        <v>857</v>
      </c>
      <c r="H22" s="2">
        <v>0.89800000000000002</v>
      </c>
      <c r="I22" t="s">
        <v>815</v>
      </c>
      <c r="J22" s="2">
        <v>5.0000000000000001E-4</v>
      </c>
      <c r="K22" t="s">
        <v>858</v>
      </c>
      <c r="L22" s="2">
        <v>9.0999999999999998E-2</v>
      </c>
      <c r="M22" t="s">
        <v>859</v>
      </c>
      <c r="N22" s="2">
        <v>5.0000000000000001E-3</v>
      </c>
      <c r="O22" t="s">
        <v>860</v>
      </c>
      <c r="P22" s="2">
        <v>4.0000000000000001E-3</v>
      </c>
      <c r="Q22" t="s">
        <v>270</v>
      </c>
      <c r="R22" s="2">
        <v>2.0000000000000001E-4</v>
      </c>
      <c r="S22">
        <v>0</v>
      </c>
      <c r="T22" s="2">
        <v>0</v>
      </c>
    </row>
    <row r="23" spans="1:20">
      <c r="A23" t="s">
        <v>1284</v>
      </c>
      <c r="B23" t="s">
        <v>1269</v>
      </c>
      <c r="C23" t="s">
        <v>1270</v>
      </c>
      <c r="D23" t="s">
        <v>737</v>
      </c>
      <c r="E23" t="s">
        <v>1285</v>
      </c>
      <c r="F23" s="2">
        <v>0.95199999999999996</v>
      </c>
      <c r="G23" t="s">
        <v>704</v>
      </c>
      <c r="H23" s="2">
        <v>0.01</v>
      </c>
      <c r="I23" t="s">
        <v>1286</v>
      </c>
      <c r="J23" s="2">
        <v>1.9E-2</v>
      </c>
      <c r="K23" t="s">
        <v>633</v>
      </c>
      <c r="L23" s="2">
        <v>4.0000000000000001E-3</v>
      </c>
      <c r="M23">
        <v>0</v>
      </c>
      <c r="N23" s="2">
        <v>0</v>
      </c>
      <c r="O23">
        <v>0</v>
      </c>
      <c r="P23" s="2">
        <v>0</v>
      </c>
      <c r="Q23" t="s">
        <v>684</v>
      </c>
      <c r="R23" s="2">
        <v>1.4E-2</v>
      </c>
      <c r="S23">
        <v>0</v>
      </c>
      <c r="T23" s="2">
        <v>0</v>
      </c>
    </row>
    <row r="24" spans="1:20">
      <c r="A24" t="s">
        <v>1029</v>
      </c>
      <c r="B24" t="s">
        <v>954</v>
      </c>
      <c r="C24" t="s">
        <v>1030</v>
      </c>
      <c r="D24" t="s">
        <v>1031</v>
      </c>
      <c r="E24" t="s">
        <v>1032</v>
      </c>
      <c r="F24" s="2">
        <v>0.71199999999999997</v>
      </c>
      <c r="G24" t="s">
        <v>735</v>
      </c>
      <c r="H24" s="2">
        <v>2E-3</v>
      </c>
      <c r="I24" t="s">
        <v>1033</v>
      </c>
      <c r="J24" s="2">
        <v>0.28599999999999998</v>
      </c>
      <c r="K24">
        <v>0</v>
      </c>
      <c r="L24" s="2">
        <v>0</v>
      </c>
      <c r="M24">
        <v>0</v>
      </c>
      <c r="N24" s="2">
        <v>0</v>
      </c>
      <c r="O24">
        <v>0</v>
      </c>
      <c r="P24" s="2">
        <v>0</v>
      </c>
      <c r="Q24">
        <v>0</v>
      </c>
      <c r="R24" s="2">
        <v>0</v>
      </c>
      <c r="S24">
        <v>0</v>
      </c>
      <c r="T24" s="2">
        <v>0</v>
      </c>
    </row>
    <row r="25" spans="1:20">
      <c r="A25" t="s">
        <v>1197</v>
      </c>
      <c r="B25" t="s">
        <v>954</v>
      </c>
      <c r="C25" t="s">
        <v>1198</v>
      </c>
      <c r="D25" t="s">
        <v>1199</v>
      </c>
      <c r="E25" t="s">
        <v>1200</v>
      </c>
      <c r="F25" s="2">
        <v>0.64200000000000002</v>
      </c>
      <c r="G25" t="s">
        <v>1201</v>
      </c>
      <c r="H25" s="2">
        <v>5.8999999999999997E-2</v>
      </c>
      <c r="I25" t="s">
        <v>1202</v>
      </c>
      <c r="J25" s="2">
        <v>0.28999999999999998</v>
      </c>
      <c r="K25">
        <v>0</v>
      </c>
      <c r="L25" s="2">
        <v>0</v>
      </c>
      <c r="M25" t="s">
        <v>357</v>
      </c>
      <c r="N25" s="2">
        <v>2E-3</v>
      </c>
      <c r="O25" t="s">
        <v>357</v>
      </c>
      <c r="P25" s="2">
        <v>2E-3</v>
      </c>
      <c r="Q25" t="s">
        <v>206</v>
      </c>
      <c r="R25" s="2">
        <v>8.9999999999999998E-4</v>
      </c>
      <c r="S25" t="s">
        <v>1203</v>
      </c>
      <c r="T25" s="2">
        <v>3.0000000000000001E-3</v>
      </c>
    </row>
    <row r="26" spans="1:20">
      <c r="A26" t="s">
        <v>1374</v>
      </c>
      <c r="B26" t="s">
        <v>1269</v>
      </c>
      <c r="C26" t="s">
        <v>1375</v>
      </c>
      <c r="D26" t="s">
        <v>1376</v>
      </c>
      <c r="E26" t="s">
        <v>1377</v>
      </c>
      <c r="F26" s="2">
        <v>0.876</v>
      </c>
      <c r="G26">
        <v>310</v>
      </c>
      <c r="H26" s="2">
        <v>1E-3</v>
      </c>
      <c r="I26" t="s">
        <v>1378</v>
      </c>
      <c r="J26" s="2">
        <v>8.8999999999999996E-2</v>
      </c>
      <c r="K26">
        <v>620</v>
      </c>
      <c r="L26" s="2">
        <v>2E-3</v>
      </c>
      <c r="M26" t="s">
        <v>1379</v>
      </c>
      <c r="N26" s="2">
        <v>5.0000000000000001E-3</v>
      </c>
      <c r="O26" t="s">
        <v>1380</v>
      </c>
      <c r="P26" s="2">
        <v>1.4999999999999999E-2</v>
      </c>
      <c r="Q26">
        <v>310</v>
      </c>
      <c r="R26" s="2">
        <v>1E-3</v>
      </c>
      <c r="S26" t="s">
        <v>1381</v>
      </c>
      <c r="T26" s="2">
        <v>0.01</v>
      </c>
    </row>
    <row r="27" spans="1:20">
      <c r="A27" t="s">
        <v>409</v>
      </c>
      <c r="B27" t="s">
        <v>164</v>
      </c>
      <c r="C27" t="s">
        <v>410</v>
      </c>
      <c r="D27" t="s">
        <v>411</v>
      </c>
      <c r="E27" t="s">
        <v>412</v>
      </c>
      <c r="F27" s="2">
        <v>0.53</v>
      </c>
      <c r="G27" t="s">
        <v>413</v>
      </c>
      <c r="H27" s="2">
        <v>0.23799999999999999</v>
      </c>
      <c r="I27" t="s">
        <v>414</v>
      </c>
      <c r="J27" s="2">
        <v>0.05</v>
      </c>
      <c r="K27">
        <v>0</v>
      </c>
      <c r="L27" s="2">
        <v>0</v>
      </c>
      <c r="M27">
        <v>0</v>
      </c>
      <c r="N27" s="2">
        <v>0</v>
      </c>
      <c r="O27" t="s">
        <v>415</v>
      </c>
      <c r="P27" s="2">
        <v>0.18099999999999999</v>
      </c>
      <c r="Q27">
        <v>0</v>
      </c>
      <c r="R27" s="2">
        <v>0</v>
      </c>
      <c r="S27">
        <v>0</v>
      </c>
      <c r="T27" s="2">
        <v>0</v>
      </c>
    </row>
    <row r="28" spans="1:20">
      <c r="A28" t="s">
        <v>1536</v>
      </c>
      <c r="B28" t="s">
        <v>1537</v>
      </c>
      <c r="C28" t="s">
        <v>1537</v>
      </c>
      <c r="D28" t="s">
        <v>718</v>
      </c>
      <c r="E28" t="s">
        <v>1538</v>
      </c>
      <c r="F28" s="2">
        <v>0.75</v>
      </c>
      <c r="G28">
        <v>660</v>
      </c>
      <c r="H28" s="2">
        <v>1.0999999999999999E-2</v>
      </c>
      <c r="I28" t="s">
        <v>1539</v>
      </c>
      <c r="J28" s="2">
        <v>0.19400000000000001</v>
      </c>
      <c r="K28">
        <v>0</v>
      </c>
      <c r="L28" s="2">
        <v>0</v>
      </c>
      <c r="M28">
        <v>300</v>
      </c>
      <c r="N28" s="2">
        <v>5.0000000000000001E-3</v>
      </c>
      <c r="O28" t="s">
        <v>1540</v>
      </c>
      <c r="P28" s="2">
        <v>0.03</v>
      </c>
      <c r="Q28">
        <v>480</v>
      </c>
      <c r="R28" s="2">
        <v>8.0000000000000002E-3</v>
      </c>
      <c r="S28">
        <v>180</v>
      </c>
      <c r="T28" s="2">
        <v>3.0000000000000001E-3</v>
      </c>
    </row>
    <row r="29" spans="1:20">
      <c r="A29" t="s">
        <v>861</v>
      </c>
      <c r="B29" t="s">
        <v>524</v>
      </c>
      <c r="C29" t="s">
        <v>854</v>
      </c>
      <c r="D29" t="s">
        <v>171</v>
      </c>
      <c r="E29" t="s">
        <v>172</v>
      </c>
      <c r="F29" s="2">
        <v>5.0000000000000001E-3</v>
      </c>
      <c r="G29" t="s">
        <v>862</v>
      </c>
      <c r="H29" s="2">
        <v>2E-3</v>
      </c>
      <c r="I29">
        <v>0</v>
      </c>
      <c r="J29" s="2">
        <v>0</v>
      </c>
      <c r="K29" t="s">
        <v>863</v>
      </c>
      <c r="L29" s="2">
        <v>0.22600000000000001</v>
      </c>
      <c r="M29" t="s">
        <v>864</v>
      </c>
      <c r="N29" s="2">
        <v>0.747</v>
      </c>
      <c r="O29" t="s">
        <v>865</v>
      </c>
      <c r="P29" s="2">
        <v>1.9E-2</v>
      </c>
      <c r="Q29">
        <v>0</v>
      </c>
      <c r="R29" s="2">
        <v>0</v>
      </c>
      <c r="S29">
        <v>0</v>
      </c>
      <c r="T29" s="2">
        <v>0</v>
      </c>
    </row>
    <row r="30" spans="1:20">
      <c r="A30" t="s">
        <v>1439</v>
      </c>
      <c r="B30" t="s">
        <v>1269</v>
      </c>
      <c r="C30" t="s">
        <v>1431</v>
      </c>
      <c r="D30" t="s">
        <v>1300</v>
      </c>
      <c r="E30" t="s">
        <v>1440</v>
      </c>
      <c r="F30" s="2">
        <v>0.93899999999999995</v>
      </c>
      <c r="G30">
        <v>0</v>
      </c>
      <c r="H30" s="2">
        <v>0</v>
      </c>
      <c r="I30" t="s">
        <v>1441</v>
      </c>
      <c r="J30" s="2">
        <v>4.1000000000000002E-2</v>
      </c>
      <c r="K30">
        <v>0</v>
      </c>
      <c r="L30" s="2">
        <v>0</v>
      </c>
      <c r="M30">
        <v>0</v>
      </c>
      <c r="N30" s="2">
        <v>0</v>
      </c>
      <c r="O30" t="s">
        <v>1303</v>
      </c>
      <c r="P30" s="2">
        <v>8.9999999999999993E-3</v>
      </c>
      <c r="Q30" t="s">
        <v>1442</v>
      </c>
      <c r="R30" s="2">
        <v>0.01</v>
      </c>
      <c r="S30">
        <v>0</v>
      </c>
      <c r="T30" s="2">
        <v>0</v>
      </c>
    </row>
    <row r="31" spans="1:20">
      <c r="A31" t="s">
        <v>1106</v>
      </c>
      <c r="B31" t="s">
        <v>954</v>
      </c>
      <c r="C31" t="s">
        <v>1101</v>
      </c>
      <c r="D31" t="s">
        <v>1107</v>
      </c>
      <c r="E31" t="s">
        <v>1108</v>
      </c>
      <c r="F31" s="2">
        <v>0.52300000000000002</v>
      </c>
      <c r="G31" t="s">
        <v>1109</v>
      </c>
      <c r="H31" s="2">
        <v>0.45200000000000001</v>
      </c>
      <c r="I31" t="s">
        <v>1110</v>
      </c>
      <c r="J31" s="2">
        <v>2.5000000000000001E-2</v>
      </c>
      <c r="K31">
        <v>0</v>
      </c>
      <c r="L31" s="2">
        <v>0</v>
      </c>
      <c r="M31">
        <v>0</v>
      </c>
      <c r="N31" s="2">
        <v>0</v>
      </c>
      <c r="O31">
        <v>0</v>
      </c>
      <c r="P31" s="2">
        <v>0</v>
      </c>
      <c r="Q31">
        <v>0</v>
      </c>
      <c r="R31" s="2">
        <v>0</v>
      </c>
      <c r="S31">
        <v>0</v>
      </c>
      <c r="T31" s="2">
        <v>0</v>
      </c>
    </row>
    <row r="32" spans="1:20">
      <c r="A32" t="s">
        <v>366</v>
      </c>
      <c r="B32" t="s">
        <v>164</v>
      </c>
      <c r="C32" t="s">
        <v>367</v>
      </c>
      <c r="D32" t="s">
        <v>368</v>
      </c>
      <c r="E32" t="s">
        <v>369</v>
      </c>
      <c r="F32" s="2">
        <v>0.72099999999999997</v>
      </c>
      <c r="G32" t="s">
        <v>370</v>
      </c>
      <c r="H32" s="2">
        <v>4.0000000000000001E-3</v>
      </c>
      <c r="I32" t="s">
        <v>371</v>
      </c>
      <c r="J32" s="2">
        <v>0.20599999999999999</v>
      </c>
      <c r="K32" t="s">
        <v>372</v>
      </c>
      <c r="L32" s="2">
        <v>3.0000000000000001E-3</v>
      </c>
      <c r="M32">
        <v>0</v>
      </c>
      <c r="N32" s="2">
        <v>0</v>
      </c>
      <c r="O32" t="s">
        <v>373</v>
      </c>
      <c r="P32" s="2">
        <v>0.06</v>
      </c>
      <c r="Q32" t="s">
        <v>374</v>
      </c>
      <c r="R32" s="2">
        <v>6.0000000000000001E-3</v>
      </c>
      <c r="S32">
        <v>0</v>
      </c>
      <c r="T32" s="2">
        <v>0</v>
      </c>
    </row>
    <row r="33" spans="1:20">
      <c r="A33" t="s">
        <v>1443</v>
      </c>
      <c r="B33" t="s">
        <v>1269</v>
      </c>
      <c r="C33" t="s">
        <v>1431</v>
      </c>
      <c r="D33" t="s">
        <v>1444</v>
      </c>
      <c r="E33" t="s">
        <v>1445</v>
      </c>
      <c r="F33" s="2">
        <v>0.88900000000000001</v>
      </c>
      <c r="G33" t="s">
        <v>936</v>
      </c>
      <c r="H33" s="2">
        <v>2.0000000000000001E-4</v>
      </c>
      <c r="I33" t="s">
        <v>1446</v>
      </c>
      <c r="J33" s="2">
        <v>7.9000000000000001E-2</v>
      </c>
      <c r="K33">
        <v>0</v>
      </c>
      <c r="L33" s="2">
        <v>0</v>
      </c>
      <c r="M33" t="s">
        <v>1447</v>
      </c>
      <c r="N33" s="2">
        <v>1E-3</v>
      </c>
      <c r="O33" t="s">
        <v>1448</v>
      </c>
      <c r="P33" s="2">
        <v>2.8000000000000001E-2</v>
      </c>
      <c r="Q33" t="s">
        <v>1449</v>
      </c>
      <c r="R33" s="2">
        <v>2E-3</v>
      </c>
      <c r="S33" t="s">
        <v>712</v>
      </c>
      <c r="T33" s="2">
        <v>5.9999999999999995E-4</v>
      </c>
    </row>
    <row r="34" spans="1:20">
      <c r="A34" t="s">
        <v>761</v>
      </c>
      <c r="B34" t="s">
        <v>524</v>
      </c>
      <c r="C34" t="s">
        <v>762</v>
      </c>
      <c r="D34" t="s">
        <v>763</v>
      </c>
      <c r="E34" t="s">
        <v>764</v>
      </c>
      <c r="F34" s="2">
        <v>9.4E-2</v>
      </c>
      <c r="G34" t="s">
        <v>765</v>
      </c>
      <c r="H34" s="2">
        <v>0.751</v>
      </c>
      <c r="I34" t="s">
        <v>766</v>
      </c>
      <c r="J34" s="2">
        <v>4.0000000000000001E-3</v>
      </c>
      <c r="K34" t="s">
        <v>767</v>
      </c>
      <c r="L34" s="2">
        <v>3.0000000000000001E-3</v>
      </c>
      <c r="M34" t="s">
        <v>768</v>
      </c>
      <c r="N34" s="2">
        <v>8.5999999999999993E-2</v>
      </c>
      <c r="O34" t="s">
        <v>769</v>
      </c>
      <c r="P34" s="2">
        <v>6.2E-2</v>
      </c>
      <c r="Q34">
        <v>400</v>
      </c>
      <c r="R34" s="2">
        <v>1E-3</v>
      </c>
      <c r="S34">
        <v>0</v>
      </c>
      <c r="T34" s="2">
        <v>0</v>
      </c>
    </row>
    <row r="35" spans="1:20">
      <c r="A35" t="s">
        <v>1111</v>
      </c>
      <c r="B35" t="s">
        <v>954</v>
      </c>
      <c r="C35" t="s">
        <v>1101</v>
      </c>
      <c r="D35" t="s">
        <v>1112</v>
      </c>
      <c r="E35" t="s">
        <v>1113</v>
      </c>
      <c r="F35" s="2">
        <v>0.82099999999999995</v>
      </c>
      <c r="G35" t="s">
        <v>1114</v>
      </c>
      <c r="H35" s="2">
        <v>0.13700000000000001</v>
      </c>
      <c r="I35" t="s">
        <v>1115</v>
      </c>
      <c r="J35" s="2">
        <v>4.2000000000000003E-2</v>
      </c>
      <c r="K35">
        <v>0</v>
      </c>
      <c r="L35" s="2">
        <v>0</v>
      </c>
      <c r="M35">
        <v>0</v>
      </c>
      <c r="N35" s="2">
        <v>0</v>
      </c>
      <c r="O35">
        <v>0</v>
      </c>
      <c r="P35" s="2">
        <v>0</v>
      </c>
      <c r="Q35">
        <v>0</v>
      </c>
      <c r="R35" s="2">
        <v>0</v>
      </c>
      <c r="S35">
        <v>0</v>
      </c>
      <c r="T35" s="2">
        <v>0</v>
      </c>
    </row>
    <row r="36" spans="1:20">
      <c r="A36" t="s">
        <v>416</v>
      </c>
      <c r="B36" t="s">
        <v>164</v>
      </c>
      <c r="C36" t="s">
        <v>410</v>
      </c>
      <c r="D36" t="s">
        <v>417</v>
      </c>
      <c r="E36" t="s">
        <v>418</v>
      </c>
      <c r="F36" s="2">
        <v>0.22500000000000001</v>
      </c>
      <c r="G36" t="s">
        <v>419</v>
      </c>
      <c r="H36" s="2">
        <v>0.61599999999999999</v>
      </c>
      <c r="I36" t="s">
        <v>420</v>
      </c>
      <c r="J36" s="2">
        <v>4.0000000000000001E-3</v>
      </c>
      <c r="K36">
        <v>0</v>
      </c>
      <c r="L36" s="2">
        <v>0</v>
      </c>
      <c r="M36">
        <v>0</v>
      </c>
      <c r="N36" s="2">
        <v>0</v>
      </c>
      <c r="O36" t="s">
        <v>421</v>
      </c>
      <c r="P36" s="2">
        <v>0.154</v>
      </c>
      <c r="Q36">
        <v>0</v>
      </c>
      <c r="R36" s="2">
        <v>0</v>
      </c>
      <c r="S36">
        <v>0</v>
      </c>
      <c r="T36" s="2">
        <v>0</v>
      </c>
    </row>
    <row r="37" spans="1:20">
      <c r="A37" t="s">
        <v>770</v>
      </c>
      <c r="B37" t="s">
        <v>524</v>
      </c>
      <c r="C37" t="s">
        <v>762</v>
      </c>
      <c r="D37" t="s">
        <v>771</v>
      </c>
      <c r="E37" t="s">
        <v>772</v>
      </c>
      <c r="F37" s="2">
        <v>7.8E-2</v>
      </c>
      <c r="G37" t="s">
        <v>773</v>
      </c>
      <c r="H37" s="2">
        <v>0.04</v>
      </c>
      <c r="I37" t="s">
        <v>774</v>
      </c>
      <c r="J37" s="2">
        <v>5.0000000000000001E-3</v>
      </c>
      <c r="K37" t="s">
        <v>775</v>
      </c>
      <c r="L37" s="2">
        <v>1.7000000000000001E-2</v>
      </c>
      <c r="M37" t="s">
        <v>776</v>
      </c>
      <c r="N37" s="2">
        <v>0.80100000000000005</v>
      </c>
      <c r="O37" t="s">
        <v>777</v>
      </c>
      <c r="P37" s="2">
        <v>5.8000000000000003E-2</v>
      </c>
      <c r="Q37" t="s">
        <v>778</v>
      </c>
      <c r="R37" s="2">
        <v>2E-3</v>
      </c>
      <c r="S37">
        <v>0</v>
      </c>
      <c r="T37" s="2">
        <v>0</v>
      </c>
    </row>
    <row r="38" spans="1:20">
      <c r="A38" t="s">
        <v>163</v>
      </c>
      <c r="B38" t="s">
        <v>164</v>
      </c>
      <c r="C38" t="s">
        <v>165</v>
      </c>
      <c r="D38" t="s">
        <v>166</v>
      </c>
      <c r="E38" t="s">
        <v>167</v>
      </c>
      <c r="F38" s="2">
        <v>0.91500000000000004</v>
      </c>
      <c r="G38" t="s">
        <v>168</v>
      </c>
      <c r="H38" s="2">
        <v>2.8000000000000001E-2</v>
      </c>
      <c r="I38">
        <v>0</v>
      </c>
      <c r="J38" s="2">
        <v>0</v>
      </c>
      <c r="K38">
        <v>0</v>
      </c>
      <c r="L38" s="2">
        <v>0</v>
      </c>
      <c r="M38">
        <v>0</v>
      </c>
      <c r="N38" s="2">
        <v>0</v>
      </c>
      <c r="O38" t="s">
        <v>169</v>
      </c>
      <c r="P38" s="2">
        <v>5.7000000000000002E-2</v>
      </c>
      <c r="Q38">
        <v>0</v>
      </c>
      <c r="R38" s="2">
        <v>0</v>
      </c>
      <c r="S38">
        <v>0</v>
      </c>
      <c r="T38" s="2">
        <v>0</v>
      </c>
    </row>
    <row r="39" spans="1:20">
      <c r="A39" t="s">
        <v>779</v>
      </c>
      <c r="B39" t="s">
        <v>524</v>
      </c>
      <c r="C39" t="s">
        <v>762</v>
      </c>
      <c r="D39" t="s">
        <v>780</v>
      </c>
      <c r="E39" t="s">
        <v>781</v>
      </c>
      <c r="F39" s="2">
        <v>4.0000000000000001E-3</v>
      </c>
      <c r="G39" t="s">
        <v>782</v>
      </c>
      <c r="H39" s="2">
        <v>0.02</v>
      </c>
      <c r="I39" t="s">
        <v>783</v>
      </c>
      <c r="J39" s="2">
        <v>2E-3</v>
      </c>
      <c r="K39">
        <v>0</v>
      </c>
      <c r="L39" s="2">
        <v>0</v>
      </c>
      <c r="M39" t="s">
        <v>784</v>
      </c>
      <c r="N39" s="2">
        <v>0.96899999999999997</v>
      </c>
      <c r="O39" t="s">
        <v>785</v>
      </c>
      <c r="P39" s="2">
        <v>6.0000000000000001E-3</v>
      </c>
      <c r="Q39">
        <v>0</v>
      </c>
      <c r="R39" s="2">
        <v>0</v>
      </c>
      <c r="S39">
        <v>0</v>
      </c>
      <c r="T39" s="2">
        <v>0</v>
      </c>
    </row>
    <row r="40" spans="1:20">
      <c r="A40" t="s">
        <v>307</v>
      </c>
      <c r="B40" t="s">
        <v>164</v>
      </c>
      <c r="C40" t="s">
        <v>301</v>
      </c>
      <c r="D40" t="s">
        <v>308</v>
      </c>
      <c r="E40" t="s">
        <v>309</v>
      </c>
      <c r="F40" s="2">
        <v>0.70299999999999996</v>
      </c>
      <c r="G40" t="s">
        <v>310</v>
      </c>
      <c r="H40" s="2">
        <v>0.183</v>
      </c>
      <c r="I40" t="s">
        <v>311</v>
      </c>
      <c r="J40" s="2">
        <v>5.2999999999999999E-2</v>
      </c>
      <c r="K40">
        <v>0</v>
      </c>
      <c r="L40" s="2">
        <v>0</v>
      </c>
      <c r="M40">
        <v>0</v>
      </c>
      <c r="N40" s="2">
        <v>0</v>
      </c>
      <c r="O40" t="s">
        <v>312</v>
      </c>
      <c r="P40" s="2">
        <v>3.3000000000000002E-2</v>
      </c>
      <c r="Q40" t="s">
        <v>313</v>
      </c>
      <c r="R40" s="2">
        <v>2.7E-2</v>
      </c>
      <c r="S40">
        <v>0</v>
      </c>
      <c r="T40" s="2">
        <v>0</v>
      </c>
    </row>
    <row r="41" spans="1:20">
      <c r="A41" t="s">
        <v>1541</v>
      </c>
      <c r="B41" t="s">
        <v>1537</v>
      </c>
      <c r="C41" t="s">
        <v>1537</v>
      </c>
      <c r="D41" t="s">
        <v>1542</v>
      </c>
      <c r="E41" t="s">
        <v>1543</v>
      </c>
      <c r="F41" s="2">
        <v>0.69</v>
      </c>
      <c r="G41" t="s">
        <v>1544</v>
      </c>
      <c r="H41" s="2">
        <v>2.1000000000000001E-2</v>
      </c>
      <c r="I41" t="s">
        <v>1545</v>
      </c>
      <c r="J41" s="2">
        <v>0.23699999999999999</v>
      </c>
      <c r="K41" t="s">
        <v>1546</v>
      </c>
      <c r="L41" s="2">
        <v>1.4E-2</v>
      </c>
      <c r="M41" t="s">
        <v>1547</v>
      </c>
      <c r="N41" s="2">
        <v>8.0000000000000002E-3</v>
      </c>
      <c r="O41" t="s">
        <v>1548</v>
      </c>
      <c r="P41" s="2">
        <v>1.2E-2</v>
      </c>
      <c r="Q41" t="s">
        <v>1549</v>
      </c>
      <c r="R41" s="2">
        <v>8.9999999999999993E-3</v>
      </c>
      <c r="S41" t="s">
        <v>1550</v>
      </c>
      <c r="T41" s="2">
        <v>0.01</v>
      </c>
    </row>
    <row r="42" spans="1:20">
      <c r="A42" t="s">
        <v>422</v>
      </c>
      <c r="B42" t="s">
        <v>164</v>
      </c>
      <c r="C42" t="s">
        <v>410</v>
      </c>
      <c r="D42" t="s">
        <v>423</v>
      </c>
      <c r="E42" t="s">
        <v>424</v>
      </c>
      <c r="F42" s="2">
        <v>0.89100000000000001</v>
      </c>
      <c r="G42">
        <v>500</v>
      </c>
      <c r="H42" s="2">
        <v>1E-3</v>
      </c>
      <c r="I42" t="s">
        <v>425</v>
      </c>
      <c r="J42" s="2">
        <v>9.0999999999999998E-2</v>
      </c>
      <c r="K42">
        <v>0</v>
      </c>
      <c r="L42" s="2">
        <v>0</v>
      </c>
      <c r="M42">
        <v>0</v>
      </c>
      <c r="N42" s="2">
        <v>0</v>
      </c>
      <c r="O42" t="s">
        <v>426</v>
      </c>
      <c r="P42" s="2">
        <v>1.4999999999999999E-2</v>
      </c>
      <c r="Q42" t="s">
        <v>227</v>
      </c>
      <c r="R42" s="2">
        <v>2E-3</v>
      </c>
      <c r="S42">
        <v>0</v>
      </c>
      <c r="T42" s="2">
        <v>0</v>
      </c>
    </row>
    <row r="43" spans="1:20">
      <c r="A43" t="s">
        <v>1270</v>
      </c>
      <c r="B43" t="s">
        <v>1269</v>
      </c>
      <c r="C43" t="s">
        <v>1270</v>
      </c>
      <c r="D43" t="s">
        <v>1365</v>
      </c>
      <c r="E43" t="s">
        <v>1366</v>
      </c>
      <c r="F43" s="2">
        <v>0.79710000000000003</v>
      </c>
      <c r="G43" t="s">
        <v>1367</v>
      </c>
      <c r="H43" s="2">
        <v>2.0999999999999999E-3</v>
      </c>
      <c r="I43" t="s">
        <v>1368</v>
      </c>
      <c r="J43" s="2">
        <v>0.12920000000000001</v>
      </c>
      <c r="K43" t="s">
        <v>1369</v>
      </c>
      <c r="L43" s="2">
        <v>8.0999999999999996E-3</v>
      </c>
      <c r="M43" t="s">
        <v>1370</v>
      </c>
      <c r="N43" s="2">
        <v>4.0000000000000002E-4</v>
      </c>
      <c r="O43" t="s">
        <v>1371</v>
      </c>
      <c r="P43" s="2">
        <v>5.9299999999999999E-2</v>
      </c>
      <c r="Q43" t="s">
        <v>1372</v>
      </c>
      <c r="R43" s="2">
        <v>2.5999999999999999E-3</v>
      </c>
      <c r="S43" t="s">
        <v>1373</v>
      </c>
      <c r="T43" s="2">
        <v>0</v>
      </c>
    </row>
    <row r="44" spans="1:20">
      <c r="A44" t="s">
        <v>1287</v>
      </c>
      <c r="B44" t="s">
        <v>1269</v>
      </c>
      <c r="C44" t="s">
        <v>1270</v>
      </c>
      <c r="D44" t="s">
        <v>718</v>
      </c>
      <c r="E44" t="s">
        <v>1288</v>
      </c>
      <c r="F44" s="2">
        <v>0.83499999999999996</v>
      </c>
      <c r="G44">
        <v>240</v>
      </c>
      <c r="H44" s="2">
        <v>4.0000000000000001E-3</v>
      </c>
      <c r="I44" t="s">
        <v>1289</v>
      </c>
      <c r="J44" s="2">
        <v>9.4E-2</v>
      </c>
      <c r="K44">
        <v>540</v>
      </c>
      <c r="L44" s="2">
        <v>8.9999999999999993E-3</v>
      </c>
      <c r="M44">
        <v>0</v>
      </c>
      <c r="N44" s="2">
        <v>0</v>
      </c>
      <c r="O44" t="s">
        <v>704</v>
      </c>
      <c r="P44" s="2">
        <v>4.4999999999999998E-2</v>
      </c>
      <c r="Q44">
        <v>360</v>
      </c>
      <c r="R44" s="2">
        <v>6.0000000000000001E-3</v>
      </c>
      <c r="S44">
        <v>480</v>
      </c>
      <c r="T44" s="2">
        <v>8.0000000000000002E-3</v>
      </c>
    </row>
    <row r="45" spans="1:20">
      <c r="A45" t="s">
        <v>314</v>
      </c>
      <c r="B45" t="s">
        <v>164</v>
      </c>
      <c r="C45" t="s">
        <v>301</v>
      </c>
      <c r="D45" t="s">
        <v>315</v>
      </c>
      <c r="E45" t="s">
        <v>316</v>
      </c>
      <c r="F45" s="2">
        <v>0.89500000000000002</v>
      </c>
      <c r="G45" t="s">
        <v>317</v>
      </c>
      <c r="H45" s="2">
        <v>8.5000000000000006E-2</v>
      </c>
      <c r="I45" t="s">
        <v>318</v>
      </c>
      <c r="J45" s="2">
        <v>0.01</v>
      </c>
      <c r="K45">
        <v>0</v>
      </c>
      <c r="L45" s="2">
        <v>0</v>
      </c>
      <c r="M45">
        <v>0</v>
      </c>
      <c r="N45" s="2">
        <v>0</v>
      </c>
      <c r="O45" t="s">
        <v>318</v>
      </c>
      <c r="P45" s="2">
        <v>0.01</v>
      </c>
      <c r="Q45">
        <v>0</v>
      </c>
      <c r="R45" s="2">
        <v>0</v>
      </c>
      <c r="S45">
        <v>0</v>
      </c>
      <c r="T45" s="2">
        <v>0</v>
      </c>
    </row>
    <row r="46" spans="1:20">
      <c r="A46" t="s">
        <v>555</v>
      </c>
      <c r="B46" t="s">
        <v>524</v>
      </c>
      <c r="C46" t="s">
        <v>555</v>
      </c>
      <c r="D46" t="s">
        <v>584</v>
      </c>
      <c r="E46" t="s">
        <v>585</v>
      </c>
      <c r="F46" s="2">
        <v>9.2999999999999999E-2</v>
      </c>
      <c r="G46" t="s">
        <v>586</v>
      </c>
      <c r="H46" s="2">
        <v>0.88690000000000002</v>
      </c>
      <c r="I46" t="s">
        <v>587</v>
      </c>
      <c r="J46" s="2">
        <v>1.72E-2</v>
      </c>
      <c r="K46">
        <v>0</v>
      </c>
      <c r="L46" s="2">
        <v>0</v>
      </c>
      <c r="M46" t="s">
        <v>588</v>
      </c>
      <c r="N46" s="2">
        <v>6.9999999999999999E-4</v>
      </c>
      <c r="O46" t="s">
        <v>589</v>
      </c>
      <c r="P46" s="2">
        <v>1E-3</v>
      </c>
      <c r="Q46" t="s">
        <v>562</v>
      </c>
      <c r="R46" s="2">
        <v>2.9999999999999997E-4</v>
      </c>
      <c r="S46" t="s">
        <v>206</v>
      </c>
      <c r="T46" s="2">
        <v>2.0000000000000001E-4</v>
      </c>
    </row>
    <row r="47" spans="1:20">
      <c r="A47" t="s">
        <v>955</v>
      </c>
      <c r="B47" t="s">
        <v>954</v>
      </c>
      <c r="C47" t="s">
        <v>955</v>
      </c>
      <c r="D47" t="s">
        <v>1021</v>
      </c>
      <c r="E47" t="s">
        <v>1022</v>
      </c>
      <c r="F47" s="2">
        <v>0.74629999999999996</v>
      </c>
      <c r="G47" t="s">
        <v>1023</v>
      </c>
      <c r="H47" s="2">
        <v>3.3000000000000002E-2</v>
      </c>
      <c r="I47" t="s">
        <v>1024</v>
      </c>
      <c r="J47" s="2">
        <v>0.21529999999999999</v>
      </c>
      <c r="K47" t="s">
        <v>1025</v>
      </c>
      <c r="L47" s="2">
        <v>5.9999999999999995E-4</v>
      </c>
      <c r="M47" t="s">
        <v>1026</v>
      </c>
      <c r="N47" s="2">
        <v>1.6999999999999999E-3</v>
      </c>
      <c r="O47" t="s">
        <v>936</v>
      </c>
      <c r="P47" s="2">
        <v>2.0000000000000001E-4</v>
      </c>
      <c r="Q47" t="s">
        <v>1027</v>
      </c>
      <c r="R47" s="2">
        <v>5.9999999999999995E-4</v>
      </c>
      <c r="S47" t="s">
        <v>1028</v>
      </c>
      <c r="T47" s="2">
        <v>1.8E-3</v>
      </c>
    </row>
    <row r="48" spans="1:20">
      <c r="A48" t="s">
        <v>319</v>
      </c>
      <c r="B48" t="s">
        <v>164</v>
      </c>
      <c r="C48" t="s">
        <v>301</v>
      </c>
      <c r="D48" t="s">
        <v>320</v>
      </c>
      <c r="E48" t="s">
        <v>321</v>
      </c>
      <c r="F48" s="2">
        <v>0.40600000000000003</v>
      </c>
      <c r="G48" t="s">
        <v>322</v>
      </c>
      <c r="H48" s="2">
        <v>0.55300000000000005</v>
      </c>
      <c r="I48" t="s">
        <v>323</v>
      </c>
      <c r="J48" s="2">
        <v>2.5000000000000001E-2</v>
      </c>
      <c r="K48">
        <v>0</v>
      </c>
      <c r="L48" s="2">
        <v>0</v>
      </c>
      <c r="M48">
        <v>0</v>
      </c>
      <c r="N48" s="2">
        <v>0</v>
      </c>
      <c r="O48" t="s">
        <v>324</v>
      </c>
      <c r="P48" s="2">
        <v>1.4E-2</v>
      </c>
      <c r="Q48" t="s">
        <v>325</v>
      </c>
      <c r="R48" s="2">
        <v>1E-3</v>
      </c>
      <c r="S48">
        <v>0</v>
      </c>
      <c r="T48" s="2">
        <v>0</v>
      </c>
    </row>
    <row r="49" spans="1:20">
      <c r="A49" t="s">
        <v>1204</v>
      </c>
      <c r="B49" t="s">
        <v>954</v>
      </c>
      <c r="C49" t="s">
        <v>1198</v>
      </c>
      <c r="D49" t="s">
        <v>1205</v>
      </c>
      <c r="E49" t="s">
        <v>1206</v>
      </c>
      <c r="F49" s="2">
        <v>0.85199999999999998</v>
      </c>
      <c r="G49">
        <v>0</v>
      </c>
      <c r="H49" s="2">
        <v>0</v>
      </c>
      <c r="I49" t="s">
        <v>1207</v>
      </c>
      <c r="J49" s="2">
        <v>0.14199999999999999</v>
      </c>
      <c r="K49">
        <v>0</v>
      </c>
      <c r="L49" s="2">
        <v>0</v>
      </c>
      <c r="M49">
        <v>0</v>
      </c>
      <c r="N49" s="2">
        <v>0</v>
      </c>
      <c r="O49">
        <v>0</v>
      </c>
      <c r="P49" s="2">
        <v>0</v>
      </c>
      <c r="Q49">
        <v>450</v>
      </c>
      <c r="R49" s="2">
        <v>3.0000000000000001E-3</v>
      </c>
      <c r="S49">
        <v>0</v>
      </c>
      <c r="T49" s="2">
        <v>0</v>
      </c>
    </row>
    <row r="50" spans="1:20">
      <c r="A50" t="s">
        <v>1450</v>
      </c>
      <c r="B50" t="s">
        <v>1269</v>
      </c>
      <c r="C50" t="s">
        <v>1431</v>
      </c>
      <c r="D50" t="s">
        <v>1451</v>
      </c>
      <c r="E50" t="s">
        <v>1452</v>
      </c>
      <c r="F50" s="2">
        <v>0.89400000000000002</v>
      </c>
      <c r="G50">
        <v>0</v>
      </c>
      <c r="H50" s="2">
        <v>0</v>
      </c>
      <c r="I50" t="s">
        <v>1453</v>
      </c>
      <c r="J50" s="2">
        <v>8.5999999999999993E-2</v>
      </c>
      <c r="K50">
        <v>0</v>
      </c>
      <c r="L50" s="2">
        <v>0</v>
      </c>
      <c r="M50" t="s">
        <v>206</v>
      </c>
      <c r="N50" s="2">
        <v>5.9999999999999995E-4</v>
      </c>
      <c r="O50" t="s">
        <v>1454</v>
      </c>
      <c r="P50" s="2">
        <v>1.4999999999999999E-2</v>
      </c>
      <c r="Q50" t="s">
        <v>1455</v>
      </c>
      <c r="R50" s="2">
        <v>2E-3</v>
      </c>
      <c r="S50" t="s">
        <v>1456</v>
      </c>
      <c r="T50" s="2">
        <v>1E-3</v>
      </c>
    </row>
    <row r="51" spans="1:20">
      <c r="A51" t="s">
        <v>590</v>
      </c>
      <c r="B51" t="s">
        <v>524</v>
      </c>
      <c r="C51" t="s">
        <v>591</v>
      </c>
      <c r="D51" t="s">
        <v>592</v>
      </c>
      <c r="E51" t="s">
        <v>593</v>
      </c>
      <c r="F51" s="2">
        <v>5.0999999999999997E-2</v>
      </c>
      <c r="G51" t="s">
        <v>594</v>
      </c>
      <c r="H51" s="2">
        <v>1.7999999999999999E-2</v>
      </c>
      <c r="I51" t="s">
        <v>595</v>
      </c>
      <c r="J51" s="2">
        <v>0.52200000000000002</v>
      </c>
      <c r="K51" t="s">
        <v>208</v>
      </c>
      <c r="L51" s="2">
        <v>0</v>
      </c>
      <c r="M51" t="s">
        <v>596</v>
      </c>
      <c r="N51" s="2">
        <v>0.182</v>
      </c>
      <c r="O51" t="s">
        <v>597</v>
      </c>
      <c r="P51" s="2">
        <v>0.219</v>
      </c>
      <c r="Q51" t="s">
        <v>598</v>
      </c>
      <c r="R51" s="2">
        <v>7.0000000000000001E-3</v>
      </c>
      <c r="S51">
        <v>0</v>
      </c>
      <c r="T51" s="2">
        <v>0</v>
      </c>
    </row>
    <row r="52" spans="1:20">
      <c r="A52" t="s">
        <v>1457</v>
      </c>
      <c r="B52" t="s">
        <v>1269</v>
      </c>
      <c r="C52" t="s">
        <v>1431</v>
      </c>
      <c r="D52" t="s">
        <v>1458</v>
      </c>
      <c r="E52" t="s">
        <v>1459</v>
      </c>
      <c r="F52" s="2">
        <v>0.92500000000000004</v>
      </c>
      <c r="G52" t="s">
        <v>206</v>
      </c>
      <c r="H52" s="2">
        <v>2.0000000000000001E-4</v>
      </c>
      <c r="I52" t="s">
        <v>1460</v>
      </c>
      <c r="J52" s="2">
        <v>6.6000000000000003E-2</v>
      </c>
      <c r="K52">
        <v>0</v>
      </c>
      <c r="L52" s="2">
        <v>0</v>
      </c>
      <c r="M52">
        <v>0</v>
      </c>
      <c r="N52" s="2">
        <v>0</v>
      </c>
      <c r="O52" t="s">
        <v>1461</v>
      </c>
      <c r="P52" s="2">
        <v>8.0000000000000002E-3</v>
      </c>
      <c r="Q52" t="s">
        <v>936</v>
      </c>
      <c r="R52" s="2">
        <v>8.9999999999999998E-4</v>
      </c>
      <c r="S52">
        <v>0</v>
      </c>
      <c r="T52" s="2">
        <v>0</v>
      </c>
    </row>
    <row r="53" spans="1:20">
      <c r="A53" t="s">
        <v>170</v>
      </c>
      <c r="B53" t="s">
        <v>164</v>
      </c>
      <c r="C53" t="s">
        <v>165</v>
      </c>
      <c r="D53" t="s">
        <v>171</v>
      </c>
      <c r="E53" t="s">
        <v>172</v>
      </c>
      <c r="F53" s="2">
        <v>5.0000000000000001E-3</v>
      </c>
      <c r="G53" t="s">
        <v>173</v>
      </c>
      <c r="H53" s="2">
        <v>0.98299999999999998</v>
      </c>
      <c r="I53">
        <v>730</v>
      </c>
      <c r="J53" s="2">
        <v>1E-3</v>
      </c>
      <c r="K53">
        <v>0</v>
      </c>
      <c r="L53" s="2">
        <v>0</v>
      </c>
      <c r="M53">
        <v>0</v>
      </c>
      <c r="N53" s="2">
        <v>0</v>
      </c>
      <c r="O53" t="s">
        <v>174</v>
      </c>
      <c r="P53" s="2">
        <v>0.01</v>
      </c>
      <c r="Q53">
        <v>0</v>
      </c>
      <c r="R53" s="2">
        <v>0</v>
      </c>
      <c r="S53">
        <v>0</v>
      </c>
      <c r="T53" s="2">
        <v>0</v>
      </c>
    </row>
    <row r="54" spans="1:20">
      <c r="A54" t="s">
        <v>326</v>
      </c>
      <c r="B54" t="s">
        <v>164</v>
      </c>
      <c r="C54" t="s">
        <v>301</v>
      </c>
      <c r="D54" t="s">
        <v>327</v>
      </c>
      <c r="E54" t="s">
        <v>328</v>
      </c>
      <c r="F54" s="2">
        <v>0.95799999999999996</v>
      </c>
      <c r="G54" t="s">
        <v>329</v>
      </c>
      <c r="H54" s="2">
        <v>1.4999999999999999E-2</v>
      </c>
      <c r="I54" t="s">
        <v>330</v>
      </c>
      <c r="J54" s="2">
        <v>1.7999999999999999E-2</v>
      </c>
      <c r="K54" t="s">
        <v>270</v>
      </c>
      <c r="L54" s="2">
        <v>5.0000000000000001E-4</v>
      </c>
      <c r="M54">
        <v>0</v>
      </c>
      <c r="N54" s="2">
        <v>0</v>
      </c>
      <c r="O54" t="s">
        <v>331</v>
      </c>
      <c r="P54" s="2">
        <v>7.0000000000000001E-3</v>
      </c>
      <c r="Q54" t="s">
        <v>332</v>
      </c>
      <c r="R54" s="2">
        <v>1E-3</v>
      </c>
      <c r="S54">
        <v>0</v>
      </c>
      <c r="T54" s="2">
        <v>0</v>
      </c>
    </row>
    <row r="55" spans="1:20">
      <c r="A55" t="s">
        <v>333</v>
      </c>
      <c r="B55" t="s">
        <v>164</v>
      </c>
      <c r="C55" t="s">
        <v>301</v>
      </c>
      <c r="D55" t="s">
        <v>334</v>
      </c>
      <c r="E55" t="s">
        <v>335</v>
      </c>
      <c r="F55" s="2">
        <v>0.85899999999999999</v>
      </c>
      <c r="G55" t="s">
        <v>336</v>
      </c>
      <c r="H55" s="2">
        <v>1.2E-2</v>
      </c>
      <c r="I55" t="s">
        <v>337</v>
      </c>
      <c r="J55" s="2">
        <v>0.09</v>
      </c>
      <c r="K55">
        <v>0</v>
      </c>
      <c r="L55" s="2">
        <v>0</v>
      </c>
      <c r="M55">
        <v>0</v>
      </c>
      <c r="N55" s="2">
        <v>0</v>
      </c>
      <c r="O55" t="s">
        <v>338</v>
      </c>
      <c r="P55" s="2">
        <v>2.8000000000000001E-2</v>
      </c>
      <c r="Q55" t="s">
        <v>339</v>
      </c>
      <c r="R55" s="2">
        <v>1.0999999999999999E-2</v>
      </c>
      <c r="S55">
        <v>0</v>
      </c>
      <c r="T55" s="2">
        <v>0</v>
      </c>
    </row>
    <row r="56" spans="1:20">
      <c r="A56" t="s">
        <v>734</v>
      </c>
      <c r="B56" t="s">
        <v>524</v>
      </c>
      <c r="C56" t="s">
        <v>731</v>
      </c>
      <c r="D56" t="s">
        <v>208</v>
      </c>
      <c r="E56" t="s">
        <v>735</v>
      </c>
      <c r="F56" s="2">
        <v>0.96</v>
      </c>
      <c r="G56">
        <v>0</v>
      </c>
      <c r="H56" s="2">
        <v>0</v>
      </c>
      <c r="I56">
        <v>640</v>
      </c>
      <c r="J56" s="2">
        <v>3.2000000000000001E-2</v>
      </c>
      <c r="K56">
        <v>0</v>
      </c>
      <c r="L56" s="2">
        <v>0</v>
      </c>
      <c r="M56">
        <v>0</v>
      </c>
      <c r="N56" s="2">
        <v>0</v>
      </c>
      <c r="O56">
        <v>0</v>
      </c>
      <c r="P56" s="2">
        <v>0</v>
      </c>
      <c r="Q56">
        <v>160</v>
      </c>
      <c r="R56" s="2">
        <v>8.0000000000000002E-3</v>
      </c>
      <c r="S56">
        <v>0</v>
      </c>
      <c r="T56" s="2">
        <v>0</v>
      </c>
    </row>
    <row r="57" spans="1:20">
      <c r="A57" t="s">
        <v>1382</v>
      </c>
      <c r="B57" t="s">
        <v>1269</v>
      </c>
      <c r="C57" t="s">
        <v>1375</v>
      </c>
      <c r="D57" t="s">
        <v>1383</v>
      </c>
      <c r="E57" t="s">
        <v>1384</v>
      </c>
      <c r="F57" s="2">
        <v>0.90900000000000003</v>
      </c>
      <c r="G57">
        <v>0</v>
      </c>
      <c r="H57" s="2">
        <v>0</v>
      </c>
      <c r="I57" t="s">
        <v>1385</v>
      </c>
      <c r="J57" s="2">
        <v>7.9000000000000001E-2</v>
      </c>
      <c r="K57">
        <v>0</v>
      </c>
      <c r="L57" s="2">
        <v>0</v>
      </c>
      <c r="M57">
        <v>0</v>
      </c>
      <c r="N57" s="2">
        <v>0</v>
      </c>
      <c r="O57" t="s">
        <v>1386</v>
      </c>
      <c r="P57" s="2">
        <v>8.0000000000000002E-3</v>
      </c>
      <c r="Q57" t="s">
        <v>1387</v>
      </c>
      <c r="R57" s="2">
        <v>3.0000000000000001E-3</v>
      </c>
      <c r="S57">
        <v>0</v>
      </c>
      <c r="T57" s="2">
        <v>0</v>
      </c>
    </row>
    <row r="58" spans="1:20">
      <c r="A58" t="s">
        <v>962</v>
      </c>
      <c r="B58" t="s">
        <v>954</v>
      </c>
      <c r="C58" t="s">
        <v>955</v>
      </c>
      <c r="D58" t="s">
        <v>315</v>
      </c>
      <c r="E58" t="s">
        <v>963</v>
      </c>
      <c r="F58" s="2">
        <v>0.93400000000000005</v>
      </c>
      <c r="G58" t="s">
        <v>964</v>
      </c>
      <c r="H58" s="2">
        <v>1.4E-2</v>
      </c>
      <c r="I58" t="s">
        <v>965</v>
      </c>
      <c r="J58" s="2">
        <v>5.0999999999999997E-2</v>
      </c>
      <c r="K58">
        <v>0</v>
      </c>
      <c r="L58" s="2">
        <v>0</v>
      </c>
      <c r="M58">
        <v>0</v>
      </c>
      <c r="N58" s="2">
        <v>0</v>
      </c>
      <c r="O58">
        <v>0</v>
      </c>
      <c r="P58" s="2">
        <v>0</v>
      </c>
      <c r="Q58">
        <v>0</v>
      </c>
      <c r="R58" s="2">
        <v>0</v>
      </c>
      <c r="S58">
        <v>0</v>
      </c>
      <c r="T58" s="2">
        <v>0</v>
      </c>
    </row>
    <row r="59" spans="1:20">
      <c r="A59" t="s">
        <v>1290</v>
      </c>
      <c r="B59" t="s">
        <v>1269</v>
      </c>
      <c r="C59" t="s">
        <v>1270</v>
      </c>
      <c r="D59" t="s">
        <v>1291</v>
      </c>
      <c r="E59" t="s">
        <v>1292</v>
      </c>
      <c r="F59" s="2">
        <v>0.59199999999999997</v>
      </c>
      <c r="G59">
        <v>0</v>
      </c>
      <c r="H59" s="2">
        <v>0</v>
      </c>
      <c r="I59" t="s">
        <v>1293</v>
      </c>
      <c r="J59" s="2">
        <v>0.23</v>
      </c>
      <c r="K59" t="s">
        <v>1294</v>
      </c>
      <c r="L59" s="2">
        <v>2E-3</v>
      </c>
      <c r="M59">
        <v>0</v>
      </c>
      <c r="N59" s="2">
        <v>0</v>
      </c>
      <c r="O59" t="s">
        <v>1295</v>
      </c>
      <c r="P59" s="2">
        <v>0.17399999999999999</v>
      </c>
      <c r="Q59">
        <v>0</v>
      </c>
      <c r="R59" s="2">
        <v>0</v>
      </c>
      <c r="S59">
        <v>0</v>
      </c>
      <c r="T59" s="2">
        <v>0</v>
      </c>
    </row>
    <row r="60" spans="1:20">
      <c r="A60" t="s">
        <v>921</v>
      </c>
      <c r="B60" t="s">
        <v>524</v>
      </c>
      <c r="C60" t="s">
        <v>908</v>
      </c>
      <c r="D60" t="s">
        <v>922</v>
      </c>
      <c r="E60" t="s">
        <v>923</v>
      </c>
      <c r="F60" s="2">
        <v>0.73199999999999998</v>
      </c>
      <c r="G60" t="s">
        <v>924</v>
      </c>
      <c r="H60" s="2">
        <v>0.253</v>
      </c>
      <c r="I60" t="s">
        <v>925</v>
      </c>
      <c r="J60" s="2">
        <v>1.2E-2</v>
      </c>
      <c r="K60">
        <v>0</v>
      </c>
      <c r="L60" s="2">
        <v>0</v>
      </c>
      <c r="M60" t="s">
        <v>708</v>
      </c>
      <c r="N60" s="2">
        <v>2E-3</v>
      </c>
      <c r="O60">
        <v>0</v>
      </c>
      <c r="P60" s="2">
        <v>0</v>
      </c>
      <c r="Q60">
        <v>0</v>
      </c>
      <c r="R60" s="2">
        <v>0</v>
      </c>
      <c r="S60">
        <v>0</v>
      </c>
      <c r="T60" s="2">
        <v>0</v>
      </c>
    </row>
    <row r="61" spans="1:20">
      <c r="A61" t="s">
        <v>966</v>
      </c>
      <c r="B61" t="s">
        <v>954</v>
      </c>
      <c r="C61" t="s">
        <v>955</v>
      </c>
      <c r="D61" t="s">
        <v>967</v>
      </c>
      <c r="E61" t="s">
        <v>968</v>
      </c>
      <c r="F61" s="2">
        <v>0.23300000000000001</v>
      </c>
      <c r="G61">
        <v>0</v>
      </c>
      <c r="H61" s="2">
        <v>0</v>
      </c>
      <c r="I61" t="s">
        <v>969</v>
      </c>
      <c r="J61" s="2">
        <v>0.76400000000000001</v>
      </c>
      <c r="K61">
        <v>0</v>
      </c>
      <c r="L61" s="2">
        <v>0</v>
      </c>
      <c r="M61">
        <v>0</v>
      </c>
      <c r="N61" s="2">
        <v>0</v>
      </c>
      <c r="O61">
        <v>0</v>
      </c>
      <c r="P61" s="2">
        <v>0</v>
      </c>
      <c r="Q61">
        <v>0</v>
      </c>
      <c r="R61" s="2">
        <v>0</v>
      </c>
      <c r="S61">
        <v>0</v>
      </c>
      <c r="T61" s="2">
        <v>0</v>
      </c>
    </row>
    <row r="62" spans="1:20">
      <c r="A62" t="s">
        <v>1058</v>
      </c>
      <c r="B62" t="s">
        <v>954</v>
      </c>
      <c r="C62" t="s">
        <v>1059</v>
      </c>
      <c r="D62" t="s">
        <v>1060</v>
      </c>
      <c r="E62" t="s">
        <v>1061</v>
      </c>
      <c r="F62" s="2">
        <v>0.83499999999999996</v>
      </c>
      <c r="G62" t="s">
        <v>1062</v>
      </c>
      <c r="H62" s="2">
        <v>4.1000000000000002E-2</v>
      </c>
      <c r="I62" t="s">
        <v>1063</v>
      </c>
      <c r="J62" s="2">
        <v>0.11799999999999999</v>
      </c>
      <c r="K62" t="s">
        <v>1064</v>
      </c>
      <c r="L62" s="2">
        <v>4.0000000000000001E-3</v>
      </c>
      <c r="M62" t="s">
        <v>1065</v>
      </c>
      <c r="N62" s="2">
        <v>2E-3</v>
      </c>
      <c r="O62">
        <v>0</v>
      </c>
      <c r="P62" s="2">
        <v>0</v>
      </c>
      <c r="Q62">
        <v>0</v>
      </c>
      <c r="R62" s="2">
        <v>0</v>
      </c>
      <c r="S62">
        <v>0</v>
      </c>
      <c r="T62" s="2">
        <v>0</v>
      </c>
    </row>
    <row r="63" spans="1:20">
      <c r="A63" t="s">
        <v>175</v>
      </c>
      <c r="B63" t="s">
        <v>164</v>
      </c>
      <c r="C63" t="s">
        <v>165</v>
      </c>
      <c r="D63" t="s">
        <v>176</v>
      </c>
      <c r="E63" t="s">
        <v>177</v>
      </c>
      <c r="F63" s="2">
        <v>2.3E-2</v>
      </c>
      <c r="G63" t="s">
        <v>178</v>
      </c>
      <c r="H63" s="2">
        <v>0.96899999999999997</v>
      </c>
      <c r="I63" t="s">
        <v>179</v>
      </c>
      <c r="J63" s="2">
        <v>2E-3</v>
      </c>
      <c r="K63">
        <v>0</v>
      </c>
      <c r="L63" s="2">
        <v>0</v>
      </c>
      <c r="M63">
        <v>0</v>
      </c>
      <c r="N63" s="2">
        <v>0</v>
      </c>
      <c r="O63" t="s">
        <v>180</v>
      </c>
      <c r="P63" s="2">
        <v>3.0000000000000001E-3</v>
      </c>
      <c r="Q63">
        <v>0</v>
      </c>
      <c r="R63" s="2">
        <v>0</v>
      </c>
      <c r="S63" t="s">
        <v>179</v>
      </c>
      <c r="T63" s="2">
        <v>2E-3</v>
      </c>
    </row>
    <row r="64" spans="1:20">
      <c r="A64" t="s">
        <v>1296</v>
      </c>
      <c r="B64" t="s">
        <v>1269</v>
      </c>
      <c r="C64" t="s">
        <v>1270</v>
      </c>
      <c r="D64" t="s">
        <v>732</v>
      </c>
      <c r="E64" t="s">
        <v>1297</v>
      </c>
      <c r="F64" s="2">
        <v>0.94399999999999995</v>
      </c>
      <c r="G64">
        <v>70</v>
      </c>
      <c r="H64" s="2">
        <v>1E-3</v>
      </c>
      <c r="I64">
        <v>350</v>
      </c>
      <c r="J64" s="2">
        <v>5.0000000000000001E-3</v>
      </c>
      <c r="K64">
        <v>0</v>
      </c>
      <c r="L64" s="2">
        <v>0</v>
      </c>
      <c r="M64">
        <v>70</v>
      </c>
      <c r="N64" s="2">
        <v>1E-3</v>
      </c>
      <c r="O64" t="s">
        <v>1298</v>
      </c>
      <c r="P64" s="2">
        <v>0.03</v>
      </c>
      <c r="Q64" t="s">
        <v>400</v>
      </c>
      <c r="R64" s="2">
        <v>1.7000000000000001E-2</v>
      </c>
      <c r="S64">
        <v>0</v>
      </c>
      <c r="T64" s="2">
        <v>0</v>
      </c>
    </row>
    <row r="65" spans="1:20">
      <c r="A65" t="s">
        <v>1299</v>
      </c>
      <c r="B65" t="s">
        <v>1269</v>
      </c>
      <c r="C65" t="s">
        <v>1270</v>
      </c>
      <c r="D65" t="s">
        <v>1300</v>
      </c>
      <c r="E65" t="s">
        <v>1301</v>
      </c>
      <c r="F65" s="2">
        <v>0.88</v>
      </c>
      <c r="G65">
        <v>0</v>
      </c>
      <c r="H65" s="2">
        <v>0</v>
      </c>
      <c r="I65" t="s">
        <v>1302</v>
      </c>
      <c r="J65" s="2">
        <v>0.109</v>
      </c>
      <c r="K65">
        <v>0</v>
      </c>
      <c r="L65" s="2">
        <v>0</v>
      </c>
      <c r="M65">
        <v>0</v>
      </c>
      <c r="N65" s="2">
        <v>0</v>
      </c>
      <c r="O65" t="s">
        <v>1303</v>
      </c>
      <c r="P65" s="2">
        <v>8.9999999999999993E-3</v>
      </c>
      <c r="Q65" t="s">
        <v>1304</v>
      </c>
      <c r="R65" s="2">
        <v>1E-3</v>
      </c>
      <c r="S65">
        <v>0</v>
      </c>
      <c r="T65" s="2">
        <v>0</v>
      </c>
    </row>
    <row r="66" spans="1:20">
      <c r="A66" t="s">
        <v>165</v>
      </c>
      <c r="B66" t="s">
        <v>164</v>
      </c>
      <c r="C66" t="s">
        <v>165</v>
      </c>
      <c r="D66" t="s">
        <v>292</v>
      </c>
      <c r="E66" t="s">
        <v>293</v>
      </c>
      <c r="F66" s="2">
        <v>0.7127</v>
      </c>
      <c r="G66" t="s">
        <v>294</v>
      </c>
      <c r="H66" s="2">
        <v>0.22009999999999999</v>
      </c>
      <c r="I66" t="s">
        <v>295</v>
      </c>
      <c r="J66" s="2">
        <v>2.81E-2</v>
      </c>
      <c r="K66" t="s">
        <v>296</v>
      </c>
      <c r="L66" s="2">
        <v>2.8999999999999998E-3</v>
      </c>
      <c r="M66" t="s">
        <v>240</v>
      </c>
      <c r="N66" s="2">
        <v>0</v>
      </c>
      <c r="O66" t="s">
        <v>297</v>
      </c>
      <c r="P66" s="2">
        <v>3.3799999999999997E-2</v>
      </c>
      <c r="Q66" t="s">
        <v>298</v>
      </c>
      <c r="R66" s="2">
        <v>2.3E-3</v>
      </c>
      <c r="S66" t="s">
        <v>299</v>
      </c>
      <c r="T66" s="2">
        <v>0</v>
      </c>
    </row>
    <row r="67" spans="1:20">
      <c r="A67" t="s">
        <v>591</v>
      </c>
      <c r="B67" t="s">
        <v>524</v>
      </c>
      <c r="C67" t="s">
        <v>591</v>
      </c>
      <c r="D67" t="s">
        <v>652</v>
      </c>
      <c r="E67" t="s">
        <v>653</v>
      </c>
      <c r="F67" s="2">
        <v>5.5599999999999997E-2</v>
      </c>
      <c r="G67" t="s">
        <v>654</v>
      </c>
      <c r="H67" s="2">
        <v>1.5699999999999999E-2</v>
      </c>
      <c r="I67" t="s">
        <v>655</v>
      </c>
      <c r="J67" s="2">
        <v>0.52100000000000002</v>
      </c>
      <c r="K67" t="s">
        <v>656</v>
      </c>
      <c r="L67" s="2">
        <v>0</v>
      </c>
      <c r="M67" t="s">
        <v>657</v>
      </c>
      <c r="N67" s="2">
        <v>0.19620000000000001</v>
      </c>
      <c r="O67" t="s">
        <v>658</v>
      </c>
      <c r="P67" s="2">
        <v>0.19650000000000001</v>
      </c>
      <c r="Q67" t="s">
        <v>659</v>
      </c>
      <c r="R67" s="2">
        <v>1.43E-2</v>
      </c>
      <c r="S67">
        <v>0</v>
      </c>
      <c r="T67" s="2">
        <v>0</v>
      </c>
    </row>
    <row r="68" spans="1:20">
      <c r="A68" t="s">
        <v>1030</v>
      </c>
      <c r="B68" t="s">
        <v>954</v>
      </c>
      <c r="C68" t="s">
        <v>1030</v>
      </c>
      <c r="D68" t="s">
        <v>1052</v>
      </c>
      <c r="E68" t="s">
        <v>1053</v>
      </c>
      <c r="F68" s="2">
        <v>0.75890000000000002</v>
      </c>
      <c r="G68" t="s">
        <v>1054</v>
      </c>
      <c r="H68" s="2">
        <v>7.5700000000000003E-2</v>
      </c>
      <c r="I68" t="s">
        <v>1055</v>
      </c>
      <c r="J68" s="2">
        <v>0.16120000000000001</v>
      </c>
      <c r="K68" t="s">
        <v>936</v>
      </c>
      <c r="L68" s="2">
        <v>2.0000000000000001E-4</v>
      </c>
      <c r="M68" t="s">
        <v>1056</v>
      </c>
      <c r="N68" s="2">
        <v>8.0000000000000004E-4</v>
      </c>
      <c r="O68" t="s">
        <v>1045</v>
      </c>
      <c r="P68" s="2">
        <v>1.4E-3</v>
      </c>
      <c r="Q68">
        <v>0</v>
      </c>
      <c r="R68" s="2">
        <v>0</v>
      </c>
      <c r="S68" t="s">
        <v>1057</v>
      </c>
      <c r="T68" s="2">
        <v>1.6000000000000001E-3</v>
      </c>
    </row>
    <row r="69" spans="1:20">
      <c r="A69" t="s">
        <v>1462</v>
      </c>
      <c r="B69" t="s">
        <v>1269</v>
      </c>
      <c r="C69" t="s">
        <v>1431</v>
      </c>
      <c r="D69" t="s">
        <v>1463</v>
      </c>
      <c r="E69" t="s">
        <v>1464</v>
      </c>
      <c r="F69" s="2">
        <v>0.94099999999999995</v>
      </c>
      <c r="G69">
        <v>0</v>
      </c>
      <c r="H69" s="2">
        <v>0</v>
      </c>
      <c r="I69" t="s">
        <v>1465</v>
      </c>
      <c r="J69" s="2">
        <v>5.5E-2</v>
      </c>
      <c r="K69">
        <v>0</v>
      </c>
      <c r="L69" s="2">
        <v>0</v>
      </c>
      <c r="M69">
        <v>0</v>
      </c>
      <c r="N69" s="2">
        <v>0</v>
      </c>
      <c r="O69" t="s">
        <v>1466</v>
      </c>
      <c r="P69" s="2">
        <v>3.0000000000000001E-3</v>
      </c>
      <c r="Q69">
        <v>0</v>
      </c>
      <c r="R69" s="2">
        <v>0</v>
      </c>
      <c r="S69">
        <v>0</v>
      </c>
      <c r="T69" s="2">
        <v>0</v>
      </c>
    </row>
    <row r="70" spans="1:20">
      <c r="A70" t="s">
        <v>1674</v>
      </c>
      <c r="B70" t="s">
        <v>1575</v>
      </c>
      <c r="C70" t="s">
        <v>1669</v>
      </c>
      <c r="D70" t="s">
        <v>1675</v>
      </c>
      <c r="E70" t="s">
        <v>1676</v>
      </c>
      <c r="F70" s="2">
        <v>5.0999999999999997E-2</v>
      </c>
      <c r="G70" t="s">
        <v>1677</v>
      </c>
      <c r="H70" s="2">
        <v>0.94899999999999995</v>
      </c>
      <c r="I70">
        <v>0</v>
      </c>
      <c r="J70" s="2">
        <v>0</v>
      </c>
      <c r="K70">
        <v>0</v>
      </c>
      <c r="L70" s="2">
        <v>0</v>
      </c>
      <c r="M70">
        <v>0</v>
      </c>
      <c r="N70" s="2">
        <v>0</v>
      </c>
      <c r="O70">
        <v>0</v>
      </c>
      <c r="P70" s="2">
        <v>0</v>
      </c>
      <c r="Q70">
        <v>0</v>
      </c>
      <c r="R70" s="2">
        <v>0</v>
      </c>
      <c r="S70">
        <v>0</v>
      </c>
      <c r="T70" s="2">
        <v>0</v>
      </c>
    </row>
    <row r="71" spans="1:20">
      <c r="A71" t="s">
        <v>1388</v>
      </c>
      <c r="B71" t="s">
        <v>1269</v>
      </c>
      <c r="C71" t="s">
        <v>1375</v>
      </c>
      <c r="D71" t="s">
        <v>1389</v>
      </c>
      <c r="E71" t="s">
        <v>1390</v>
      </c>
      <c r="F71" s="2">
        <v>0.88200000000000001</v>
      </c>
      <c r="G71">
        <v>0</v>
      </c>
      <c r="H71" s="2">
        <v>0</v>
      </c>
      <c r="I71" t="s">
        <v>1391</v>
      </c>
      <c r="J71" s="2">
        <v>0.11</v>
      </c>
      <c r="K71">
        <v>0</v>
      </c>
      <c r="L71" s="2">
        <v>0</v>
      </c>
      <c r="M71">
        <v>0</v>
      </c>
      <c r="N71" s="2">
        <v>0</v>
      </c>
      <c r="O71" t="s">
        <v>1392</v>
      </c>
      <c r="P71" s="2">
        <v>5.0000000000000001E-3</v>
      </c>
      <c r="Q71" t="s">
        <v>1393</v>
      </c>
      <c r="R71" s="2">
        <v>3.0000000000000001E-3</v>
      </c>
      <c r="S71">
        <v>0</v>
      </c>
      <c r="T71" s="2">
        <v>0</v>
      </c>
    </row>
    <row r="72" spans="1:20">
      <c r="A72" t="s">
        <v>340</v>
      </c>
      <c r="B72" t="s">
        <v>164</v>
      </c>
      <c r="C72" t="s">
        <v>301</v>
      </c>
      <c r="D72" t="s">
        <v>341</v>
      </c>
      <c r="E72" t="s">
        <v>342</v>
      </c>
      <c r="F72" s="2">
        <v>0.88700000000000001</v>
      </c>
      <c r="G72" t="s">
        <v>343</v>
      </c>
      <c r="H72" s="2">
        <v>0.04</v>
      </c>
      <c r="I72" t="s">
        <v>344</v>
      </c>
      <c r="J72" s="2">
        <v>0.05</v>
      </c>
      <c r="K72">
        <v>0</v>
      </c>
      <c r="L72" s="2">
        <v>0</v>
      </c>
      <c r="M72">
        <v>0</v>
      </c>
      <c r="N72" s="2">
        <v>0</v>
      </c>
      <c r="O72" t="s">
        <v>345</v>
      </c>
      <c r="P72" s="2">
        <v>1.7000000000000001E-2</v>
      </c>
      <c r="Q72" t="s">
        <v>346</v>
      </c>
      <c r="R72" s="2">
        <v>5.0000000000000001E-3</v>
      </c>
      <c r="S72">
        <v>0</v>
      </c>
      <c r="T72" s="2">
        <v>0</v>
      </c>
    </row>
    <row r="73" spans="1:20">
      <c r="A73" t="s">
        <v>181</v>
      </c>
      <c r="B73" t="s">
        <v>164</v>
      </c>
      <c r="C73" t="s">
        <v>165</v>
      </c>
      <c r="D73" t="s">
        <v>182</v>
      </c>
      <c r="E73" t="s">
        <v>183</v>
      </c>
      <c r="F73" s="2">
        <v>0.629</v>
      </c>
      <c r="G73" t="s">
        <v>184</v>
      </c>
      <c r="H73" s="2">
        <v>0.36599999999999999</v>
      </c>
      <c r="I73" t="s">
        <v>185</v>
      </c>
      <c r="J73" s="2">
        <v>1E-3</v>
      </c>
      <c r="K73">
        <v>0</v>
      </c>
      <c r="L73" s="2">
        <v>0</v>
      </c>
      <c r="M73">
        <v>0</v>
      </c>
      <c r="N73" s="2">
        <v>0</v>
      </c>
      <c r="O73" t="s">
        <v>186</v>
      </c>
      <c r="P73" s="2">
        <v>4.0000000000000001E-3</v>
      </c>
      <c r="Q73">
        <v>0</v>
      </c>
      <c r="R73" s="2">
        <v>0</v>
      </c>
      <c r="S73">
        <v>0</v>
      </c>
      <c r="T73" s="2">
        <v>0</v>
      </c>
    </row>
    <row r="74" spans="1:20">
      <c r="A74" t="s">
        <v>970</v>
      </c>
      <c r="B74" t="s">
        <v>954</v>
      </c>
      <c r="C74" t="s">
        <v>955</v>
      </c>
      <c r="D74" t="s">
        <v>971</v>
      </c>
      <c r="E74" t="s">
        <v>972</v>
      </c>
      <c r="F74" s="2">
        <v>0.39900000000000002</v>
      </c>
      <c r="G74" t="s">
        <v>973</v>
      </c>
      <c r="H74" s="2">
        <v>2E-3</v>
      </c>
      <c r="I74" t="s">
        <v>974</v>
      </c>
      <c r="J74" s="2">
        <v>0.59599999999999997</v>
      </c>
      <c r="K74">
        <v>0</v>
      </c>
      <c r="L74" s="2">
        <v>0</v>
      </c>
      <c r="M74">
        <v>0</v>
      </c>
      <c r="N74" s="2">
        <v>0</v>
      </c>
      <c r="O74">
        <v>0</v>
      </c>
      <c r="P74" s="2">
        <v>0</v>
      </c>
      <c r="Q74">
        <v>0</v>
      </c>
      <c r="R74" s="2">
        <v>0</v>
      </c>
      <c r="S74" t="s">
        <v>975</v>
      </c>
      <c r="T74" s="2">
        <v>1E-3</v>
      </c>
    </row>
    <row r="75" spans="1:20">
      <c r="A75" t="s">
        <v>187</v>
      </c>
      <c r="B75" t="s">
        <v>164</v>
      </c>
      <c r="C75" t="s">
        <v>165</v>
      </c>
      <c r="D75" t="s">
        <v>188</v>
      </c>
      <c r="E75" t="s">
        <v>189</v>
      </c>
      <c r="F75" s="2">
        <v>0.628</v>
      </c>
      <c r="G75" t="s">
        <v>190</v>
      </c>
      <c r="H75" s="2">
        <v>0.34599999999999997</v>
      </c>
      <c r="I75" t="s">
        <v>191</v>
      </c>
      <c r="J75" s="2">
        <v>5.9999999999999995E-4</v>
      </c>
      <c r="K75">
        <v>0</v>
      </c>
      <c r="L75" s="2">
        <v>0</v>
      </c>
      <c r="M75">
        <v>0</v>
      </c>
      <c r="N75" s="2">
        <v>0</v>
      </c>
      <c r="O75" t="s">
        <v>192</v>
      </c>
      <c r="P75" s="2">
        <v>2.5999999999999999E-2</v>
      </c>
      <c r="Q75">
        <v>0</v>
      </c>
      <c r="R75" s="2">
        <v>0</v>
      </c>
      <c r="S75">
        <v>0</v>
      </c>
      <c r="T75" s="2">
        <v>0</v>
      </c>
    </row>
    <row r="76" spans="1:20">
      <c r="A76" t="s">
        <v>954</v>
      </c>
      <c r="B76" t="s">
        <v>954</v>
      </c>
      <c r="C76" t="s">
        <v>954</v>
      </c>
      <c r="D76" t="s">
        <v>1259</v>
      </c>
      <c r="E76" t="s">
        <v>1260</v>
      </c>
      <c r="F76" s="2">
        <v>0.75180000000000002</v>
      </c>
      <c r="G76" t="s">
        <v>1261</v>
      </c>
      <c r="H76" s="2">
        <v>5.8500000000000003E-2</v>
      </c>
      <c r="I76" t="s">
        <v>1262</v>
      </c>
      <c r="J76" s="2">
        <v>0.18149999999999999</v>
      </c>
      <c r="K76" t="s">
        <v>1263</v>
      </c>
      <c r="L76" s="2">
        <v>1.6999999999999999E-3</v>
      </c>
      <c r="M76" t="s">
        <v>1264</v>
      </c>
      <c r="N76" s="2">
        <v>1.8E-3</v>
      </c>
      <c r="O76" t="s">
        <v>1265</v>
      </c>
      <c r="P76" s="2">
        <v>1.2999999999999999E-3</v>
      </c>
      <c r="Q76" t="s">
        <v>1266</v>
      </c>
      <c r="R76" s="2">
        <v>1.1999999999999999E-3</v>
      </c>
      <c r="S76" t="s">
        <v>1267</v>
      </c>
      <c r="T76" s="2">
        <v>2E-3</v>
      </c>
    </row>
    <row r="77" spans="1:20">
      <c r="A77" t="s">
        <v>1467</v>
      </c>
      <c r="B77" t="s">
        <v>1269</v>
      </c>
      <c r="C77" t="s">
        <v>1431</v>
      </c>
      <c r="D77" t="s">
        <v>1468</v>
      </c>
      <c r="E77" t="s">
        <v>1469</v>
      </c>
      <c r="F77" s="2">
        <v>0.67200000000000004</v>
      </c>
      <c r="G77">
        <v>9</v>
      </c>
      <c r="H77" s="2">
        <v>3.0000000000000001E-3</v>
      </c>
      <c r="I77">
        <v>945</v>
      </c>
      <c r="J77" s="2">
        <v>0.315</v>
      </c>
      <c r="K77">
        <v>0</v>
      </c>
      <c r="L77" s="2">
        <v>0</v>
      </c>
      <c r="M77">
        <v>6</v>
      </c>
      <c r="N77" s="2">
        <v>2E-3</v>
      </c>
      <c r="O77">
        <v>0</v>
      </c>
      <c r="P77" s="2">
        <v>0</v>
      </c>
      <c r="Q77">
        <v>24</v>
      </c>
      <c r="R77" s="2">
        <v>8.0000000000000002E-3</v>
      </c>
      <c r="S77">
        <v>0</v>
      </c>
      <c r="T77" s="2">
        <v>0</v>
      </c>
    </row>
    <row r="78" spans="1:20">
      <c r="A78" t="s">
        <v>1066</v>
      </c>
      <c r="B78" t="s">
        <v>954</v>
      </c>
      <c r="C78" t="s">
        <v>1059</v>
      </c>
      <c r="D78" t="s">
        <v>191</v>
      </c>
      <c r="E78" t="s">
        <v>1067</v>
      </c>
      <c r="F78" s="2">
        <v>0.98</v>
      </c>
      <c r="G78">
        <v>0</v>
      </c>
      <c r="H78" s="2">
        <v>0</v>
      </c>
      <c r="I78">
        <v>850</v>
      </c>
      <c r="J78" s="2">
        <v>1.7000000000000001E-2</v>
      </c>
      <c r="K78">
        <v>0</v>
      </c>
      <c r="L78" s="2">
        <v>0</v>
      </c>
      <c r="M78">
        <v>0</v>
      </c>
      <c r="N78" s="2">
        <v>0</v>
      </c>
      <c r="O78">
        <v>0</v>
      </c>
      <c r="P78" s="2">
        <v>0</v>
      </c>
      <c r="Q78">
        <v>150</v>
      </c>
      <c r="R78" s="2">
        <v>3.0000000000000001E-3</v>
      </c>
      <c r="S78">
        <v>0</v>
      </c>
      <c r="T78" s="2">
        <v>0</v>
      </c>
    </row>
    <row r="79" spans="1:20">
      <c r="A79" t="s">
        <v>660</v>
      </c>
      <c r="B79" t="s">
        <v>524</v>
      </c>
      <c r="C79" t="s">
        <v>661</v>
      </c>
      <c r="D79" t="s">
        <v>662</v>
      </c>
      <c r="E79" t="s">
        <v>663</v>
      </c>
      <c r="F79" s="2">
        <v>0.64400000000000002</v>
      </c>
      <c r="G79" t="s">
        <v>664</v>
      </c>
      <c r="H79" s="2">
        <v>6.3E-2</v>
      </c>
      <c r="I79" t="s">
        <v>665</v>
      </c>
      <c r="J79" s="2">
        <v>8.0000000000000002E-3</v>
      </c>
      <c r="K79" t="s">
        <v>666</v>
      </c>
      <c r="L79" s="2">
        <v>0.27900000000000003</v>
      </c>
      <c r="M79">
        <v>0</v>
      </c>
      <c r="N79" s="2">
        <v>0</v>
      </c>
      <c r="O79">
        <v>0</v>
      </c>
      <c r="P79" s="2">
        <v>0</v>
      </c>
      <c r="Q79" t="s">
        <v>667</v>
      </c>
      <c r="R79" s="2">
        <v>5.0000000000000001E-3</v>
      </c>
      <c r="S79">
        <v>0</v>
      </c>
      <c r="T79" s="2">
        <v>0</v>
      </c>
    </row>
    <row r="80" spans="1:20">
      <c r="A80" t="s">
        <v>1068</v>
      </c>
      <c r="B80" t="s">
        <v>954</v>
      </c>
      <c r="C80" t="s">
        <v>1059</v>
      </c>
      <c r="D80" t="s">
        <v>1069</v>
      </c>
      <c r="E80" t="s">
        <v>1070</v>
      </c>
      <c r="F80" s="2">
        <v>0.81599999999999995</v>
      </c>
      <c r="G80" t="s">
        <v>1071</v>
      </c>
      <c r="H80" s="2">
        <v>8.0000000000000002E-3</v>
      </c>
      <c r="I80" t="s">
        <v>1072</v>
      </c>
      <c r="J80" s="2">
        <v>0.17599999999999999</v>
      </c>
      <c r="K80">
        <v>0</v>
      </c>
      <c r="L80" s="2">
        <v>0</v>
      </c>
      <c r="M80">
        <v>0</v>
      </c>
      <c r="N80" s="2">
        <v>0</v>
      </c>
      <c r="O80">
        <v>0</v>
      </c>
      <c r="P80" s="2">
        <v>0</v>
      </c>
      <c r="Q80">
        <v>0</v>
      </c>
      <c r="R80" s="2">
        <v>0</v>
      </c>
      <c r="S80">
        <v>0</v>
      </c>
      <c r="T80" s="2">
        <v>0</v>
      </c>
    </row>
    <row r="81" spans="1:20">
      <c r="A81" t="s">
        <v>1208</v>
      </c>
      <c r="B81" t="s">
        <v>954</v>
      </c>
      <c r="C81" t="s">
        <v>1198</v>
      </c>
      <c r="D81" t="s">
        <v>1209</v>
      </c>
      <c r="E81" t="s">
        <v>1210</v>
      </c>
      <c r="F81" s="2">
        <v>0.63</v>
      </c>
      <c r="G81" t="s">
        <v>1211</v>
      </c>
      <c r="H81" s="2">
        <v>7.4999999999999997E-2</v>
      </c>
      <c r="I81" t="s">
        <v>1212</v>
      </c>
      <c r="J81" s="2">
        <v>0.28000000000000003</v>
      </c>
      <c r="K81" t="s">
        <v>270</v>
      </c>
      <c r="L81" s="2">
        <v>5.0000000000000001E-4</v>
      </c>
      <c r="M81" t="s">
        <v>1213</v>
      </c>
      <c r="N81" s="2">
        <v>5.0000000000000001E-3</v>
      </c>
      <c r="O81" t="s">
        <v>1214</v>
      </c>
      <c r="P81" s="2">
        <v>3.0000000000000001E-3</v>
      </c>
      <c r="Q81" t="s">
        <v>1215</v>
      </c>
      <c r="R81" s="2">
        <v>2E-3</v>
      </c>
      <c r="S81" t="s">
        <v>1213</v>
      </c>
      <c r="T81" s="2">
        <v>5.0000000000000001E-3</v>
      </c>
    </row>
    <row r="82" spans="1:20">
      <c r="A82" t="s">
        <v>1470</v>
      </c>
      <c r="B82" t="s">
        <v>1269</v>
      </c>
      <c r="C82" t="s">
        <v>1431</v>
      </c>
      <c r="D82" t="s">
        <v>1471</v>
      </c>
      <c r="E82" t="s">
        <v>1472</v>
      </c>
      <c r="F82" s="2">
        <v>0.84399999999999997</v>
      </c>
      <c r="G82" t="s">
        <v>1473</v>
      </c>
      <c r="H82" s="2">
        <v>8.9999999999999993E-3</v>
      </c>
      <c r="I82" t="s">
        <v>1474</v>
      </c>
      <c r="J82" s="2">
        <v>3.4000000000000002E-2</v>
      </c>
      <c r="K82" t="s">
        <v>1475</v>
      </c>
      <c r="L82" s="2">
        <v>1.6E-2</v>
      </c>
      <c r="M82">
        <v>0</v>
      </c>
      <c r="N82" s="2">
        <v>0</v>
      </c>
      <c r="O82" t="s">
        <v>1476</v>
      </c>
      <c r="P82" s="2">
        <v>9.0999999999999998E-2</v>
      </c>
      <c r="Q82" t="s">
        <v>1477</v>
      </c>
      <c r="R82" s="2">
        <v>5.0000000000000001E-3</v>
      </c>
      <c r="S82">
        <v>0</v>
      </c>
      <c r="T82" s="2">
        <v>0</v>
      </c>
    </row>
    <row r="83" spans="1:20">
      <c r="A83" t="s">
        <v>736</v>
      </c>
      <c r="B83" t="s">
        <v>524</v>
      </c>
      <c r="C83" t="s">
        <v>731</v>
      </c>
      <c r="D83" t="s">
        <v>737</v>
      </c>
      <c r="E83" t="s">
        <v>738</v>
      </c>
      <c r="F83" s="2">
        <v>0.94</v>
      </c>
      <c r="G83">
        <v>0</v>
      </c>
      <c r="H83" s="2">
        <v>0</v>
      </c>
      <c r="I83" t="s">
        <v>739</v>
      </c>
      <c r="J83" s="2">
        <v>4.9000000000000002E-2</v>
      </c>
      <c r="K83">
        <v>0</v>
      </c>
      <c r="L83" s="2">
        <v>0</v>
      </c>
      <c r="M83">
        <v>0</v>
      </c>
      <c r="N83" s="2">
        <v>0</v>
      </c>
      <c r="O83" t="s">
        <v>740</v>
      </c>
      <c r="P83" s="2">
        <v>5.0000000000000001E-3</v>
      </c>
      <c r="Q83" t="s">
        <v>633</v>
      </c>
      <c r="R83" s="2">
        <v>4.0000000000000001E-3</v>
      </c>
      <c r="S83">
        <v>0</v>
      </c>
      <c r="T83" s="2">
        <v>0</v>
      </c>
    </row>
    <row r="84" spans="1:20">
      <c r="A84" t="s">
        <v>347</v>
      </c>
      <c r="B84" t="s">
        <v>164</v>
      </c>
      <c r="C84" t="s">
        <v>301</v>
      </c>
      <c r="D84" t="s">
        <v>348</v>
      </c>
      <c r="E84" t="s">
        <v>349</v>
      </c>
      <c r="F84" s="2">
        <v>0.76500000000000001</v>
      </c>
      <c r="G84" t="s">
        <v>350</v>
      </c>
      <c r="H84" s="2">
        <v>0.112</v>
      </c>
      <c r="I84" t="s">
        <v>351</v>
      </c>
      <c r="J84" s="2">
        <v>5.6000000000000001E-2</v>
      </c>
      <c r="K84">
        <v>0</v>
      </c>
      <c r="L84" s="2">
        <v>0</v>
      </c>
      <c r="M84">
        <v>0</v>
      </c>
      <c r="N84" s="2">
        <v>0</v>
      </c>
      <c r="O84" t="s">
        <v>352</v>
      </c>
      <c r="P84" s="2">
        <v>0.06</v>
      </c>
      <c r="Q84" t="s">
        <v>353</v>
      </c>
      <c r="R84" s="2">
        <v>7.0000000000000001E-3</v>
      </c>
      <c r="S84">
        <v>0</v>
      </c>
      <c r="T84" s="2">
        <v>0</v>
      </c>
    </row>
    <row r="85" spans="1:20">
      <c r="A85" t="s">
        <v>427</v>
      </c>
      <c r="B85" t="s">
        <v>164</v>
      </c>
      <c r="C85" t="s">
        <v>410</v>
      </c>
      <c r="D85" t="s">
        <v>428</v>
      </c>
      <c r="E85" t="s">
        <v>429</v>
      </c>
      <c r="F85" s="2">
        <v>4.4999999999999998E-2</v>
      </c>
      <c r="G85" t="s">
        <v>430</v>
      </c>
      <c r="H85" s="2">
        <v>0.95099999999999996</v>
      </c>
      <c r="I85">
        <v>0</v>
      </c>
      <c r="J85" s="2">
        <v>0</v>
      </c>
      <c r="K85">
        <v>0</v>
      </c>
      <c r="L85" s="2">
        <v>0</v>
      </c>
      <c r="M85">
        <v>0</v>
      </c>
      <c r="N85" s="2">
        <v>0</v>
      </c>
      <c r="O85" t="s">
        <v>431</v>
      </c>
      <c r="P85" s="2">
        <v>1E-3</v>
      </c>
      <c r="Q85">
        <v>0</v>
      </c>
      <c r="R85" s="2">
        <v>0</v>
      </c>
      <c r="S85">
        <v>0</v>
      </c>
      <c r="T85" s="2">
        <v>0</v>
      </c>
    </row>
    <row r="86" spans="1:20">
      <c r="A86" t="s">
        <v>1034</v>
      </c>
      <c r="B86" t="s">
        <v>954</v>
      </c>
      <c r="C86" t="s">
        <v>1030</v>
      </c>
      <c r="D86" t="s">
        <v>1035</v>
      </c>
      <c r="E86" t="s">
        <v>1036</v>
      </c>
      <c r="F86" s="2">
        <v>0.88500000000000001</v>
      </c>
      <c r="G86" t="s">
        <v>1037</v>
      </c>
      <c r="H86" s="2">
        <v>0.107</v>
      </c>
      <c r="I86" t="s">
        <v>1038</v>
      </c>
      <c r="J86" s="2">
        <v>7.0000000000000001E-3</v>
      </c>
      <c r="K86">
        <v>0</v>
      </c>
      <c r="L86" s="2">
        <v>0</v>
      </c>
      <c r="M86">
        <v>0</v>
      </c>
      <c r="N86" s="2">
        <v>0</v>
      </c>
      <c r="O86">
        <v>0</v>
      </c>
      <c r="P86" s="2">
        <v>0</v>
      </c>
      <c r="Q86">
        <v>0</v>
      </c>
      <c r="R86" s="2">
        <v>0</v>
      </c>
      <c r="S86">
        <v>0</v>
      </c>
      <c r="T86" s="2">
        <v>0</v>
      </c>
    </row>
    <row r="87" spans="1:20">
      <c r="A87" t="s">
        <v>976</v>
      </c>
      <c r="B87" t="s">
        <v>954</v>
      </c>
      <c r="C87" t="s">
        <v>955</v>
      </c>
      <c r="D87" t="s">
        <v>977</v>
      </c>
      <c r="E87" t="s">
        <v>978</v>
      </c>
      <c r="F87" s="2">
        <v>0.68700000000000006</v>
      </c>
      <c r="G87" t="s">
        <v>979</v>
      </c>
      <c r="H87" s="2">
        <v>5.8000000000000003E-2</v>
      </c>
      <c r="I87" t="s">
        <v>980</v>
      </c>
      <c r="J87" s="2">
        <v>0.247</v>
      </c>
      <c r="K87" t="s">
        <v>815</v>
      </c>
      <c r="L87" s="2">
        <v>1E-3</v>
      </c>
      <c r="M87" t="s">
        <v>981</v>
      </c>
      <c r="N87" s="2">
        <v>3.0000000000000001E-3</v>
      </c>
      <c r="O87" t="s">
        <v>936</v>
      </c>
      <c r="P87" s="2">
        <v>5.0000000000000001E-4</v>
      </c>
      <c r="Q87" t="s">
        <v>982</v>
      </c>
      <c r="R87" s="2">
        <v>1E-3</v>
      </c>
      <c r="S87" t="s">
        <v>981</v>
      </c>
      <c r="T87" s="2">
        <v>3.0000000000000001E-3</v>
      </c>
    </row>
    <row r="88" spans="1:20">
      <c r="A88" t="s">
        <v>432</v>
      </c>
      <c r="B88" t="s">
        <v>164</v>
      </c>
      <c r="C88" t="s">
        <v>410</v>
      </c>
      <c r="D88" t="s">
        <v>433</v>
      </c>
      <c r="E88" t="s">
        <v>434</v>
      </c>
      <c r="F88" s="2">
        <v>0.749</v>
      </c>
      <c r="G88" t="s">
        <v>435</v>
      </c>
      <c r="H88" s="2">
        <v>0.158</v>
      </c>
      <c r="I88" t="s">
        <v>436</v>
      </c>
      <c r="J88" s="2">
        <v>4.2000000000000003E-2</v>
      </c>
      <c r="K88">
        <v>0</v>
      </c>
      <c r="L88" s="2">
        <v>0</v>
      </c>
      <c r="M88">
        <v>0</v>
      </c>
      <c r="N88" s="2">
        <v>0</v>
      </c>
      <c r="O88" t="s">
        <v>437</v>
      </c>
      <c r="P88" s="2">
        <v>4.9000000000000002E-2</v>
      </c>
      <c r="Q88" t="s">
        <v>438</v>
      </c>
      <c r="R88" s="2">
        <v>2E-3</v>
      </c>
      <c r="S88">
        <v>0</v>
      </c>
      <c r="T88" s="2">
        <v>0</v>
      </c>
    </row>
    <row r="89" spans="1:20">
      <c r="A89" t="s">
        <v>1158</v>
      </c>
      <c r="B89" t="s">
        <v>954</v>
      </c>
      <c r="C89" t="s">
        <v>1155</v>
      </c>
      <c r="D89" t="s">
        <v>270</v>
      </c>
      <c r="E89" t="s">
        <v>1159</v>
      </c>
      <c r="F89" s="2">
        <v>0.88800000000000001</v>
      </c>
      <c r="G89" t="s">
        <v>767</v>
      </c>
      <c r="H89" s="2">
        <v>0.04</v>
      </c>
      <c r="I89">
        <v>870</v>
      </c>
      <c r="J89" s="2">
        <v>2.9000000000000001E-2</v>
      </c>
      <c r="K89">
        <v>540</v>
      </c>
      <c r="L89" s="2">
        <v>1.7999999999999999E-2</v>
      </c>
      <c r="M89">
        <v>0</v>
      </c>
      <c r="N89" s="2">
        <v>0</v>
      </c>
      <c r="O89">
        <v>0</v>
      </c>
      <c r="P89" s="2">
        <v>0</v>
      </c>
      <c r="Q89">
        <v>90</v>
      </c>
      <c r="R89" s="2">
        <v>3.0000000000000001E-3</v>
      </c>
      <c r="S89">
        <v>630</v>
      </c>
      <c r="T89" s="2">
        <v>2.1000000000000001E-2</v>
      </c>
    </row>
    <row r="90" spans="1:20">
      <c r="A90" t="s">
        <v>1116</v>
      </c>
      <c r="B90" t="s">
        <v>954</v>
      </c>
      <c r="C90" t="s">
        <v>1101</v>
      </c>
      <c r="D90" t="s">
        <v>1117</v>
      </c>
      <c r="E90" t="s">
        <v>1118</v>
      </c>
      <c r="F90" s="2">
        <v>0.88100000000000001</v>
      </c>
      <c r="G90" t="s">
        <v>1119</v>
      </c>
      <c r="H90" s="2">
        <v>5.2999999999999999E-2</v>
      </c>
      <c r="I90" t="s">
        <v>1120</v>
      </c>
      <c r="J90" s="2">
        <v>6.0999999999999999E-2</v>
      </c>
      <c r="K90" t="s">
        <v>1121</v>
      </c>
      <c r="L90" s="2">
        <v>1E-3</v>
      </c>
      <c r="M90">
        <v>0</v>
      </c>
      <c r="N90" s="2">
        <v>0</v>
      </c>
      <c r="O90" t="s">
        <v>1121</v>
      </c>
      <c r="P90" s="2">
        <v>1E-3</v>
      </c>
      <c r="Q90">
        <v>0</v>
      </c>
      <c r="R90" s="2">
        <v>0</v>
      </c>
      <c r="S90">
        <v>0</v>
      </c>
      <c r="T90" s="2">
        <v>0</v>
      </c>
    </row>
    <row r="91" spans="1:20">
      <c r="A91" t="s">
        <v>1551</v>
      </c>
      <c r="B91" t="s">
        <v>1537</v>
      </c>
      <c r="C91" t="s">
        <v>1537</v>
      </c>
      <c r="D91" t="s">
        <v>718</v>
      </c>
      <c r="E91" t="s">
        <v>1552</v>
      </c>
      <c r="F91" s="2">
        <v>0.96099999999999997</v>
      </c>
      <c r="G91">
        <v>0</v>
      </c>
      <c r="H91" s="2">
        <v>0</v>
      </c>
      <c r="I91" t="s">
        <v>673</v>
      </c>
      <c r="J91" s="2">
        <v>2.5000000000000001E-2</v>
      </c>
      <c r="K91">
        <v>0</v>
      </c>
      <c r="L91" s="2">
        <v>0</v>
      </c>
      <c r="M91">
        <v>0</v>
      </c>
      <c r="N91" s="2">
        <v>0</v>
      </c>
      <c r="O91">
        <v>480</v>
      </c>
      <c r="P91" s="2">
        <v>8.0000000000000002E-3</v>
      </c>
      <c r="Q91">
        <v>360</v>
      </c>
      <c r="R91" s="2">
        <v>6.0000000000000001E-3</v>
      </c>
      <c r="S91">
        <v>0</v>
      </c>
      <c r="T91" s="2">
        <v>0</v>
      </c>
    </row>
    <row r="92" spans="1:20">
      <c r="A92" t="s">
        <v>1305</v>
      </c>
      <c r="B92" t="s">
        <v>1269</v>
      </c>
      <c r="C92" t="s">
        <v>1270</v>
      </c>
      <c r="D92" t="s">
        <v>706</v>
      </c>
      <c r="E92" t="s">
        <v>644</v>
      </c>
      <c r="F92" s="2">
        <v>0.96599999999999997</v>
      </c>
      <c r="G92">
        <v>300</v>
      </c>
      <c r="H92" s="2">
        <v>3.0000000000000001E-3</v>
      </c>
      <c r="I92" t="s">
        <v>227</v>
      </c>
      <c r="J92" s="2">
        <v>0.01</v>
      </c>
      <c r="K92">
        <v>700</v>
      </c>
      <c r="L92" s="2">
        <v>7.0000000000000001E-3</v>
      </c>
      <c r="M92">
        <v>0</v>
      </c>
      <c r="N92" s="2">
        <v>0</v>
      </c>
      <c r="O92" t="s">
        <v>1306</v>
      </c>
      <c r="P92" s="2">
        <v>1.2999999999999999E-2</v>
      </c>
      <c r="Q92">
        <v>200</v>
      </c>
      <c r="R92" s="2">
        <v>2E-3</v>
      </c>
      <c r="S92">
        <v>0</v>
      </c>
      <c r="T92" s="2">
        <v>0</v>
      </c>
    </row>
    <row r="93" spans="1:20">
      <c r="A93" t="s">
        <v>1307</v>
      </c>
      <c r="B93" t="s">
        <v>1269</v>
      </c>
      <c r="C93" t="s">
        <v>1270</v>
      </c>
      <c r="D93" t="s">
        <v>1308</v>
      </c>
      <c r="E93" t="s">
        <v>1309</v>
      </c>
      <c r="F93" s="2">
        <v>0.95899999999999996</v>
      </c>
      <c r="G93" t="s">
        <v>1310</v>
      </c>
      <c r="H93" s="2">
        <v>4.0000000000000001E-3</v>
      </c>
      <c r="I93" t="s">
        <v>1311</v>
      </c>
      <c r="J93" s="2">
        <v>2.5000000000000001E-2</v>
      </c>
      <c r="K93" t="s">
        <v>1312</v>
      </c>
      <c r="L93" s="2">
        <v>5.0000000000000001E-3</v>
      </c>
      <c r="M93">
        <v>0</v>
      </c>
      <c r="N93" s="2">
        <v>0</v>
      </c>
      <c r="O93" t="s">
        <v>1310</v>
      </c>
      <c r="P93" s="2">
        <v>4.0000000000000001E-3</v>
      </c>
      <c r="Q93" t="s">
        <v>1310</v>
      </c>
      <c r="R93" s="2">
        <v>4.0000000000000001E-3</v>
      </c>
      <c r="S93">
        <v>0</v>
      </c>
      <c r="T93" s="2">
        <v>0</v>
      </c>
    </row>
    <row r="94" spans="1:20">
      <c r="A94" t="s">
        <v>698</v>
      </c>
      <c r="B94" t="s">
        <v>524</v>
      </c>
      <c r="C94" t="s">
        <v>699</v>
      </c>
      <c r="D94" t="s">
        <v>700</v>
      </c>
      <c r="E94" t="s">
        <v>701</v>
      </c>
      <c r="F94" s="2">
        <v>0.94199999999999995</v>
      </c>
      <c r="G94">
        <v>0</v>
      </c>
      <c r="H94" s="2">
        <v>0</v>
      </c>
      <c r="I94" t="s">
        <v>702</v>
      </c>
      <c r="J94" s="2">
        <v>1.7000000000000001E-2</v>
      </c>
      <c r="K94">
        <v>0</v>
      </c>
      <c r="L94" s="2">
        <v>0</v>
      </c>
      <c r="M94" t="s">
        <v>703</v>
      </c>
      <c r="N94" s="2">
        <v>1.0999999999999999E-2</v>
      </c>
      <c r="O94" t="s">
        <v>704</v>
      </c>
      <c r="P94" s="2">
        <v>1.4999999999999999E-2</v>
      </c>
      <c r="Q94" t="s">
        <v>688</v>
      </c>
      <c r="R94" s="2">
        <v>1.6E-2</v>
      </c>
      <c r="S94">
        <v>0</v>
      </c>
      <c r="T94" s="2">
        <v>0</v>
      </c>
    </row>
    <row r="95" spans="1:20">
      <c r="A95" t="s">
        <v>1394</v>
      </c>
      <c r="B95" t="s">
        <v>1269</v>
      </c>
      <c r="C95" t="s">
        <v>1375</v>
      </c>
      <c r="D95" t="s">
        <v>1395</v>
      </c>
      <c r="E95" t="s">
        <v>1396</v>
      </c>
      <c r="F95" s="2">
        <v>0.95199999999999996</v>
      </c>
      <c r="G95">
        <v>0</v>
      </c>
      <c r="H95" s="2">
        <v>0</v>
      </c>
      <c r="I95" t="s">
        <v>1397</v>
      </c>
      <c r="J95" s="2">
        <v>4.1000000000000002E-2</v>
      </c>
      <c r="K95">
        <v>0</v>
      </c>
      <c r="L95" s="2">
        <v>0</v>
      </c>
      <c r="M95">
        <v>0</v>
      </c>
      <c r="N95" s="2">
        <v>0</v>
      </c>
      <c r="O95" t="s">
        <v>1398</v>
      </c>
      <c r="P95" s="2">
        <v>6.0000000000000001E-3</v>
      </c>
      <c r="Q95" t="s">
        <v>206</v>
      </c>
      <c r="R95" s="2">
        <v>6.9999999999999999E-4</v>
      </c>
      <c r="S95">
        <v>0</v>
      </c>
      <c r="T95" s="2">
        <v>0</v>
      </c>
    </row>
    <row r="96" spans="1:20">
      <c r="A96" t="s">
        <v>439</v>
      </c>
      <c r="B96" t="s">
        <v>164</v>
      </c>
      <c r="C96" t="s">
        <v>410</v>
      </c>
      <c r="D96" t="s">
        <v>440</v>
      </c>
      <c r="E96" t="s">
        <v>441</v>
      </c>
      <c r="F96" s="2">
        <v>0.109</v>
      </c>
      <c r="G96" t="s">
        <v>442</v>
      </c>
      <c r="H96" s="2">
        <v>0.84399999999999997</v>
      </c>
      <c r="I96" t="s">
        <v>443</v>
      </c>
      <c r="J96" s="2">
        <v>1.7999999999999999E-2</v>
      </c>
      <c r="K96">
        <v>0</v>
      </c>
      <c r="L96" s="2">
        <v>0</v>
      </c>
      <c r="M96">
        <v>0</v>
      </c>
      <c r="N96" s="2">
        <v>0</v>
      </c>
      <c r="O96" t="s">
        <v>444</v>
      </c>
      <c r="P96" s="2">
        <v>2.7E-2</v>
      </c>
      <c r="Q96">
        <v>0</v>
      </c>
      <c r="R96" s="2">
        <v>0</v>
      </c>
      <c r="S96">
        <v>0</v>
      </c>
      <c r="T96" s="2">
        <v>0</v>
      </c>
    </row>
    <row r="97" spans="1:20">
      <c r="A97" t="s">
        <v>445</v>
      </c>
      <c r="B97" t="s">
        <v>164</v>
      </c>
      <c r="C97" t="s">
        <v>410</v>
      </c>
      <c r="D97" t="s">
        <v>446</v>
      </c>
      <c r="E97" t="s">
        <v>447</v>
      </c>
      <c r="F97" s="2">
        <v>0.19700000000000001</v>
      </c>
      <c r="G97" t="s">
        <v>448</v>
      </c>
      <c r="H97" s="2">
        <v>0.45100000000000001</v>
      </c>
      <c r="I97" t="s">
        <v>449</v>
      </c>
      <c r="J97" s="2">
        <v>4.2999999999999997E-2</v>
      </c>
      <c r="K97">
        <v>0</v>
      </c>
      <c r="L97" s="2">
        <v>0</v>
      </c>
      <c r="M97">
        <v>0</v>
      </c>
      <c r="N97" s="2">
        <v>0</v>
      </c>
      <c r="O97" t="s">
        <v>450</v>
      </c>
      <c r="P97" s="2">
        <v>0.309</v>
      </c>
      <c r="Q97">
        <v>0</v>
      </c>
      <c r="R97" s="2">
        <v>0</v>
      </c>
      <c r="S97">
        <v>0</v>
      </c>
      <c r="T97" s="2">
        <v>0</v>
      </c>
    </row>
    <row r="98" spans="1:20">
      <c r="A98" t="s">
        <v>1478</v>
      </c>
      <c r="B98" t="s">
        <v>1269</v>
      </c>
      <c r="C98" t="s">
        <v>1431</v>
      </c>
      <c r="D98" t="s">
        <v>1479</v>
      </c>
      <c r="E98" t="s">
        <v>1480</v>
      </c>
      <c r="F98" s="2">
        <v>0.66</v>
      </c>
      <c r="G98" t="s">
        <v>1481</v>
      </c>
      <c r="H98" s="2">
        <v>6.4000000000000001E-2</v>
      </c>
      <c r="I98" t="s">
        <v>1482</v>
      </c>
      <c r="J98" s="2">
        <v>0.02</v>
      </c>
      <c r="K98" t="s">
        <v>1483</v>
      </c>
      <c r="L98" s="2">
        <v>0.249</v>
      </c>
      <c r="M98">
        <v>0</v>
      </c>
      <c r="N98" s="2">
        <v>0</v>
      </c>
      <c r="O98" t="s">
        <v>673</v>
      </c>
      <c r="P98" s="2">
        <v>2E-3</v>
      </c>
      <c r="Q98" t="s">
        <v>745</v>
      </c>
      <c r="R98" s="2">
        <v>6.0000000000000001E-3</v>
      </c>
      <c r="S98">
        <v>0</v>
      </c>
      <c r="T98" s="2">
        <v>0</v>
      </c>
    </row>
    <row r="99" spans="1:20">
      <c r="A99" t="s">
        <v>1313</v>
      </c>
      <c r="B99" t="s">
        <v>1269</v>
      </c>
      <c r="C99" t="s">
        <v>1270</v>
      </c>
      <c r="D99" t="s">
        <v>1314</v>
      </c>
      <c r="E99" t="s">
        <v>1315</v>
      </c>
      <c r="F99" s="2">
        <v>0.86899999999999999</v>
      </c>
      <c r="G99">
        <v>0</v>
      </c>
      <c r="H99" s="2">
        <v>0</v>
      </c>
      <c r="I99" t="s">
        <v>1316</v>
      </c>
      <c r="J99" s="2">
        <v>0.106</v>
      </c>
      <c r="K99">
        <v>0</v>
      </c>
      <c r="L99" s="2">
        <v>0</v>
      </c>
      <c r="M99">
        <v>0</v>
      </c>
      <c r="N99" s="2">
        <v>0</v>
      </c>
      <c r="O99" t="s">
        <v>1317</v>
      </c>
      <c r="P99" s="2">
        <v>2.1999999999999999E-2</v>
      </c>
      <c r="Q99" t="s">
        <v>1318</v>
      </c>
      <c r="R99" s="2">
        <v>3.0000000000000001E-3</v>
      </c>
      <c r="S99">
        <v>0</v>
      </c>
      <c r="T99" s="2">
        <v>0</v>
      </c>
    </row>
    <row r="100" spans="1:20">
      <c r="A100" t="s">
        <v>1399</v>
      </c>
      <c r="B100" t="s">
        <v>1269</v>
      </c>
      <c r="C100" t="s">
        <v>1375</v>
      </c>
      <c r="D100" t="s">
        <v>1400</v>
      </c>
      <c r="E100" t="s">
        <v>1401</v>
      </c>
      <c r="F100" s="2">
        <v>0.876</v>
      </c>
      <c r="G100" t="s">
        <v>1402</v>
      </c>
      <c r="H100" s="2">
        <v>1E-3</v>
      </c>
      <c r="I100" t="s">
        <v>1403</v>
      </c>
      <c r="J100" s="2">
        <v>0.105</v>
      </c>
      <c r="K100">
        <v>0</v>
      </c>
      <c r="L100" s="2">
        <v>0</v>
      </c>
      <c r="M100" t="s">
        <v>1402</v>
      </c>
      <c r="N100" s="2">
        <v>1E-3</v>
      </c>
      <c r="O100" t="s">
        <v>1404</v>
      </c>
      <c r="P100" s="2">
        <v>1.0999999999999999E-2</v>
      </c>
      <c r="Q100" t="s">
        <v>1405</v>
      </c>
      <c r="R100" s="2">
        <v>6.0000000000000001E-3</v>
      </c>
      <c r="S100">
        <v>0</v>
      </c>
      <c r="T100" s="2">
        <v>0</v>
      </c>
    </row>
    <row r="101" spans="1:20">
      <c r="A101" t="s">
        <v>599</v>
      </c>
      <c r="B101" t="s">
        <v>524</v>
      </c>
      <c r="C101" t="s">
        <v>591</v>
      </c>
      <c r="D101" t="s">
        <v>600</v>
      </c>
      <c r="E101" t="s">
        <v>601</v>
      </c>
      <c r="F101" s="2">
        <v>0.14299999999999999</v>
      </c>
      <c r="G101" t="s">
        <v>602</v>
      </c>
      <c r="H101" s="2">
        <v>1.7999999999999999E-2</v>
      </c>
      <c r="I101" t="s">
        <v>603</v>
      </c>
      <c r="J101" s="2">
        <v>0.56100000000000005</v>
      </c>
      <c r="K101" t="s">
        <v>604</v>
      </c>
      <c r="L101" s="2">
        <v>4.0000000000000001E-3</v>
      </c>
      <c r="M101" t="s">
        <v>605</v>
      </c>
      <c r="N101" s="2">
        <v>0.13200000000000001</v>
      </c>
      <c r="O101" t="s">
        <v>606</v>
      </c>
      <c r="P101" s="2">
        <v>0.128</v>
      </c>
      <c r="Q101" t="s">
        <v>607</v>
      </c>
      <c r="R101" s="2">
        <v>1.4999999999999999E-2</v>
      </c>
      <c r="S101">
        <v>0</v>
      </c>
      <c r="T101" s="2">
        <v>0</v>
      </c>
    </row>
    <row r="102" spans="1:20">
      <c r="A102" t="s">
        <v>983</v>
      </c>
      <c r="B102" t="s">
        <v>954</v>
      </c>
      <c r="C102" t="s">
        <v>955</v>
      </c>
      <c r="D102" t="s">
        <v>440</v>
      </c>
      <c r="E102" t="s">
        <v>984</v>
      </c>
      <c r="F102" s="2">
        <v>0.81</v>
      </c>
      <c r="G102">
        <v>0</v>
      </c>
      <c r="H102" s="2">
        <v>0</v>
      </c>
      <c r="I102" t="s">
        <v>985</v>
      </c>
      <c r="J102" s="2">
        <v>0.186</v>
      </c>
      <c r="K102">
        <v>0</v>
      </c>
      <c r="L102" s="2">
        <v>0</v>
      </c>
      <c r="M102">
        <v>0</v>
      </c>
      <c r="N102" s="2">
        <v>0</v>
      </c>
      <c r="O102">
        <v>0</v>
      </c>
      <c r="P102" s="2">
        <v>0</v>
      </c>
      <c r="Q102">
        <v>0</v>
      </c>
      <c r="R102" s="2">
        <v>0</v>
      </c>
      <c r="S102" t="s">
        <v>986</v>
      </c>
      <c r="T102" s="2">
        <v>1E-3</v>
      </c>
    </row>
    <row r="103" spans="1:20">
      <c r="A103" t="s">
        <v>1073</v>
      </c>
      <c r="B103" t="s">
        <v>954</v>
      </c>
      <c r="C103" t="s">
        <v>1059</v>
      </c>
      <c r="D103" t="s">
        <v>876</v>
      </c>
      <c r="E103" t="s">
        <v>1074</v>
      </c>
      <c r="F103" s="2">
        <v>0.95</v>
      </c>
      <c r="G103">
        <v>640</v>
      </c>
      <c r="H103" s="2">
        <v>2E-3</v>
      </c>
      <c r="I103" t="s">
        <v>1075</v>
      </c>
      <c r="J103" s="2">
        <v>3.5000000000000003E-2</v>
      </c>
      <c r="K103">
        <v>960</v>
      </c>
      <c r="L103" s="2">
        <v>3.0000000000000001E-3</v>
      </c>
      <c r="M103" t="s">
        <v>877</v>
      </c>
      <c r="N103" s="2">
        <v>4.0000000000000001E-3</v>
      </c>
      <c r="O103" t="s">
        <v>766</v>
      </c>
      <c r="P103" s="2">
        <v>5.0000000000000001E-3</v>
      </c>
      <c r="Q103">
        <v>640</v>
      </c>
      <c r="R103" s="2">
        <v>2E-3</v>
      </c>
      <c r="S103">
        <v>0</v>
      </c>
      <c r="T103" s="2">
        <v>0</v>
      </c>
    </row>
    <row r="104" spans="1:20">
      <c r="A104" t="s">
        <v>866</v>
      </c>
      <c r="B104" t="s">
        <v>524</v>
      </c>
      <c r="C104" t="s">
        <v>854</v>
      </c>
      <c r="D104" t="s">
        <v>867</v>
      </c>
      <c r="E104" t="s">
        <v>868</v>
      </c>
      <c r="F104" s="2">
        <v>2.5000000000000001E-2</v>
      </c>
      <c r="G104" t="s">
        <v>869</v>
      </c>
      <c r="H104" s="2">
        <v>0.14399999999999999</v>
      </c>
      <c r="I104" t="s">
        <v>870</v>
      </c>
      <c r="J104" s="2">
        <v>6.9999999999999999E-4</v>
      </c>
      <c r="K104" t="s">
        <v>871</v>
      </c>
      <c r="L104" s="2">
        <v>0.79500000000000004</v>
      </c>
      <c r="M104" t="s">
        <v>872</v>
      </c>
      <c r="N104" s="2">
        <v>8.0000000000000002E-3</v>
      </c>
      <c r="O104" t="s">
        <v>873</v>
      </c>
      <c r="P104" s="2">
        <v>5.0000000000000001E-3</v>
      </c>
      <c r="Q104" t="s">
        <v>874</v>
      </c>
      <c r="R104" s="2">
        <v>2.3E-2</v>
      </c>
      <c r="S104" t="s">
        <v>206</v>
      </c>
      <c r="T104" s="2">
        <v>0</v>
      </c>
    </row>
    <row r="105" spans="1:20">
      <c r="A105" t="s">
        <v>786</v>
      </c>
      <c r="B105" t="s">
        <v>524</v>
      </c>
      <c r="C105" t="s">
        <v>762</v>
      </c>
      <c r="D105" t="s">
        <v>787</v>
      </c>
      <c r="E105" t="s">
        <v>788</v>
      </c>
      <c r="F105" s="2">
        <v>9.9000000000000005E-2</v>
      </c>
      <c r="G105" t="s">
        <v>789</v>
      </c>
      <c r="H105" s="2">
        <v>0.872</v>
      </c>
      <c r="I105" t="s">
        <v>686</v>
      </c>
      <c r="J105" s="2">
        <v>1E-3</v>
      </c>
      <c r="K105" t="s">
        <v>790</v>
      </c>
      <c r="L105" s="2">
        <v>1.7000000000000001E-2</v>
      </c>
      <c r="M105" t="s">
        <v>791</v>
      </c>
      <c r="N105" s="2">
        <v>7.0000000000000001E-3</v>
      </c>
      <c r="O105" t="s">
        <v>792</v>
      </c>
      <c r="P105" s="2">
        <v>3.0000000000000001E-3</v>
      </c>
      <c r="Q105" t="s">
        <v>793</v>
      </c>
      <c r="R105" s="2">
        <v>1E-3</v>
      </c>
      <c r="S105">
        <v>0</v>
      </c>
      <c r="T105" s="2">
        <v>0</v>
      </c>
    </row>
    <row r="106" spans="1:20">
      <c r="A106" t="s">
        <v>926</v>
      </c>
      <c r="B106" t="s">
        <v>524</v>
      </c>
      <c r="C106" t="s">
        <v>908</v>
      </c>
      <c r="D106" t="s">
        <v>927</v>
      </c>
      <c r="E106" t="s">
        <v>928</v>
      </c>
      <c r="F106" s="2">
        <v>2E-3</v>
      </c>
      <c r="G106" t="s">
        <v>929</v>
      </c>
      <c r="H106" s="2">
        <v>0.995</v>
      </c>
      <c r="I106" t="s">
        <v>930</v>
      </c>
      <c r="J106" s="2">
        <v>1E-3</v>
      </c>
      <c r="K106" t="s">
        <v>208</v>
      </c>
      <c r="L106" s="2">
        <v>2.9999999999999997E-4</v>
      </c>
      <c r="M106">
        <v>0</v>
      </c>
      <c r="N106" s="2">
        <v>0</v>
      </c>
      <c r="O106">
        <v>0</v>
      </c>
      <c r="P106" s="2">
        <v>0</v>
      </c>
      <c r="Q106" t="s">
        <v>928</v>
      </c>
      <c r="R106" s="2">
        <v>2E-3</v>
      </c>
      <c r="S106">
        <v>0</v>
      </c>
      <c r="T106" s="2">
        <v>0</v>
      </c>
    </row>
    <row r="107" spans="1:20">
      <c r="A107" t="s">
        <v>1585</v>
      </c>
      <c r="B107" t="s">
        <v>1575</v>
      </c>
      <c r="C107" t="s">
        <v>1576</v>
      </c>
      <c r="D107" t="s">
        <v>1586</v>
      </c>
      <c r="E107" t="s">
        <v>1587</v>
      </c>
      <c r="F107" s="2">
        <v>8.0000000000000002E-3</v>
      </c>
      <c r="G107" t="s">
        <v>1588</v>
      </c>
      <c r="H107" s="2">
        <v>0.99</v>
      </c>
      <c r="I107" t="s">
        <v>1589</v>
      </c>
      <c r="J107" s="2">
        <v>1E-3</v>
      </c>
      <c r="K107">
        <v>0</v>
      </c>
      <c r="L107" s="2">
        <v>0</v>
      </c>
      <c r="M107">
        <v>0</v>
      </c>
      <c r="N107" s="2">
        <v>0</v>
      </c>
      <c r="O107">
        <v>0</v>
      </c>
      <c r="P107" s="2">
        <v>0</v>
      </c>
      <c r="Q107" t="s">
        <v>208</v>
      </c>
      <c r="R107" s="2">
        <v>5.9999999999999995E-4</v>
      </c>
      <c r="S107">
        <v>0</v>
      </c>
      <c r="T107" s="2">
        <v>0</v>
      </c>
    </row>
    <row r="108" spans="1:20">
      <c r="A108" t="s">
        <v>1216</v>
      </c>
      <c r="B108" t="s">
        <v>954</v>
      </c>
      <c r="C108" t="s">
        <v>1198</v>
      </c>
      <c r="D108" t="s">
        <v>1217</v>
      </c>
      <c r="E108" t="s">
        <v>1218</v>
      </c>
      <c r="F108" s="2">
        <v>0.92</v>
      </c>
      <c r="G108" t="s">
        <v>1219</v>
      </c>
      <c r="H108" s="2">
        <v>1.0999999999999999E-2</v>
      </c>
      <c r="I108" t="s">
        <v>1220</v>
      </c>
      <c r="J108" s="2">
        <v>6.2E-2</v>
      </c>
      <c r="K108" t="s">
        <v>1221</v>
      </c>
      <c r="L108" s="2">
        <v>2E-3</v>
      </c>
      <c r="M108" t="s">
        <v>1221</v>
      </c>
      <c r="N108" s="2">
        <v>2E-3</v>
      </c>
      <c r="O108" t="s">
        <v>1221</v>
      </c>
      <c r="P108" s="2">
        <v>2E-3</v>
      </c>
      <c r="Q108">
        <v>0</v>
      </c>
      <c r="R108" s="2">
        <v>0</v>
      </c>
      <c r="S108">
        <v>0</v>
      </c>
      <c r="T108" s="2">
        <v>0</v>
      </c>
    </row>
    <row r="109" spans="1:20">
      <c r="A109" t="s">
        <v>1222</v>
      </c>
      <c r="B109" t="s">
        <v>954</v>
      </c>
      <c r="C109" t="s">
        <v>1198</v>
      </c>
      <c r="D109" t="s">
        <v>815</v>
      </c>
      <c r="E109" t="s">
        <v>1223</v>
      </c>
      <c r="F109" s="2">
        <v>0.84099999999999997</v>
      </c>
      <c r="G109">
        <v>160</v>
      </c>
      <c r="H109" s="2">
        <v>2E-3</v>
      </c>
      <c r="I109" t="s">
        <v>1224</v>
      </c>
      <c r="J109" s="2">
        <v>0.154</v>
      </c>
      <c r="K109">
        <v>160</v>
      </c>
      <c r="L109" s="2">
        <v>2E-3</v>
      </c>
      <c r="M109">
        <v>0</v>
      </c>
      <c r="N109" s="2">
        <v>0</v>
      </c>
      <c r="O109">
        <v>0</v>
      </c>
      <c r="P109" s="2">
        <v>0</v>
      </c>
      <c r="Q109">
        <v>0</v>
      </c>
      <c r="R109" s="2">
        <v>0</v>
      </c>
      <c r="S109">
        <v>0</v>
      </c>
      <c r="T109" s="2">
        <v>0</v>
      </c>
    </row>
    <row r="110" spans="1:20">
      <c r="A110" t="s">
        <v>1590</v>
      </c>
      <c r="B110" t="s">
        <v>1575</v>
      </c>
      <c r="C110" t="s">
        <v>1576</v>
      </c>
      <c r="D110" t="s">
        <v>1591</v>
      </c>
      <c r="E110" t="s">
        <v>1592</v>
      </c>
      <c r="F110" s="2">
        <v>0.02</v>
      </c>
      <c r="G110" t="s">
        <v>1593</v>
      </c>
      <c r="H110" s="2">
        <v>0.186</v>
      </c>
      <c r="I110" t="s">
        <v>1594</v>
      </c>
      <c r="J110" s="2">
        <v>3.1E-2</v>
      </c>
      <c r="K110">
        <v>0</v>
      </c>
      <c r="L110" s="2">
        <v>0</v>
      </c>
      <c r="M110" t="s">
        <v>1595</v>
      </c>
      <c r="N110" s="2">
        <v>3.0000000000000001E-3</v>
      </c>
      <c r="O110" t="s">
        <v>1596</v>
      </c>
      <c r="P110" s="2">
        <v>2E-3</v>
      </c>
      <c r="Q110" t="s">
        <v>1597</v>
      </c>
      <c r="R110" s="2">
        <v>1E-3</v>
      </c>
      <c r="S110" t="s">
        <v>1598</v>
      </c>
      <c r="T110" s="2">
        <v>0.75600000000000001</v>
      </c>
    </row>
    <row r="111" spans="1:20">
      <c r="A111" t="s">
        <v>1160</v>
      </c>
      <c r="B111" t="s">
        <v>954</v>
      </c>
      <c r="C111" t="s">
        <v>1155</v>
      </c>
      <c r="D111" t="s">
        <v>1161</v>
      </c>
      <c r="E111" t="s">
        <v>1162</v>
      </c>
      <c r="F111" s="2">
        <v>0.83299999999999996</v>
      </c>
      <c r="G111" t="s">
        <v>1163</v>
      </c>
      <c r="H111" s="2">
        <v>3.6999999999999998E-2</v>
      </c>
      <c r="I111" t="s">
        <v>1164</v>
      </c>
      <c r="J111" s="2">
        <v>0.124</v>
      </c>
      <c r="K111" t="s">
        <v>1165</v>
      </c>
      <c r="L111" s="2">
        <v>1E-3</v>
      </c>
      <c r="M111" t="s">
        <v>1166</v>
      </c>
      <c r="N111" s="2">
        <v>2E-3</v>
      </c>
      <c r="O111" t="s">
        <v>1165</v>
      </c>
      <c r="P111" s="2">
        <v>1E-3</v>
      </c>
      <c r="Q111" t="s">
        <v>718</v>
      </c>
      <c r="R111" s="2">
        <v>1E-3</v>
      </c>
      <c r="S111" t="s">
        <v>191</v>
      </c>
      <c r="T111" s="2">
        <v>8.0000000000000004E-4</v>
      </c>
    </row>
    <row r="112" spans="1:20">
      <c r="A112" t="s">
        <v>451</v>
      </c>
      <c r="B112" t="s">
        <v>164</v>
      </c>
      <c r="C112" t="s">
        <v>410</v>
      </c>
      <c r="D112" t="s">
        <v>452</v>
      </c>
      <c r="E112" t="s">
        <v>453</v>
      </c>
      <c r="F112" s="2">
        <v>0.441</v>
      </c>
      <c r="G112" t="s">
        <v>454</v>
      </c>
      <c r="H112" s="2">
        <v>0.375</v>
      </c>
      <c r="I112" t="s">
        <v>455</v>
      </c>
      <c r="J112" s="2">
        <v>0.08</v>
      </c>
      <c r="K112">
        <v>0</v>
      </c>
      <c r="L112" s="2">
        <v>0</v>
      </c>
      <c r="M112">
        <v>0</v>
      </c>
      <c r="N112" s="2">
        <v>0</v>
      </c>
      <c r="O112" t="s">
        <v>456</v>
      </c>
      <c r="P112" s="2">
        <v>0.10199999999999999</v>
      </c>
      <c r="Q112" t="s">
        <v>457</v>
      </c>
      <c r="R112" s="2">
        <v>2E-3</v>
      </c>
      <c r="S112">
        <v>0</v>
      </c>
      <c r="T112" s="2">
        <v>0</v>
      </c>
    </row>
    <row r="113" spans="1:20">
      <c r="A113" t="s">
        <v>1319</v>
      </c>
      <c r="B113" t="s">
        <v>1269</v>
      </c>
      <c r="C113" t="s">
        <v>1270</v>
      </c>
      <c r="D113" t="s">
        <v>1320</v>
      </c>
      <c r="E113" t="s">
        <v>1321</v>
      </c>
      <c r="F113" s="2">
        <v>0.77200000000000002</v>
      </c>
      <c r="G113">
        <v>0</v>
      </c>
      <c r="H113" s="2">
        <v>0</v>
      </c>
      <c r="I113" t="s">
        <v>1322</v>
      </c>
      <c r="J113" s="2">
        <v>0.17199999999999999</v>
      </c>
      <c r="K113">
        <v>0</v>
      </c>
      <c r="L113" s="2">
        <v>0</v>
      </c>
      <c r="M113">
        <v>0</v>
      </c>
      <c r="N113" s="2">
        <v>0</v>
      </c>
      <c r="O113" t="s">
        <v>1323</v>
      </c>
      <c r="P113" s="2">
        <v>4.4999999999999998E-2</v>
      </c>
      <c r="Q113" t="s">
        <v>1324</v>
      </c>
      <c r="R113" s="2">
        <v>0.01</v>
      </c>
      <c r="S113">
        <v>0</v>
      </c>
      <c r="T113" s="2">
        <v>0</v>
      </c>
    </row>
    <row r="114" spans="1:20">
      <c r="A114" t="s">
        <v>608</v>
      </c>
      <c r="B114" t="s">
        <v>524</v>
      </c>
      <c r="C114" t="s">
        <v>591</v>
      </c>
      <c r="D114" t="s">
        <v>609</v>
      </c>
      <c r="E114" t="s">
        <v>610</v>
      </c>
      <c r="F114" s="2">
        <v>1.6E-2</v>
      </c>
      <c r="G114" t="s">
        <v>611</v>
      </c>
      <c r="H114" s="2">
        <v>2E-3</v>
      </c>
      <c r="I114" t="s">
        <v>612</v>
      </c>
      <c r="J114" s="2">
        <v>0.56999999999999995</v>
      </c>
      <c r="K114" t="s">
        <v>270</v>
      </c>
      <c r="L114" s="2">
        <v>2.0000000000000001E-4</v>
      </c>
      <c r="M114" t="s">
        <v>613</v>
      </c>
      <c r="N114" s="2">
        <v>0.36199999999999999</v>
      </c>
      <c r="O114" t="s">
        <v>614</v>
      </c>
      <c r="P114" s="2">
        <v>4.0000000000000001E-3</v>
      </c>
      <c r="Q114" t="s">
        <v>615</v>
      </c>
      <c r="R114" s="2">
        <v>4.7E-2</v>
      </c>
      <c r="S114">
        <v>0</v>
      </c>
      <c r="T114" s="2">
        <v>0</v>
      </c>
    </row>
    <row r="115" spans="1:20">
      <c r="A115" t="s">
        <v>1599</v>
      </c>
      <c r="B115" t="s">
        <v>1575</v>
      </c>
      <c r="C115" t="s">
        <v>1576</v>
      </c>
      <c r="D115" t="s">
        <v>1389</v>
      </c>
      <c r="E115" t="s">
        <v>1600</v>
      </c>
      <c r="F115" s="2">
        <v>2.1999999999999999E-2</v>
      </c>
      <c r="G115" t="s">
        <v>1601</v>
      </c>
      <c r="H115" s="2">
        <v>0.97199999999999998</v>
      </c>
      <c r="I115">
        <v>0</v>
      </c>
      <c r="J115" s="2">
        <v>0</v>
      </c>
      <c r="K115" t="s">
        <v>1602</v>
      </c>
      <c r="L115" s="2">
        <v>1E-3</v>
      </c>
      <c r="M115" t="s">
        <v>1603</v>
      </c>
      <c r="N115" s="2">
        <v>4.0000000000000001E-3</v>
      </c>
      <c r="O115">
        <v>0</v>
      </c>
      <c r="P115" s="2">
        <v>0</v>
      </c>
      <c r="Q115">
        <v>0</v>
      </c>
      <c r="R115" s="2">
        <v>0</v>
      </c>
      <c r="S115">
        <v>0</v>
      </c>
      <c r="T115" s="2">
        <v>0</v>
      </c>
    </row>
    <row r="116" spans="1:20">
      <c r="A116" t="s">
        <v>554</v>
      </c>
      <c r="B116" t="s">
        <v>524</v>
      </c>
      <c r="C116" t="s">
        <v>555</v>
      </c>
      <c r="D116" t="s">
        <v>556</v>
      </c>
      <c r="E116" t="s">
        <v>557</v>
      </c>
      <c r="F116" s="2">
        <v>0.248</v>
      </c>
      <c r="G116" t="s">
        <v>558</v>
      </c>
      <c r="H116" s="2">
        <v>0.70399999999999996</v>
      </c>
      <c r="I116" t="s">
        <v>559</v>
      </c>
      <c r="J116" s="2">
        <v>4.2000000000000003E-2</v>
      </c>
      <c r="K116">
        <v>0</v>
      </c>
      <c r="L116" s="2">
        <v>0</v>
      </c>
      <c r="M116" t="s">
        <v>560</v>
      </c>
      <c r="N116" s="2">
        <v>2E-3</v>
      </c>
      <c r="O116" t="s">
        <v>561</v>
      </c>
      <c r="P116" s="2">
        <v>3.0000000000000001E-3</v>
      </c>
      <c r="Q116" t="s">
        <v>562</v>
      </c>
      <c r="R116" s="2">
        <v>1E-3</v>
      </c>
      <c r="S116">
        <v>0</v>
      </c>
      <c r="T116" s="2">
        <v>0</v>
      </c>
    </row>
    <row r="117" spans="1:20">
      <c r="A117" t="s">
        <v>193</v>
      </c>
      <c r="B117" t="s">
        <v>164</v>
      </c>
      <c r="C117" t="s">
        <v>165</v>
      </c>
      <c r="D117" t="s">
        <v>194</v>
      </c>
      <c r="E117" t="s">
        <v>195</v>
      </c>
      <c r="F117" s="2">
        <v>0.84799999999999998</v>
      </c>
      <c r="G117" t="s">
        <v>196</v>
      </c>
      <c r="H117" s="2">
        <v>9.7000000000000003E-2</v>
      </c>
      <c r="I117" t="s">
        <v>197</v>
      </c>
      <c r="J117" s="2">
        <v>2.5000000000000001E-2</v>
      </c>
      <c r="K117" t="s">
        <v>198</v>
      </c>
      <c r="L117" s="2">
        <v>1E-3</v>
      </c>
      <c r="M117">
        <v>0</v>
      </c>
      <c r="N117" s="2">
        <v>0</v>
      </c>
      <c r="O117" t="s">
        <v>199</v>
      </c>
      <c r="P117" s="2">
        <v>1.7000000000000001E-2</v>
      </c>
      <c r="Q117" t="s">
        <v>200</v>
      </c>
      <c r="R117" s="2">
        <v>1.2E-2</v>
      </c>
      <c r="S117">
        <v>0</v>
      </c>
      <c r="T117" s="2">
        <v>0</v>
      </c>
    </row>
    <row r="118" spans="1:20">
      <c r="A118" t="s">
        <v>705</v>
      </c>
      <c r="B118" t="s">
        <v>524</v>
      </c>
      <c r="C118" t="s">
        <v>699</v>
      </c>
      <c r="D118" t="s">
        <v>706</v>
      </c>
      <c r="E118" t="s">
        <v>707</v>
      </c>
      <c r="F118" s="2">
        <v>0.97</v>
      </c>
      <c r="G118">
        <v>0</v>
      </c>
      <c r="H118" s="2">
        <v>0</v>
      </c>
      <c r="I118">
        <v>800</v>
      </c>
      <c r="J118" s="2">
        <v>8.0000000000000002E-3</v>
      </c>
      <c r="K118">
        <v>0</v>
      </c>
      <c r="L118" s="2">
        <v>0</v>
      </c>
      <c r="M118">
        <v>0</v>
      </c>
      <c r="N118" s="2">
        <v>0</v>
      </c>
      <c r="O118">
        <v>0</v>
      </c>
      <c r="P118" s="2">
        <v>0</v>
      </c>
      <c r="Q118" t="s">
        <v>708</v>
      </c>
      <c r="R118" s="2">
        <v>2.1999999999999999E-2</v>
      </c>
      <c r="S118">
        <v>0</v>
      </c>
      <c r="T118" s="2">
        <v>0</v>
      </c>
    </row>
    <row r="119" spans="1:20">
      <c r="A119" t="s">
        <v>616</v>
      </c>
      <c r="B119" t="s">
        <v>524</v>
      </c>
      <c r="C119" t="s">
        <v>591</v>
      </c>
      <c r="D119" t="s">
        <v>617</v>
      </c>
      <c r="E119" t="s">
        <v>618</v>
      </c>
      <c r="F119" s="2">
        <v>0.02</v>
      </c>
      <c r="G119">
        <v>0</v>
      </c>
      <c r="H119" s="2">
        <v>0</v>
      </c>
      <c r="I119" t="s">
        <v>619</v>
      </c>
      <c r="J119" s="2">
        <v>0.71299999999999997</v>
      </c>
      <c r="K119">
        <v>0</v>
      </c>
      <c r="L119" s="2">
        <v>0</v>
      </c>
      <c r="M119" t="s">
        <v>620</v>
      </c>
      <c r="N119" s="2">
        <v>1.4999999999999999E-2</v>
      </c>
      <c r="O119" t="s">
        <v>621</v>
      </c>
      <c r="P119" s="2">
        <v>0.123</v>
      </c>
      <c r="Q119" t="s">
        <v>622</v>
      </c>
      <c r="R119" s="2">
        <v>0.129</v>
      </c>
      <c r="S119">
        <v>0</v>
      </c>
      <c r="T119" s="2">
        <v>0</v>
      </c>
    </row>
    <row r="120" spans="1:20">
      <c r="A120" t="s">
        <v>623</v>
      </c>
      <c r="B120" t="s">
        <v>524</v>
      </c>
      <c r="C120" t="s">
        <v>591</v>
      </c>
      <c r="D120" t="s">
        <v>624</v>
      </c>
      <c r="E120" t="s">
        <v>625</v>
      </c>
      <c r="F120" s="2">
        <v>0.29399999999999998</v>
      </c>
      <c r="G120" t="s">
        <v>626</v>
      </c>
      <c r="H120" s="2">
        <v>2E-3</v>
      </c>
      <c r="I120" t="s">
        <v>627</v>
      </c>
      <c r="J120" s="2">
        <v>0.46400000000000002</v>
      </c>
      <c r="K120">
        <v>0</v>
      </c>
      <c r="L120" s="2">
        <v>0</v>
      </c>
      <c r="M120" t="s">
        <v>628</v>
      </c>
      <c r="N120" s="2">
        <v>0.22900000000000001</v>
      </c>
      <c r="O120" t="s">
        <v>629</v>
      </c>
      <c r="P120" s="2">
        <v>8.0000000000000002E-3</v>
      </c>
      <c r="Q120" t="s">
        <v>626</v>
      </c>
      <c r="R120" s="2">
        <v>2E-3</v>
      </c>
      <c r="S120">
        <v>0</v>
      </c>
      <c r="T120" s="2">
        <v>0</v>
      </c>
    </row>
    <row r="121" spans="1:20">
      <c r="A121" t="s">
        <v>1122</v>
      </c>
      <c r="B121" t="s">
        <v>954</v>
      </c>
      <c r="C121" t="s">
        <v>1101</v>
      </c>
      <c r="D121" t="s">
        <v>1123</v>
      </c>
      <c r="E121" t="s">
        <v>1124</v>
      </c>
      <c r="F121" s="2">
        <v>0.114</v>
      </c>
      <c r="G121" t="s">
        <v>1125</v>
      </c>
      <c r="H121" s="2">
        <v>0.87</v>
      </c>
      <c r="I121" t="s">
        <v>1126</v>
      </c>
      <c r="J121" s="2">
        <v>1.6E-2</v>
      </c>
      <c r="K121">
        <v>0</v>
      </c>
      <c r="L121" s="2">
        <v>0</v>
      </c>
      <c r="M121">
        <v>0</v>
      </c>
      <c r="N121" s="2">
        <v>0</v>
      </c>
      <c r="O121">
        <v>0</v>
      </c>
      <c r="P121" s="2">
        <v>0</v>
      </c>
      <c r="Q121">
        <v>0</v>
      </c>
      <c r="R121" s="2">
        <v>0</v>
      </c>
      <c r="S121">
        <v>0</v>
      </c>
      <c r="T121" s="2">
        <v>0</v>
      </c>
    </row>
    <row r="122" spans="1:20">
      <c r="A122" t="s">
        <v>1604</v>
      </c>
      <c r="B122" t="s">
        <v>1575</v>
      </c>
      <c r="C122" t="s">
        <v>1576</v>
      </c>
      <c r="D122" t="s">
        <v>1320</v>
      </c>
      <c r="E122" t="s">
        <v>1605</v>
      </c>
      <c r="F122" s="2">
        <v>0.14299999999999999</v>
      </c>
      <c r="G122" t="s">
        <v>1606</v>
      </c>
      <c r="H122" s="2">
        <v>0.74099999999999999</v>
      </c>
      <c r="I122">
        <v>0</v>
      </c>
      <c r="J122" s="2">
        <v>0</v>
      </c>
      <c r="K122" t="s">
        <v>1607</v>
      </c>
      <c r="L122" s="2">
        <v>8.5000000000000006E-2</v>
      </c>
      <c r="M122" t="s">
        <v>1608</v>
      </c>
      <c r="N122" s="2">
        <v>2.8000000000000001E-2</v>
      </c>
      <c r="O122">
        <v>0</v>
      </c>
      <c r="P122" s="2">
        <v>0</v>
      </c>
      <c r="Q122" t="s">
        <v>1609</v>
      </c>
      <c r="R122" s="2">
        <v>3.0000000000000001E-3</v>
      </c>
      <c r="S122">
        <v>0</v>
      </c>
      <c r="T122" s="2">
        <v>0</v>
      </c>
    </row>
    <row r="123" spans="1:20">
      <c r="A123" t="s">
        <v>563</v>
      </c>
      <c r="B123" t="s">
        <v>524</v>
      </c>
      <c r="C123" t="s">
        <v>555</v>
      </c>
      <c r="D123" t="s">
        <v>564</v>
      </c>
      <c r="E123" t="s">
        <v>565</v>
      </c>
      <c r="F123" s="2">
        <v>0.114</v>
      </c>
      <c r="G123" t="s">
        <v>566</v>
      </c>
      <c r="H123" s="2">
        <v>0.88</v>
      </c>
      <c r="I123" t="s">
        <v>567</v>
      </c>
      <c r="J123" s="2">
        <v>4.0000000000000001E-3</v>
      </c>
      <c r="K123">
        <v>0</v>
      </c>
      <c r="L123" s="2">
        <v>0</v>
      </c>
      <c r="M123">
        <v>0</v>
      </c>
      <c r="N123" s="2">
        <v>0</v>
      </c>
      <c r="O123" t="s">
        <v>568</v>
      </c>
      <c r="P123" s="2">
        <v>1E-3</v>
      </c>
      <c r="Q123">
        <v>0</v>
      </c>
      <c r="R123" s="2">
        <v>0</v>
      </c>
      <c r="S123">
        <v>0</v>
      </c>
      <c r="T123" s="2">
        <v>0</v>
      </c>
    </row>
    <row r="124" spans="1:20">
      <c r="A124" t="s">
        <v>794</v>
      </c>
      <c r="B124" t="s">
        <v>524</v>
      </c>
      <c r="C124" t="s">
        <v>762</v>
      </c>
      <c r="D124" t="s">
        <v>795</v>
      </c>
      <c r="E124" t="s">
        <v>796</v>
      </c>
      <c r="F124" s="2">
        <v>1.4999999999999999E-2</v>
      </c>
      <c r="G124">
        <v>0</v>
      </c>
      <c r="H124" s="2">
        <v>0</v>
      </c>
      <c r="I124" t="s">
        <v>797</v>
      </c>
      <c r="J124" s="2">
        <v>8.9999999999999993E-3</v>
      </c>
      <c r="K124">
        <v>0</v>
      </c>
      <c r="L124" s="2">
        <v>0</v>
      </c>
      <c r="M124" t="s">
        <v>798</v>
      </c>
      <c r="N124" s="2">
        <v>0.66</v>
      </c>
      <c r="O124" t="s">
        <v>799</v>
      </c>
      <c r="P124" s="2">
        <v>0.307</v>
      </c>
      <c r="Q124" t="s">
        <v>800</v>
      </c>
      <c r="R124" s="2">
        <v>7.0000000000000001E-3</v>
      </c>
      <c r="S124">
        <v>0</v>
      </c>
      <c r="T124" s="2">
        <v>0</v>
      </c>
    </row>
    <row r="125" spans="1:20">
      <c r="A125" t="s">
        <v>1269</v>
      </c>
      <c r="B125" t="s">
        <v>1269</v>
      </c>
      <c r="C125" t="s">
        <v>1269</v>
      </c>
      <c r="D125" t="s">
        <v>1527</v>
      </c>
      <c r="E125" t="s">
        <v>1528</v>
      </c>
      <c r="F125" s="2">
        <v>0.90029999999999999</v>
      </c>
      <c r="G125" t="s">
        <v>1529</v>
      </c>
      <c r="H125" s="2">
        <v>1.2999999999999999E-3</v>
      </c>
      <c r="I125" t="s">
        <v>1530</v>
      </c>
      <c r="J125" s="2">
        <v>7.6899999999999996E-2</v>
      </c>
      <c r="K125" t="s">
        <v>1531</v>
      </c>
      <c r="L125" s="2">
        <v>1.1000000000000001E-3</v>
      </c>
      <c r="M125" t="s">
        <v>1532</v>
      </c>
      <c r="N125" s="2">
        <v>5.0000000000000001E-4</v>
      </c>
      <c r="O125" t="s">
        <v>1533</v>
      </c>
      <c r="P125" s="2">
        <v>1.6899999999999998E-2</v>
      </c>
      <c r="Q125" t="s">
        <v>1534</v>
      </c>
      <c r="R125" s="2">
        <v>1.8E-3</v>
      </c>
      <c r="S125" t="s">
        <v>1535</v>
      </c>
      <c r="T125" s="2">
        <v>6.9999999999999999E-4</v>
      </c>
    </row>
    <row r="126" spans="1:20">
      <c r="A126" t="s">
        <v>987</v>
      </c>
      <c r="B126" t="s">
        <v>954</v>
      </c>
      <c r="C126" t="s">
        <v>955</v>
      </c>
      <c r="D126" t="s">
        <v>988</v>
      </c>
      <c r="E126" t="s">
        <v>989</v>
      </c>
      <c r="F126" s="2">
        <v>0.55800000000000005</v>
      </c>
      <c r="G126" t="s">
        <v>990</v>
      </c>
      <c r="H126" s="2">
        <v>1E-3</v>
      </c>
      <c r="I126" t="s">
        <v>991</v>
      </c>
      <c r="J126" s="2">
        <v>0.438</v>
      </c>
      <c r="K126">
        <v>0</v>
      </c>
      <c r="L126" s="2">
        <v>0</v>
      </c>
      <c r="M126">
        <v>0</v>
      </c>
      <c r="N126" s="2">
        <v>0</v>
      </c>
      <c r="O126">
        <v>0</v>
      </c>
      <c r="P126" s="2">
        <v>0</v>
      </c>
      <c r="Q126" t="s">
        <v>745</v>
      </c>
      <c r="R126" s="2">
        <v>2E-3</v>
      </c>
      <c r="S126">
        <v>0</v>
      </c>
      <c r="T126" s="2">
        <v>0</v>
      </c>
    </row>
    <row r="127" spans="1:20">
      <c r="A127" t="s">
        <v>1610</v>
      </c>
      <c r="B127" t="s">
        <v>1575</v>
      </c>
      <c r="C127" t="s">
        <v>1576</v>
      </c>
      <c r="D127" t="s">
        <v>1611</v>
      </c>
      <c r="E127" t="s">
        <v>1612</v>
      </c>
      <c r="F127" s="2">
        <v>0.38300000000000001</v>
      </c>
      <c r="G127" t="s">
        <v>1613</v>
      </c>
      <c r="H127" s="2">
        <v>0.61299999999999999</v>
      </c>
      <c r="I127" t="s">
        <v>1614</v>
      </c>
      <c r="J127" s="2">
        <v>3.0000000000000001E-3</v>
      </c>
      <c r="K127">
        <v>0</v>
      </c>
      <c r="L127" s="2">
        <v>0</v>
      </c>
      <c r="M127" t="s">
        <v>1615</v>
      </c>
      <c r="N127" s="2">
        <v>2E-3</v>
      </c>
      <c r="O127">
        <v>0</v>
      </c>
      <c r="P127" s="2">
        <v>0</v>
      </c>
      <c r="Q127">
        <v>0</v>
      </c>
      <c r="R127" s="2">
        <v>0</v>
      </c>
      <c r="S127">
        <v>0</v>
      </c>
      <c r="T127" s="2">
        <v>0</v>
      </c>
    </row>
    <row r="128" spans="1:20">
      <c r="A128" t="s">
        <v>375</v>
      </c>
      <c r="B128" t="s">
        <v>164</v>
      </c>
      <c r="C128" t="s">
        <v>367</v>
      </c>
      <c r="D128" t="s">
        <v>376</v>
      </c>
      <c r="E128" t="s">
        <v>377</v>
      </c>
      <c r="F128" s="2">
        <v>0.96799999999999997</v>
      </c>
      <c r="G128">
        <v>0</v>
      </c>
      <c r="H128" s="2">
        <v>0</v>
      </c>
      <c r="I128" t="s">
        <v>378</v>
      </c>
      <c r="J128" s="2">
        <v>3.1E-2</v>
      </c>
      <c r="K128">
        <v>0</v>
      </c>
      <c r="L128" s="2">
        <v>0</v>
      </c>
      <c r="M128">
        <v>0</v>
      </c>
      <c r="N128" s="2">
        <v>0</v>
      </c>
      <c r="O128" t="s">
        <v>379</v>
      </c>
      <c r="P128" s="2">
        <v>1E-3</v>
      </c>
      <c r="Q128">
        <v>0</v>
      </c>
      <c r="R128" s="2">
        <v>0</v>
      </c>
      <c r="S128">
        <v>0</v>
      </c>
      <c r="T128" s="2">
        <v>0</v>
      </c>
    </row>
    <row r="129" spans="1:20">
      <c r="A129" t="s">
        <v>458</v>
      </c>
      <c r="B129" t="s">
        <v>164</v>
      </c>
      <c r="C129" t="s">
        <v>410</v>
      </c>
      <c r="D129" t="s">
        <v>459</v>
      </c>
      <c r="E129" t="s">
        <v>460</v>
      </c>
      <c r="F129" s="2">
        <v>0.85899999999999999</v>
      </c>
      <c r="G129" t="s">
        <v>461</v>
      </c>
      <c r="H129" s="2">
        <v>0.12</v>
      </c>
      <c r="I129" t="s">
        <v>462</v>
      </c>
      <c r="J129" s="2">
        <v>1.4E-2</v>
      </c>
      <c r="K129">
        <v>0</v>
      </c>
      <c r="L129" s="2">
        <v>0</v>
      </c>
      <c r="M129">
        <v>0</v>
      </c>
      <c r="N129" s="2">
        <v>0</v>
      </c>
      <c r="O129" t="s">
        <v>463</v>
      </c>
      <c r="P129" s="2">
        <v>5.0000000000000001E-3</v>
      </c>
      <c r="Q129" t="s">
        <v>464</v>
      </c>
      <c r="R129" s="2">
        <v>1E-3</v>
      </c>
      <c r="S129">
        <v>0</v>
      </c>
      <c r="T129" s="2">
        <v>0</v>
      </c>
    </row>
    <row r="130" spans="1:20">
      <c r="A130" t="s">
        <v>1678</v>
      </c>
      <c r="B130" t="s">
        <v>1575</v>
      </c>
      <c r="C130" t="s">
        <v>1669</v>
      </c>
      <c r="D130" t="s">
        <v>1679</v>
      </c>
      <c r="E130" t="s">
        <v>1680</v>
      </c>
      <c r="F130" s="2">
        <v>2.7E-2</v>
      </c>
      <c r="G130" t="s">
        <v>1681</v>
      </c>
      <c r="H130" s="2">
        <v>0.96599999999999997</v>
      </c>
      <c r="I130" t="s">
        <v>1682</v>
      </c>
      <c r="J130" s="2">
        <v>2E-3</v>
      </c>
      <c r="K130">
        <v>0</v>
      </c>
      <c r="L130" s="2">
        <v>0</v>
      </c>
      <c r="M130" t="s">
        <v>1683</v>
      </c>
      <c r="N130" s="2">
        <v>3.0000000000000001E-3</v>
      </c>
      <c r="O130">
        <v>0</v>
      </c>
      <c r="P130" s="2">
        <v>0</v>
      </c>
      <c r="Q130">
        <v>0</v>
      </c>
      <c r="R130" s="2">
        <v>0</v>
      </c>
      <c r="S130">
        <v>0</v>
      </c>
      <c r="T130" s="2">
        <v>0</v>
      </c>
    </row>
    <row r="131" spans="1:20">
      <c r="A131" t="s">
        <v>992</v>
      </c>
      <c r="B131" t="s">
        <v>954</v>
      </c>
      <c r="C131" t="s">
        <v>955</v>
      </c>
      <c r="D131" t="s">
        <v>936</v>
      </c>
      <c r="E131" t="s">
        <v>993</v>
      </c>
      <c r="F131" s="2">
        <v>0.91900000000000004</v>
      </c>
      <c r="G131" t="s">
        <v>674</v>
      </c>
      <c r="H131" s="2">
        <v>0.05</v>
      </c>
      <c r="I131" t="s">
        <v>994</v>
      </c>
      <c r="J131" s="2">
        <v>2.9000000000000001E-2</v>
      </c>
      <c r="K131">
        <v>0</v>
      </c>
      <c r="L131" s="2">
        <v>0</v>
      </c>
      <c r="M131">
        <v>0</v>
      </c>
      <c r="N131" s="2">
        <v>0</v>
      </c>
      <c r="O131">
        <v>0</v>
      </c>
      <c r="P131" s="2">
        <v>0</v>
      </c>
      <c r="Q131">
        <v>0</v>
      </c>
      <c r="R131" s="2">
        <v>0</v>
      </c>
      <c r="S131">
        <v>40</v>
      </c>
      <c r="T131" s="2">
        <v>1E-3</v>
      </c>
    </row>
    <row r="132" spans="1:20">
      <c r="A132" t="s">
        <v>995</v>
      </c>
      <c r="B132" t="s">
        <v>954</v>
      </c>
      <c r="C132" t="s">
        <v>955</v>
      </c>
      <c r="D132" t="s">
        <v>996</v>
      </c>
      <c r="E132" t="s">
        <v>997</v>
      </c>
      <c r="F132" s="2">
        <v>0.89800000000000002</v>
      </c>
      <c r="G132">
        <v>0</v>
      </c>
      <c r="H132" s="2">
        <v>0</v>
      </c>
      <c r="I132" t="s">
        <v>998</v>
      </c>
      <c r="J132" s="2">
        <v>0.1</v>
      </c>
      <c r="K132">
        <v>0</v>
      </c>
      <c r="L132" s="2">
        <v>0</v>
      </c>
      <c r="M132">
        <v>0</v>
      </c>
      <c r="N132" s="2">
        <v>0</v>
      </c>
      <c r="O132">
        <v>0</v>
      </c>
      <c r="P132" s="2">
        <v>0</v>
      </c>
      <c r="Q132">
        <v>0</v>
      </c>
      <c r="R132" s="2">
        <v>0</v>
      </c>
      <c r="S132">
        <v>0</v>
      </c>
      <c r="T132" s="2">
        <v>0</v>
      </c>
    </row>
    <row r="133" spans="1:20">
      <c r="A133" t="s">
        <v>1225</v>
      </c>
      <c r="B133" t="s">
        <v>954</v>
      </c>
      <c r="C133" t="s">
        <v>1198</v>
      </c>
      <c r="D133" t="s">
        <v>1226</v>
      </c>
      <c r="E133" t="s">
        <v>1227</v>
      </c>
      <c r="F133" s="2">
        <v>0.70399999999999996</v>
      </c>
      <c r="G133" t="s">
        <v>1228</v>
      </c>
      <c r="H133" s="2">
        <v>2.3E-2</v>
      </c>
      <c r="I133" t="s">
        <v>1229</v>
      </c>
      <c r="J133" s="2">
        <v>0.26800000000000002</v>
      </c>
      <c r="K133">
        <v>0</v>
      </c>
      <c r="L133" s="2">
        <v>0</v>
      </c>
      <c r="M133">
        <v>0</v>
      </c>
      <c r="N133" s="2">
        <v>0</v>
      </c>
      <c r="O133">
        <v>0</v>
      </c>
      <c r="P133" s="2">
        <v>0</v>
      </c>
      <c r="Q133" t="s">
        <v>1230</v>
      </c>
      <c r="R133" s="2">
        <v>3.0000000000000001E-3</v>
      </c>
      <c r="S133">
        <v>510</v>
      </c>
      <c r="T133" s="2">
        <v>1E-3</v>
      </c>
    </row>
    <row r="134" spans="1:20">
      <c r="A134" t="s">
        <v>630</v>
      </c>
      <c r="B134" t="s">
        <v>524</v>
      </c>
      <c r="C134" t="s">
        <v>591</v>
      </c>
      <c r="D134" t="s">
        <v>631</v>
      </c>
      <c r="E134" t="s">
        <v>632</v>
      </c>
      <c r="F134" s="2">
        <v>7.1999999999999995E-2</v>
      </c>
      <c r="G134" t="s">
        <v>633</v>
      </c>
      <c r="H134" s="2">
        <v>2E-3</v>
      </c>
      <c r="I134" t="s">
        <v>634</v>
      </c>
      <c r="J134" s="2">
        <v>0.154</v>
      </c>
      <c r="K134">
        <v>0</v>
      </c>
      <c r="L134" s="2">
        <v>0</v>
      </c>
      <c r="M134" t="s">
        <v>635</v>
      </c>
      <c r="N134" s="2">
        <v>0.17299999999999999</v>
      </c>
      <c r="O134" t="s">
        <v>636</v>
      </c>
      <c r="P134" s="2">
        <v>0.58899999999999997</v>
      </c>
      <c r="Q134" t="s">
        <v>637</v>
      </c>
      <c r="R134" s="2">
        <v>0.01</v>
      </c>
      <c r="S134">
        <v>0</v>
      </c>
      <c r="T134" s="2">
        <v>0</v>
      </c>
    </row>
    <row r="135" spans="1:20">
      <c r="A135" t="s">
        <v>1127</v>
      </c>
      <c r="B135" t="s">
        <v>954</v>
      </c>
      <c r="C135" t="s">
        <v>1101</v>
      </c>
      <c r="D135" t="s">
        <v>1128</v>
      </c>
      <c r="E135" t="s">
        <v>1129</v>
      </c>
      <c r="F135" s="2">
        <v>0.59299999999999997</v>
      </c>
      <c r="G135" t="s">
        <v>1130</v>
      </c>
      <c r="H135" s="2">
        <v>0.39300000000000002</v>
      </c>
      <c r="I135" t="s">
        <v>1131</v>
      </c>
      <c r="J135" s="2">
        <v>1.4E-2</v>
      </c>
      <c r="K135">
        <v>0</v>
      </c>
      <c r="L135" s="2">
        <v>0</v>
      </c>
      <c r="M135">
        <v>0</v>
      </c>
      <c r="N135" s="2">
        <v>0</v>
      </c>
      <c r="O135">
        <v>0</v>
      </c>
      <c r="P135" s="2">
        <v>0</v>
      </c>
      <c r="Q135">
        <v>0</v>
      </c>
      <c r="R135" s="2">
        <v>0</v>
      </c>
      <c r="S135">
        <v>0</v>
      </c>
      <c r="T135" s="2">
        <v>0</v>
      </c>
    </row>
    <row r="136" spans="1:20">
      <c r="A136" t="s">
        <v>201</v>
      </c>
      <c r="B136" t="s">
        <v>164</v>
      </c>
      <c r="C136" t="s">
        <v>165</v>
      </c>
      <c r="D136" t="s">
        <v>202</v>
      </c>
      <c r="E136" t="s">
        <v>203</v>
      </c>
      <c r="F136" s="2">
        <v>0.85299999999999998</v>
      </c>
      <c r="G136" t="s">
        <v>204</v>
      </c>
      <c r="H136" s="2">
        <v>0.03</v>
      </c>
      <c r="I136" t="s">
        <v>205</v>
      </c>
      <c r="J136" s="2">
        <v>6.9000000000000006E-2</v>
      </c>
      <c r="K136" t="s">
        <v>206</v>
      </c>
      <c r="L136" s="2">
        <v>5.0000000000000001E-4</v>
      </c>
      <c r="M136">
        <v>0</v>
      </c>
      <c r="N136" s="2">
        <v>0</v>
      </c>
      <c r="O136" t="s">
        <v>207</v>
      </c>
      <c r="P136" s="2">
        <v>4.4999999999999998E-2</v>
      </c>
      <c r="Q136" t="s">
        <v>208</v>
      </c>
      <c r="R136" s="2">
        <v>1E-3</v>
      </c>
      <c r="S136">
        <v>0</v>
      </c>
      <c r="T136" s="2">
        <v>0</v>
      </c>
    </row>
    <row r="137" spans="1:20">
      <c r="A137" t="s">
        <v>209</v>
      </c>
      <c r="B137" t="s">
        <v>164</v>
      </c>
      <c r="C137" t="s">
        <v>165</v>
      </c>
      <c r="D137" t="s">
        <v>210</v>
      </c>
      <c r="E137" t="s">
        <v>211</v>
      </c>
      <c r="F137" s="2">
        <v>0.82699999999999996</v>
      </c>
      <c r="G137" t="s">
        <v>212</v>
      </c>
      <c r="H137" s="2">
        <v>0.13</v>
      </c>
      <c r="I137" t="s">
        <v>213</v>
      </c>
      <c r="J137" s="2">
        <v>2.5000000000000001E-2</v>
      </c>
      <c r="K137">
        <v>0</v>
      </c>
      <c r="L137" s="2">
        <v>0</v>
      </c>
      <c r="M137">
        <v>0</v>
      </c>
      <c r="N137" s="2">
        <v>0</v>
      </c>
      <c r="O137" t="s">
        <v>214</v>
      </c>
      <c r="P137" s="2">
        <v>1.7000000000000001E-2</v>
      </c>
      <c r="Q137">
        <v>0</v>
      </c>
      <c r="R137" s="2">
        <v>0</v>
      </c>
      <c r="S137">
        <v>0</v>
      </c>
      <c r="T137" s="2">
        <v>0</v>
      </c>
    </row>
    <row r="138" spans="1:20">
      <c r="A138" t="s">
        <v>801</v>
      </c>
      <c r="B138" t="s">
        <v>524</v>
      </c>
      <c r="C138" t="s">
        <v>762</v>
      </c>
      <c r="D138" t="s">
        <v>802</v>
      </c>
      <c r="E138" t="s">
        <v>803</v>
      </c>
      <c r="F138" s="2">
        <v>9.4E-2</v>
      </c>
      <c r="G138" t="s">
        <v>804</v>
      </c>
      <c r="H138" s="2">
        <v>0.63700000000000001</v>
      </c>
      <c r="I138" t="s">
        <v>805</v>
      </c>
      <c r="J138" s="2">
        <v>7.0000000000000001E-3</v>
      </c>
      <c r="K138" t="s">
        <v>806</v>
      </c>
      <c r="L138" s="2">
        <v>0.06</v>
      </c>
      <c r="M138" t="s">
        <v>807</v>
      </c>
      <c r="N138" s="2">
        <v>0.17699999999999999</v>
      </c>
      <c r="O138" t="s">
        <v>808</v>
      </c>
      <c r="P138" s="2">
        <v>2.3E-2</v>
      </c>
      <c r="Q138" t="s">
        <v>809</v>
      </c>
      <c r="R138" s="2">
        <v>2E-3</v>
      </c>
      <c r="S138">
        <v>0</v>
      </c>
      <c r="T138" s="2">
        <v>0</v>
      </c>
    </row>
    <row r="139" spans="1:20">
      <c r="A139" t="s">
        <v>875</v>
      </c>
      <c r="B139" t="s">
        <v>524</v>
      </c>
      <c r="C139" t="s">
        <v>854</v>
      </c>
      <c r="D139" t="s">
        <v>876</v>
      </c>
      <c r="E139" t="s">
        <v>877</v>
      </c>
      <c r="F139" s="2">
        <v>4.0000000000000001E-3</v>
      </c>
      <c r="G139" t="s">
        <v>878</v>
      </c>
      <c r="H139" s="2">
        <v>0.98399999999999999</v>
      </c>
      <c r="I139">
        <v>0</v>
      </c>
      <c r="J139" s="2">
        <v>0</v>
      </c>
      <c r="K139">
        <v>960</v>
      </c>
      <c r="L139" s="2">
        <v>3.0000000000000001E-3</v>
      </c>
      <c r="M139" t="s">
        <v>879</v>
      </c>
      <c r="N139" s="2">
        <v>6.0000000000000001E-3</v>
      </c>
      <c r="O139">
        <v>0</v>
      </c>
      <c r="P139" s="2">
        <v>0</v>
      </c>
      <c r="Q139">
        <v>0</v>
      </c>
      <c r="R139" s="2">
        <v>0</v>
      </c>
      <c r="S139">
        <v>0</v>
      </c>
      <c r="T139" s="2">
        <v>0</v>
      </c>
    </row>
    <row r="140" spans="1:20">
      <c r="A140" t="s">
        <v>465</v>
      </c>
      <c r="B140" t="s">
        <v>164</v>
      </c>
      <c r="C140" t="s">
        <v>410</v>
      </c>
      <c r="D140" t="s">
        <v>466</v>
      </c>
      <c r="E140" t="s">
        <v>467</v>
      </c>
      <c r="F140" s="2">
        <v>3.2000000000000001E-2</v>
      </c>
      <c r="G140" t="s">
        <v>468</v>
      </c>
      <c r="H140" s="2">
        <v>0.92400000000000004</v>
      </c>
      <c r="I140" t="s">
        <v>469</v>
      </c>
      <c r="J140" s="2">
        <v>2.7E-2</v>
      </c>
      <c r="K140">
        <v>0</v>
      </c>
      <c r="L140" s="2">
        <v>0</v>
      </c>
      <c r="M140">
        <v>0</v>
      </c>
      <c r="N140" s="2">
        <v>0</v>
      </c>
      <c r="O140" t="s">
        <v>470</v>
      </c>
      <c r="P140" s="2">
        <v>1.6E-2</v>
      </c>
      <c r="Q140">
        <v>0</v>
      </c>
      <c r="R140" s="2">
        <v>0</v>
      </c>
      <c r="S140">
        <v>0</v>
      </c>
      <c r="T140" s="2">
        <v>0</v>
      </c>
    </row>
    <row r="141" spans="1:20">
      <c r="A141" t="s">
        <v>1167</v>
      </c>
      <c r="B141" t="s">
        <v>954</v>
      </c>
      <c r="C141" t="s">
        <v>1155</v>
      </c>
      <c r="D141" t="s">
        <v>1168</v>
      </c>
      <c r="E141" t="s">
        <v>1169</v>
      </c>
      <c r="F141" s="2">
        <v>0.97</v>
      </c>
      <c r="G141">
        <v>840</v>
      </c>
      <c r="H141" s="2">
        <v>2E-3</v>
      </c>
      <c r="I141" t="s">
        <v>1170</v>
      </c>
      <c r="J141" s="2">
        <v>2.5000000000000001E-2</v>
      </c>
      <c r="K141">
        <v>840</v>
      </c>
      <c r="L141" s="2">
        <v>2E-3</v>
      </c>
      <c r="M141">
        <v>0</v>
      </c>
      <c r="N141" s="2">
        <v>0</v>
      </c>
      <c r="O141">
        <v>0</v>
      </c>
      <c r="P141" s="2">
        <v>0</v>
      </c>
      <c r="Q141">
        <v>0</v>
      </c>
      <c r="R141" s="2">
        <v>0</v>
      </c>
      <c r="S141">
        <v>0</v>
      </c>
      <c r="T141" s="2">
        <v>0</v>
      </c>
    </row>
    <row r="142" spans="1:20">
      <c r="A142" t="s">
        <v>709</v>
      </c>
      <c r="B142" t="s">
        <v>524</v>
      </c>
      <c r="C142" t="s">
        <v>699</v>
      </c>
      <c r="D142" t="s">
        <v>191</v>
      </c>
      <c r="E142" t="s">
        <v>710</v>
      </c>
      <c r="F142" s="2">
        <v>0.97499999999999998</v>
      </c>
      <c r="G142">
        <v>0</v>
      </c>
      <c r="H142" s="2">
        <v>0</v>
      </c>
      <c r="I142">
        <v>750</v>
      </c>
      <c r="J142" s="2">
        <v>1.4999999999999999E-2</v>
      </c>
      <c r="K142">
        <v>0</v>
      </c>
      <c r="L142" s="2">
        <v>0</v>
      </c>
      <c r="M142">
        <v>0</v>
      </c>
      <c r="N142" s="2">
        <v>0</v>
      </c>
      <c r="O142">
        <v>150</v>
      </c>
      <c r="P142" s="2">
        <v>3.0000000000000001E-3</v>
      </c>
      <c r="Q142">
        <v>400</v>
      </c>
      <c r="R142" s="2">
        <v>8.0000000000000002E-3</v>
      </c>
      <c r="S142">
        <v>0</v>
      </c>
      <c r="T142" s="2">
        <v>0</v>
      </c>
    </row>
    <row r="143" spans="1:20">
      <c r="A143" t="s">
        <v>1325</v>
      </c>
      <c r="B143" t="s">
        <v>1269</v>
      </c>
      <c r="C143" t="s">
        <v>1270</v>
      </c>
      <c r="D143" t="s">
        <v>1326</v>
      </c>
      <c r="E143" t="s">
        <v>1327</v>
      </c>
      <c r="F143" s="2">
        <v>0.96499999999999997</v>
      </c>
      <c r="G143">
        <v>820</v>
      </c>
      <c r="H143" s="2">
        <v>2E-3</v>
      </c>
      <c r="I143" t="s">
        <v>1328</v>
      </c>
      <c r="J143" s="2">
        <v>2.3E-2</v>
      </c>
      <c r="K143">
        <v>820</v>
      </c>
      <c r="L143" s="2">
        <v>2E-3</v>
      </c>
      <c r="M143">
        <v>0</v>
      </c>
      <c r="N143" s="2">
        <v>0</v>
      </c>
      <c r="O143">
        <v>820</v>
      </c>
      <c r="P143" s="2">
        <v>2E-3</v>
      </c>
      <c r="Q143" t="s">
        <v>1329</v>
      </c>
      <c r="R143" s="2">
        <v>6.0000000000000001E-3</v>
      </c>
      <c r="S143">
        <v>0</v>
      </c>
      <c r="T143" s="2">
        <v>0</v>
      </c>
    </row>
    <row r="144" spans="1:20">
      <c r="A144" t="s">
        <v>471</v>
      </c>
      <c r="B144" t="s">
        <v>164</v>
      </c>
      <c r="C144" t="s">
        <v>410</v>
      </c>
      <c r="D144" t="s">
        <v>472</v>
      </c>
      <c r="E144" t="s">
        <v>473</v>
      </c>
      <c r="F144" s="2">
        <v>3.0000000000000001E-3</v>
      </c>
      <c r="G144" t="s">
        <v>474</v>
      </c>
      <c r="H144" s="2">
        <v>0.99099999999999999</v>
      </c>
      <c r="I144" t="s">
        <v>475</v>
      </c>
      <c r="J144" s="2">
        <v>1E-3</v>
      </c>
      <c r="K144">
        <v>0</v>
      </c>
      <c r="L144" s="2">
        <v>0</v>
      </c>
      <c r="M144">
        <v>0</v>
      </c>
      <c r="N144" s="2">
        <v>0</v>
      </c>
      <c r="O144" t="s">
        <v>476</v>
      </c>
      <c r="P144" s="2">
        <v>5.0000000000000001E-3</v>
      </c>
      <c r="Q144">
        <v>0</v>
      </c>
      <c r="R144" s="2">
        <v>0</v>
      </c>
      <c r="S144">
        <v>0</v>
      </c>
      <c r="T144" s="2">
        <v>0</v>
      </c>
    </row>
    <row r="145" spans="1:20">
      <c r="A145" t="s">
        <v>215</v>
      </c>
      <c r="B145" t="s">
        <v>164</v>
      </c>
      <c r="C145" t="s">
        <v>165</v>
      </c>
      <c r="D145" t="s">
        <v>216</v>
      </c>
      <c r="E145" t="s">
        <v>217</v>
      </c>
      <c r="F145" s="2">
        <v>0.253</v>
      </c>
      <c r="G145" t="s">
        <v>218</v>
      </c>
      <c r="H145" s="2">
        <v>0.16700000000000001</v>
      </c>
      <c r="I145" t="s">
        <v>219</v>
      </c>
      <c r="J145" s="2">
        <v>6.0000000000000001E-3</v>
      </c>
      <c r="K145" t="s">
        <v>220</v>
      </c>
      <c r="L145" s="2">
        <v>0.56399999999999995</v>
      </c>
      <c r="M145">
        <v>0</v>
      </c>
      <c r="N145" s="2">
        <v>0</v>
      </c>
      <c r="O145" t="s">
        <v>221</v>
      </c>
      <c r="P145" s="2">
        <v>7.0000000000000001E-3</v>
      </c>
      <c r="Q145" t="s">
        <v>222</v>
      </c>
      <c r="R145" s="2">
        <v>3.0000000000000001E-3</v>
      </c>
      <c r="S145">
        <v>0</v>
      </c>
      <c r="T145" s="2">
        <v>0</v>
      </c>
    </row>
    <row r="146" spans="1:20">
      <c r="A146" t="s">
        <v>223</v>
      </c>
      <c r="B146" t="s">
        <v>164</v>
      </c>
      <c r="C146" t="s">
        <v>165</v>
      </c>
      <c r="D146" t="s">
        <v>224</v>
      </c>
      <c r="E146" t="s">
        <v>225</v>
      </c>
      <c r="F146" s="2">
        <v>7.0000000000000001E-3</v>
      </c>
      <c r="G146" t="s">
        <v>226</v>
      </c>
      <c r="H146" s="2">
        <v>0.98599999999999999</v>
      </c>
      <c r="I146">
        <v>400</v>
      </c>
      <c r="J146" s="2">
        <v>2E-3</v>
      </c>
      <c r="K146">
        <v>0</v>
      </c>
      <c r="L146" s="2">
        <v>0</v>
      </c>
      <c r="M146">
        <v>0</v>
      </c>
      <c r="N146" s="2">
        <v>0</v>
      </c>
      <c r="O146" t="s">
        <v>227</v>
      </c>
      <c r="P146" s="2">
        <v>5.0000000000000001E-3</v>
      </c>
      <c r="Q146">
        <v>0</v>
      </c>
      <c r="R146" s="2">
        <v>0</v>
      </c>
      <c r="S146">
        <v>0</v>
      </c>
      <c r="T146" s="2">
        <v>0</v>
      </c>
    </row>
    <row r="147" spans="1:20">
      <c r="A147" t="s">
        <v>661</v>
      </c>
      <c r="B147" t="s">
        <v>524</v>
      </c>
      <c r="C147" t="s">
        <v>661</v>
      </c>
      <c r="D147" t="s">
        <v>691</v>
      </c>
      <c r="E147" t="s">
        <v>692</v>
      </c>
      <c r="F147" s="2">
        <v>0.95109999999999995</v>
      </c>
      <c r="G147" t="s">
        <v>693</v>
      </c>
      <c r="H147" s="2">
        <v>7.0000000000000001E-3</v>
      </c>
      <c r="I147" t="s">
        <v>694</v>
      </c>
      <c r="J147" s="2">
        <v>4.1999999999999997E-3</v>
      </c>
      <c r="K147" t="s">
        <v>666</v>
      </c>
      <c r="L147" s="2">
        <v>2.7400000000000001E-2</v>
      </c>
      <c r="M147" t="s">
        <v>695</v>
      </c>
      <c r="N147" s="2">
        <v>4.0000000000000002E-4</v>
      </c>
      <c r="O147" t="s">
        <v>696</v>
      </c>
      <c r="P147" s="2">
        <v>5.1000000000000004E-3</v>
      </c>
      <c r="Q147" t="s">
        <v>697</v>
      </c>
      <c r="R147" s="2">
        <v>3.0999999999999999E-3</v>
      </c>
      <c r="S147">
        <v>0</v>
      </c>
      <c r="T147" s="2">
        <v>0</v>
      </c>
    </row>
    <row r="148" spans="1:20">
      <c r="A148" t="s">
        <v>1406</v>
      </c>
      <c r="B148" t="s">
        <v>1269</v>
      </c>
      <c r="C148" t="s">
        <v>1375</v>
      </c>
      <c r="D148" t="s">
        <v>1407</v>
      </c>
      <c r="E148" t="s">
        <v>1408</v>
      </c>
      <c r="F148" s="2">
        <v>0.95099999999999996</v>
      </c>
      <c r="G148">
        <v>0</v>
      </c>
      <c r="H148" s="2">
        <v>0</v>
      </c>
      <c r="I148" t="s">
        <v>1409</v>
      </c>
      <c r="J148" s="2">
        <v>4.7E-2</v>
      </c>
      <c r="K148">
        <v>0</v>
      </c>
      <c r="L148" s="2">
        <v>0</v>
      </c>
      <c r="M148">
        <v>0</v>
      </c>
      <c r="N148" s="2">
        <v>0</v>
      </c>
      <c r="O148" t="s">
        <v>732</v>
      </c>
      <c r="P148" s="2">
        <v>5.9999999999999995E-4</v>
      </c>
      <c r="Q148" t="s">
        <v>208</v>
      </c>
      <c r="R148" s="2">
        <v>2.0000000000000001E-4</v>
      </c>
      <c r="S148" t="s">
        <v>732</v>
      </c>
      <c r="T148" s="2">
        <v>5.9999999999999995E-4</v>
      </c>
    </row>
    <row r="149" spans="1:20">
      <c r="A149" t="s">
        <v>1375</v>
      </c>
      <c r="B149" t="s">
        <v>1269</v>
      </c>
      <c r="C149" t="s">
        <v>1375</v>
      </c>
      <c r="D149" t="s">
        <v>1422</v>
      </c>
      <c r="E149" t="s">
        <v>1423</v>
      </c>
      <c r="F149" s="2">
        <v>0.93940000000000001</v>
      </c>
      <c r="G149" t="s">
        <v>1424</v>
      </c>
      <c r="H149" s="2">
        <v>2.0000000000000001E-4</v>
      </c>
      <c r="I149" t="s">
        <v>1425</v>
      </c>
      <c r="J149" s="2">
        <v>5.57E-2</v>
      </c>
      <c r="K149">
        <v>620</v>
      </c>
      <c r="L149" s="2">
        <v>0</v>
      </c>
      <c r="M149" t="s">
        <v>1426</v>
      </c>
      <c r="N149" s="2">
        <v>1E-4</v>
      </c>
      <c r="O149" t="s">
        <v>1427</v>
      </c>
      <c r="P149" s="2">
        <v>2.5999999999999999E-3</v>
      </c>
      <c r="Q149" t="s">
        <v>1428</v>
      </c>
      <c r="R149" s="2">
        <v>8.0000000000000004E-4</v>
      </c>
      <c r="S149" t="s">
        <v>1429</v>
      </c>
      <c r="T149" s="2">
        <v>5.9999999999999995E-4</v>
      </c>
    </row>
    <row r="150" spans="1:20">
      <c r="A150" t="s">
        <v>699</v>
      </c>
      <c r="B150" t="s">
        <v>524</v>
      </c>
      <c r="C150" t="s">
        <v>699</v>
      </c>
      <c r="D150" t="s">
        <v>724</v>
      </c>
      <c r="E150" t="s">
        <v>725</v>
      </c>
      <c r="F150" s="2">
        <v>0.93240000000000001</v>
      </c>
      <c r="G150">
        <v>420</v>
      </c>
      <c r="H150" s="2">
        <v>8.0000000000000004E-4</v>
      </c>
      <c r="I150" t="s">
        <v>726</v>
      </c>
      <c r="J150" s="2">
        <v>1.2999999999999999E-2</v>
      </c>
      <c r="K150">
        <v>0</v>
      </c>
      <c r="L150" s="2">
        <v>0</v>
      </c>
      <c r="M150" t="s">
        <v>727</v>
      </c>
      <c r="N150" s="2">
        <v>1.7100000000000001E-2</v>
      </c>
      <c r="O150" t="s">
        <v>728</v>
      </c>
      <c r="P150" s="2">
        <v>1.8800000000000001E-2</v>
      </c>
      <c r="Q150" t="s">
        <v>729</v>
      </c>
      <c r="R150" s="2">
        <v>1.84E-2</v>
      </c>
      <c r="S150">
        <v>0</v>
      </c>
      <c r="T150" s="2">
        <v>0</v>
      </c>
    </row>
    <row r="151" spans="1:20">
      <c r="A151" t="s">
        <v>711</v>
      </c>
      <c r="B151" t="s">
        <v>524</v>
      </c>
      <c r="C151" t="s">
        <v>699</v>
      </c>
      <c r="D151" t="s">
        <v>712</v>
      </c>
      <c r="E151" t="s">
        <v>713</v>
      </c>
      <c r="F151" s="2">
        <v>0.95299999999999996</v>
      </c>
      <c r="G151">
        <v>0</v>
      </c>
      <c r="H151" s="2">
        <v>0</v>
      </c>
      <c r="I151">
        <v>990</v>
      </c>
      <c r="J151" s="2">
        <v>8.9999999999999993E-3</v>
      </c>
      <c r="K151">
        <v>0</v>
      </c>
      <c r="L151" s="2">
        <v>0</v>
      </c>
      <c r="M151">
        <v>440</v>
      </c>
      <c r="N151" s="2">
        <v>4.0000000000000001E-3</v>
      </c>
      <c r="O151" t="s">
        <v>714</v>
      </c>
      <c r="P151" s="2">
        <v>2.7E-2</v>
      </c>
      <c r="Q151">
        <v>770</v>
      </c>
      <c r="R151" s="2">
        <v>7.0000000000000001E-3</v>
      </c>
      <c r="S151">
        <v>0</v>
      </c>
      <c r="T151" s="2">
        <v>0</v>
      </c>
    </row>
    <row r="152" spans="1:20">
      <c r="A152" t="s">
        <v>301</v>
      </c>
      <c r="B152" t="s">
        <v>164</v>
      </c>
      <c r="C152" t="s">
        <v>301</v>
      </c>
      <c r="D152" t="s">
        <v>360</v>
      </c>
      <c r="E152" t="s">
        <v>361</v>
      </c>
      <c r="F152" s="2">
        <v>0.85340000000000005</v>
      </c>
      <c r="G152" t="s">
        <v>362</v>
      </c>
      <c r="H152" s="2">
        <v>9.0300000000000005E-2</v>
      </c>
      <c r="I152" t="s">
        <v>363</v>
      </c>
      <c r="J152" s="2">
        <v>3.1800000000000002E-2</v>
      </c>
      <c r="K152" t="s">
        <v>270</v>
      </c>
      <c r="L152" s="2">
        <v>2.0000000000000001E-4</v>
      </c>
      <c r="M152">
        <v>0</v>
      </c>
      <c r="N152" s="2">
        <v>0</v>
      </c>
      <c r="O152" t="s">
        <v>364</v>
      </c>
      <c r="P152" s="2">
        <v>1.84E-2</v>
      </c>
      <c r="Q152" t="s">
        <v>365</v>
      </c>
      <c r="R152" s="2">
        <v>5.3E-3</v>
      </c>
      <c r="S152">
        <v>0</v>
      </c>
      <c r="T152" s="2">
        <v>0</v>
      </c>
    </row>
    <row r="153" spans="1:20">
      <c r="A153" t="s">
        <v>1132</v>
      </c>
      <c r="B153" t="s">
        <v>954</v>
      </c>
      <c r="C153" t="s">
        <v>1101</v>
      </c>
      <c r="D153" t="s">
        <v>1133</v>
      </c>
      <c r="E153" t="s">
        <v>1134</v>
      </c>
      <c r="F153" s="2">
        <v>0.97399999999999998</v>
      </c>
      <c r="G153" t="s">
        <v>357</v>
      </c>
      <c r="H153" s="2">
        <v>6.0000000000000001E-3</v>
      </c>
      <c r="I153" t="s">
        <v>1135</v>
      </c>
      <c r="J153" s="2">
        <v>1.4E-2</v>
      </c>
      <c r="K153">
        <v>0</v>
      </c>
      <c r="L153" s="2">
        <v>0</v>
      </c>
      <c r="M153">
        <v>0</v>
      </c>
      <c r="N153" s="2">
        <v>0</v>
      </c>
      <c r="O153">
        <v>0</v>
      </c>
      <c r="P153" s="2">
        <v>0</v>
      </c>
      <c r="Q153">
        <v>0</v>
      </c>
      <c r="R153" s="2">
        <v>0</v>
      </c>
      <c r="S153" t="s">
        <v>357</v>
      </c>
      <c r="T153" s="2">
        <v>6.0000000000000001E-3</v>
      </c>
    </row>
    <row r="154" spans="1:20">
      <c r="A154" t="s">
        <v>1231</v>
      </c>
      <c r="B154" t="s">
        <v>954</v>
      </c>
      <c r="C154" t="s">
        <v>1198</v>
      </c>
      <c r="D154" t="s">
        <v>936</v>
      </c>
      <c r="E154" t="s">
        <v>768</v>
      </c>
      <c r="F154" s="2">
        <v>0.86</v>
      </c>
      <c r="G154">
        <v>160</v>
      </c>
      <c r="H154" s="2">
        <v>4.0000000000000001E-3</v>
      </c>
      <c r="I154" t="s">
        <v>1232</v>
      </c>
      <c r="J154" s="2">
        <v>0.11700000000000001</v>
      </c>
      <c r="K154">
        <v>0</v>
      </c>
      <c r="L154" s="2">
        <v>0</v>
      </c>
      <c r="M154">
        <v>0</v>
      </c>
      <c r="N154" s="2">
        <v>0</v>
      </c>
      <c r="O154">
        <v>0</v>
      </c>
      <c r="P154" s="2">
        <v>0</v>
      </c>
      <c r="Q154">
        <v>80</v>
      </c>
      <c r="R154" s="2">
        <v>2E-3</v>
      </c>
      <c r="S154">
        <v>680</v>
      </c>
      <c r="T154" s="2">
        <v>1.7000000000000001E-2</v>
      </c>
    </row>
    <row r="155" spans="1:20">
      <c r="A155" t="s">
        <v>638</v>
      </c>
      <c r="B155" t="s">
        <v>524</v>
      </c>
      <c r="C155" t="s">
        <v>591</v>
      </c>
      <c r="D155" t="s">
        <v>639</v>
      </c>
      <c r="E155" t="s">
        <v>640</v>
      </c>
      <c r="F155" s="2">
        <v>2.3E-2</v>
      </c>
      <c r="G155" t="s">
        <v>641</v>
      </c>
      <c r="H155" s="2">
        <v>3.2000000000000001E-2</v>
      </c>
      <c r="I155" t="s">
        <v>642</v>
      </c>
      <c r="J155" s="2">
        <v>0.35899999999999999</v>
      </c>
      <c r="K155">
        <v>0</v>
      </c>
      <c r="L155" s="2">
        <v>0</v>
      </c>
      <c r="M155" t="s">
        <v>643</v>
      </c>
      <c r="N155" s="2">
        <v>0.55100000000000005</v>
      </c>
      <c r="O155" t="s">
        <v>644</v>
      </c>
      <c r="P155" s="2">
        <v>3.5000000000000003E-2</v>
      </c>
      <c r="Q155">
        <v>0</v>
      </c>
      <c r="R155" s="2">
        <v>0</v>
      </c>
      <c r="S155">
        <v>0</v>
      </c>
      <c r="T155" s="2">
        <v>0</v>
      </c>
    </row>
    <row r="156" spans="1:20">
      <c r="A156" t="s">
        <v>1136</v>
      </c>
      <c r="B156" t="s">
        <v>954</v>
      </c>
      <c r="C156" t="s">
        <v>1101</v>
      </c>
      <c r="D156" t="s">
        <v>1137</v>
      </c>
      <c r="E156" t="s">
        <v>1138</v>
      </c>
      <c r="F156" s="2">
        <v>0.78100000000000003</v>
      </c>
      <c r="G156" t="s">
        <v>285</v>
      </c>
      <c r="H156" s="2">
        <v>0.187</v>
      </c>
      <c r="I156" t="s">
        <v>1139</v>
      </c>
      <c r="J156" s="2">
        <v>3.2000000000000001E-2</v>
      </c>
      <c r="K156">
        <v>0</v>
      </c>
      <c r="L156" s="2">
        <v>0</v>
      </c>
      <c r="M156">
        <v>0</v>
      </c>
      <c r="N156" s="2">
        <v>0</v>
      </c>
      <c r="O156">
        <v>0</v>
      </c>
      <c r="P156" s="2">
        <v>0</v>
      </c>
      <c r="Q156">
        <v>0</v>
      </c>
      <c r="R156" s="2">
        <v>0</v>
      </c>
      <c r="S156">
        <v>0</v>
      </c>
      <c r="T156" s="2">
        <v>0</v>
      </c>
    </row>
    <row r="157" spans="1:20">
      <c r="A157" t="s">
        <v>1330</v>
      </c>
      <c r="B157" t="s">
        <v>1269</v>
      </c>
      <c r="C157" t="s">
        <v>1270</v>
      </c>
      <c r="D157" t="s">
        <v>1331</v>
      </c>
      <c r="E157" t="s">
        <v>1332</v>
      </c>
      <c r="F157" s="2">
        <v>0.93500000000000005</v>
      </c>
      <c r="G157">
        <v>0</v>
      </c>
      <c r="H157" s="2">
        <v>0</v>
      </c>
      <c r="I157">
        <v>240</v>
      </c>
      <c r="J157" s="2">
        <v>4.8000000000000001E-2</v>
      </c>
      <c r="K157">
        <v>5</v>
      </c>
      <c r="L157" s="2">
        <v>1E-3</v>
      </c>
      <c r="M157">
        <v>0</v>
      </c>
      <c r="N157" s="2">
        <v>0</v>
      </c>
      <c r="O157">
        <v>10</v>
      </c>
      <c r="P157" s="2">
        <v>2E-3</v>
      </c>
      <c r="Q157">
        <v>75</v>
      </c>
      <c r="R157" s="2">
        <v>1.4999999999999999E-2</v>
      </c>
      <c r="S157">
        <v>0</v>
      </c>
      <c r="T157" s="2">
        <v>0</v>
      </c>
    </row>
    <row r="158" spans="1:20">
      <c r="A158" t="s">
        <v>1684</v>
      </c>
      <c r="B158" t="s">
        <v>1575</v>
      </c>
      <c r="C158" t="s">
        <v>1669</v>
      </c>
      <c r="D158" t="s">
        <v>1685</v>
      </c>
      <c r="E158" t="s">
        <v>208</v>
      </c>
      <c r="F158" s="2">
        <v>5.9999999999999995E-4</v>
      </c>
      <c r="G158" t="s">
        <v>1686</v>
      </c>
      <c r="H158" s="2">
        <v>0.999</v>
      </c>
      <c r="I158">
        <v>0</v>
      </c>
      <c r="J158" s="2">
        <v>0</v>
      </c>
      <c r="K158">
        <v>0</v>
      </c>
      <c r="L158" s="2">
        <v>0</v>
      </c>
      <c r="M158">
        <v>0</v>
      </c>
      <c r="N158" s="2">
        <v>0</v>
      </c>
      <c r="O158">
        <v>0</v>
      </c>
      <c r="P158" s="2">
        <v>0</v>
      </c>
      <c r="Q158">
        <v>0</v>
      </c>
      <c r="R158" s="2">
        <v>0</v>
      </c>
      <c r="S158">
        <v>0</v>
      </c>
      <c r="T158" s="2">
        <v>0</v>
      </c>
    </row>
    <row r="159" spans="1:20">
      <c r="A159" t="s">
        <v>228</v>
      </c>
      <c r="B159" t="s">
        <v>164</v>
      </c>
      <c r="C159" t="s">
        <v>165</v>
      </c>
      <c r="D159" t="s">
        <v>229</v>
      </c>
      <c r="E159" t="s">
        <v>230</v>
      </c>
      <c r="F159" s="2">
        <v>0.56699999999999995</v>
      </c>
      <c r="G159" t="s">
        <v>231</v>
      </c>
      <c r="H159" s="2">
        <v>0.18</v>
      </c>
      <c r="I159" t="s">
        <v>232</v>
      </c>
      <c r="J159" s="2">
        <v>0.17899999999999999</v>
      </c>
      <c r="K159">
        <v>0</v>
      </c>
      <c r="L159" s="2">
        <v>0</v>
      </c>
      <c r="M159">
        <v>0</v>
      </c>
      <c r="N159" s="2">
        <v>0</v>
      </c>
      <c r="O159" t="s">
        <v>233</v>
      </c>
      <c r="P159" s="2">
        <v>7.3999999999999996E-2</v>
      </c>
      <c r="Q159">
        <v>0</v>
      </c>
      <c r="R159" s="2">
        <v>0</v>
      </c>
      <c r="S159">
        <v>0</v>
      </c>
      <c r="T159" s="2">
        <v>0</v>
      </c>
    </row>
    <row r="160" spans="1:20">
      <c r="A160" t="s">
        <v>380</v>
      </c>
      <c r="B160" t="s">
        <v>164</v>
      </c>
      <c r="C160" t="s">
        <v>367</v>
      </c>
      <c r="D160" t="s">
        <v>381</v>
      </c>
      <c r="E160" t="s">
        <v>382</v>
      </c>
      <c r="F160" s="2">
        <v>0.97499999999999998</v>
      </c>
      <c r="G160" t="s">
        <v>383</v>
      </c>
      <c r="H160" s="2">
        <v>3.0000000000000001E-3</v>
      </c>
      <c r="I160" t="s">
        <v>384</v>
      </c>
      <c r="J160" s="2">
        <v>1.9E-2</v>
      </c>
      <c r="K160">
        <v>0</v>
      </c>
      <c r="L160" s="2">
        <v>0</v>
      </c>
      <c r="M160">
        <v>0</v>
      </c>
      <c r="N160" s="2">
        <v>0</v>
      </c>
      <c r="O160" t="s">
        <v>385</v>
      </c>
      <c r="P160" s="2">
        <v>2E-3</v>
      </c>
      <c r="Q160">
        <v>0</v>
      </c>
      <c r="R160" s="2">
        <v>0</v>
      </c>
      <c r="S160">
        <v>0</v>
      </c>
      <c r="T160" s="2">
        <v>0</v>
      </c>
    </row>
    <row r="161" spans="1:20">
      <c r="A161" t="s">
        <v>715</v>
      </c>
      <c r="B161" t="s">
        <v>524</v>
      </c>
      <c r="C161" t="s">
        <v>699</v>
      </c>
      <c r="D161" t="s">
        <v>206</v>
      </c>
      <c r="E161" t="s">
        <v>716</v>
      </c>
      <c r="F161" s="2">
        <v>0.79</v>
      </c>
      <c r="G161">
        <v>0</v>
      </c>
      <c r="H161" s="2">
        <v>0</v>
      </c>
      <c r="I161">
        <v>450</v>
      </c>
      <c r="J161" s="2">
        <v>4.4999999999999998E-2</v>
      </c>
      <c r="K161">
        <v>0</v>
      </c>
      <c r="L161" s="2">
        <v>0</v>
      </c>
      <c r="M161">
        <v>110</v>
      </c>
      <c r="N161" s="2">
        <v>1.0999999999999999E-2</v>
      </c>
      <c r="O161">
        <v>810</v>
      </c>
      <c r="P161" s="2">
        <v>8.1000000000000003E-2</v>
      </c>
      <c r="Q161">
        <v>740</v>
      </c>
      <c r="R161" s="2">
        <v>7.3999999999999996E-2</v>
      </c>
      <c r="S161">
        <v>0</v>
      </c>
      <c r="T161" s="2">
        <v>0</v>
      </c>
    </row>
    <row r="162" spans="1:20">
      <c r="A162" t="s">
        <v>880</v>
      </c>
      <c r="B162" t="s">
        <v>524</v>
      </c>
      <c r="C162" t="s">
        <v>854</v>
      </c>
      <c r="D162" t="s">
        <v>881</v>
      </c>
      <c r="E162" t="s">
        <v>882</v>
      </c>
      <c r="F162" s="2">
        <v>5.0000000000000001E-3</v>
      </c>
      <c r="G162" t="s">
        <v>883</v>
      </c>
      <c r="H162" s="2">
        <v>4.5999999999999999E-2</v>
      </c>
      <c r="I162" t="s">
        <v>884</v>
      </c>
      <c r="J162" s="2">
        <v>3.0000000000000001E-3</v>
      </c>
      <c r="K162" t="s">
        <v>885</v>
      </c>
      <c r="L162" s="2">
        <v>0.80700000000000005</v>
      </c>
      <c r="M162" t="s">
        <v>886</v>
      </c>
      <c r="N162" s="2">
        <v>0.10299999999999999</v>
      </c>
      <c r="O162" t="s">
        <v>887</v>
      </c>
      <c r="P162" s="2">
        <v>3.6999999999999998E-2</v>
      </c>
      <c r="Q162" t="s">
        <v>208</v>
      </c>
      <c r="R162" s="2">
        <v>6.9999999999999999E-4</v>
      </c>
      <c r="S162">
        <v>0</v>
      </c>
      <c r="T162" s="2">
        <v>0</v>
      </c>
    </row>
    <row r="163" spans="1:20">
      <c r="A163" t="s">
        <v>1233</v>
      </c>
      <c r="B163" t="s">
        <v>954</v>
      </c>
      <c r="C163" t="s">
        <v>1198</v>
      </c>
      <c r="D163" t="s">
        <v>1234</v>
      </c>
      <c r="E163" t="s">
        <v>1235</v>
      </c>
      <c r="F163" s="2">
        <v>0.50600000000000001</v>
      </c>
      <c r="G163" t="s">
        <v>1236</v>
      </c>
      <c r="H163" s="2">
        <v>0.06</v>
      </c>
      <c r="I163" t="s">
        <v>1237</v>
      </c>
      <c r="J163" s="2">
        <v>0.42099999999999999</v>
      </c>
      <c r="K163" t="s">
        <v>1238</v>
      </c>
      <c r="L163" s="2">
        <v>5.0000000000000001E-3</v>
      </c>
      <c r="M163" t="s">
        <v>1239</v>
      </c>
      <c r="N163" s="2">
        <v>2E-3</v>
      </c>
      <c r="O163" t="s">
        <v>1239</v>
      </c>
      <c r="P163" s="2">
        <v>2E-3</v>
      </c>
      <c r="Q163" t="s">
        <v>1239</v>
      </c>
      <c r="R163" s="2">
        <v>2E-3</v>
      </c>
      <c r="S163" t="s">
        <v>1239</v>
      </c>
      <c r="T163" s="2">
        <v>2E-3</v>
      </c>
    </row>
    <row r="164" spans="1:20">
      <c r="A164" t="s">
        <v>1333</v>
      </c>
      <c r="B164" t="s">
        <v>1269</v>
      </c>
      <c r="C164" t="s">
        <v>1270</v>
      </c>
      <c r="D164" t="s">
        <v>224</v>
      </c>
      <c r="E164" t="s">
        <v>1334</v>
      </c>
      <c r="F164" s="2">
        <v>0.93899999999999995</v>
      </c>
      <c r="G164">
        <v>400</v>
      </c>
      <c r="H164" s="2">
        <v>2E-3</v>
      </c>
      <c r="I164" t="s">
        <v>1277</v>
      </c>
      <c r="J164" s="2">
        <v>3.3000000000000002E-2</v>
      </c>
      <c r="K164">
        <v>400</v>
      </c>
      <c r="L164" s="2">
        <v>2E-3</v>
      </c>
      <c r="M164" t="s">
        <v>227</v>
      </c>
      <c r="N164" s="2">
        <v>5.0000000000000001E-3</v>
      </c>
      <c r="O164" t="s">
        <v>1335</v>
      </c>
      <c r="P164" s="2">
        <v>1.2E-2</v>
      </c>
      <c r="Q164">
        <v>600</v>
      </c>
      <c r="R164" s="2">
        <v>3.0000000000000001E-3</v>
      </c>
      <c r="S164">
        <v>600</v>
      </c>
      <c r="T164" s="2">
        <v>3.0000000000000001E-3</v>
      </c>
    </row>
    <row r="165" spans="1:20">
      <c r="A165" t="s">
        <v>668</v>
      </c>
      <c r="B165" t="s">
        <v>524</v>
      </c>
      <c r="C165" t="s">
        <v>661</v>
      </c>
      <c r="D165" t="s">
        <v>669</v>
      </c>
      <c r="E165" t="s">
        <v>670</v>
      </c>
      <c r="F165" s="2">
        <v>0.85199999999999998</v>
      </c>
      <c r="G165" t="s">
        <v>671</v>
      </c>
      <c r="H165" s="2">
        <v>2.8000000000000001E-2</v>
      </c>
      <c r="I165" t="s">
        <v>672</v>
      </c>
      <c r="J165" s="2">
        <v>0.104</v>
      </c>
      <c r="K165">
        <v>0</v>
      </c>
      <c r="L165" s="2">
        <v>0</v>
      </c>
      <c r="M165" t="s">
        <v>673</v>
      </c>
      <c r="N165" s="2">
        <v>6.0000000000000001E-3</v>
      </c>
      <c r="O165">
        <v>500</v>
      </c>
      <c r="P165" s="2">
        <v>2E-3</v>
      </c>
      <c r="Q165" t="s">
        <v>674</v>
      </c>
      <c r="R165" s="2">
        <v>8.0000000000000002E-3</v>
      </c>
      <c r="S165">
        <v>0</v>
      </c>
      <c r="T165" s="2">
        <v>0</v>
      </c>
    </row>
    <row r="166" spans="1:20">
      <c r="A166" t="s">
        <v>535</v>
      </c>
      <c r="B166" t="s">
        <v>524</v>
      </c>
      <c r="C166" t="s">
        <v>525</v>
      </c>
      <c r="D166" t="s">
        <v>536</v>
      </c>
      <c r="E166" t="s">
        <v>537</v>
      </c>
      <c r="F166" s="2">
        <v>0.56999999999999995</v>
      </c>
      <c r="G166" t="s">
        <v>538</v>
      </c>
      <c r="H166" s="2">
        <v>1.2E-2</v>
      </c>
      <c r="I166" t="s">
        <v>539</v>
      </c>
      <c r="J166" s="2">
        <v>0.36599999999999999</v>
      </c>
      <c r="K166" t="s">
        <v>540</v>
      </c>
      <c r="L166" s="2">
        <v>2.1000000000000001E-2</v>
      </c>
      <c r="M166" t="s">
        <v>541</v>
      </c>
      <c r="N166" s="2">
        <v>1.6E-2</v>
      </c>
      <c r="O166" t="s">
        <v>542</v>
      </c>
      <c r="P166" s="2">
        <v>5.0000000000000001E-3</v>
      </c>
      <c r="Q166" t="s">
        <v>543</v>
      </c>
      <c r="R166" s="2">
        <v>7.0000000000000001E-3</v>
      </c>
      <c r="S166" t="s">
        <v>544</v>
      </c>
      <c r="T166" s="2">
        <v>2E-3</v>
      </c>
    </row>
    <row r="167" spans="1:20">
      <c r="A167" t="s">
        <v>1410</v>
      </c>
      <c r="B167" t="s">
        <v>1269</v>
      </c>
      <c r="C167" t="s">
        <v>1375</v>
      </c>
      <c r="D167" t="s">
        <v>1411</v>
      </c>
      <c r="E167" t="s">
        <v>1412</v>
      </c>
      <c r="F167" s="2">
        <v>0.85799999999999998</v>
      </c>
      <c r="G167">
        <v>0</v>
      </c>
      <c r="H167" s="2">
        <v>0</v>
      </c>
      <c r="I167" t="s">
        <v>1413</v>
      </c>
      <c r="J167" s="2">
        <v>0.125</v>
      </c>
      <c r="K167">
        <v>0</v>
      </c>
      <c r="L167" s="2">
        <v>0</v>
      </c>
      <c r="M167">
        <v>0</v>
      </c>
      <c r="N167" s="2">
        <v>0</v>
      </c>
      <c r="O167" t="s">
        <v>1414</v>
      </c>
      <c r="P167" s="2">
        <v>1.4E-2</v>
      </c>
      <c r="Q167" t="s">
        <v>1415</v>
      </c>
      <c r="R167" s="2">
        <v>1E-3</v>
      </c>
      <c r="S167">
        <v>0</v>
      </c>
      <c r="T167" s="2">
        <v>0</v>
      </c>
    </row>
    <row r="168" spans="1:20">
      <c r="A168" t="s">
        <v>477</v>
      </c>
      <c r="B168" t="s">
        <v>164</v>
      </c>
      <c r="C168" t="s">
        <v>410</v>
      </c>
      <c r="D168" t="s">
        <v>478</v>
      </c>
      <c r="E168" t="s">
        <v>479</v>
      </c>
      <c r="F168" s="2">
        <v>8.0000000000000002E-3</v>
      </c>
      <c r="G168" t="s">
        <v>480</v>
      </c>
      <c r="H168" s="2">
        <v>0.98399999999999999</v>
      </c>
      <c r="I168" t="s">
        <v>481</v>
      </c>
      <c r="J168" s="2">
        <v>7.0000000000000001E-3</v>
      </c>
      <c r="K168">
        <v>0</v>
      </c>
      <c r="L168" s="2">
        <v>0</v>
      </c>
      <c r="M168">
        <v>0</v>
      </c>
      <c r="N168" s="2">
        <v>0</v>
      </c>
      <c r="O168">
        <v>0</v>
      </c>
      <c r="P168" s="2">
        <v>0</v>
      </c>
      <c r="Q168">
        <v>0</v>
      </c>
      <c r="R168" s="2">
        <v>0</v>
      </c>
      <c r="S168">
        <v>0</v>
      </c>
      <c r="T168" s="2">
        <v>0</v>
      </c>
    </row>
    <row r="169" spans="1:20">
      <c r="A169" t="s">
        <v>482</v>
      </c>
      <c r="B169" t="s">
        <v>164</v>
      </c>
      <c r="C169" t="s">
        <v>410</v>
      </c>
      <c r="D169" t="s">
        <v>483</v>
      </c>
      <c r="E169" t="s">
        <v>484</v>
      </c>
      <c r="F169" s="2">
        <v>0.49299999999999999</v>
      </c>
      <c r="G169" t="s">
        <v>485</v>
      </c>
      <c r="H169" s="2">
        <v>0.48799999999999999</v>
      </c>
      <c r="I169" t="s">
        <v>486</v>
      </c>
      <c r="J169" s="2">
        <v>4.0000000000000001E-3</v>
      </c>
      <c r="K169">
        <v>0</v>
      </c>
      <c r="L169" s="2">
        <v>0</v>
      </c>
      <c r="M169" t="s">
        <v>206</v>
      </c>
      <c r="N169" s="2">
        <v>1E-4</v>
      </c>
      <c r="O169" t="s">
        <v>487</v>
      </c>
      <c r="P169" s="2">
        <v>1.4E-2</v>
      </c>
      <c r="Q169" t="s">
        <v>251</v>
      </c>
      <c r="R169" s="2">
        <v>5.9999999999999995E-4</v>
      </c>
      <c r="S169">
        <v>0</v>
      </c>
      <c r="T169" s="2">
        <v>0</v>
      </c>
    </row>
    <row r="170" spans="1:20">
      <c r="A170" t="s">
        <v>741</v>
      </c>
      <c r="B170" t="s">
        <v>524</v>
      </c>
      <c r="C170" t="s">
        <v>731</v>
      </c>
      <c r="D170" t="s">
        <v>674</v>
      </c>
      <c r="E170" t="s">
        <v>742</v>
      </c>
      <c r="F170" s="2">
        <v>0.96399999999999997</v>
      </c>
      <c r="G170">
        <v>0</v>
      </c>
      <c r="H170" s="2">
        <v>0</v>
      </c>
      <c r="I170">
        <v>66</v>
      </c>
      <c r="J170" s="2">
        <v>3.3000000000000002E-2</v>
      </c>
      <c r="K170">
        <v>0</v>
      </c>
      <c r="L170" s="2">
        <v>0</v>
      </c>
      <c r="M170">
        <v>0</v>
      </c>
      <c r="N170" s="2">
        <v>0</v>
      </c>
      <c r="O170">
        <v>0</v>
      </c>
      <c r="P170" s="2">
        <v>0</v>
      </c>
      <c r="Q170">
        <v>4</v>
      </c>
      <c r="R170" s="2">
        <v>2E-3</v>
      </c>
      <c r="S170">
        <v>0</v>
      </c>
      <c r="T170" s="2">
        <v>0</v>
      </c>
    </row>
    <row r="171" spans="1:20">
      <c r="A171" t="s">
        <v>1669</v>
      </c>
      <c r="B171" t="s">
        <v>1575</v>
      </c>
      <c r="C171" t="s">
        <v>1669</v>
      </c>
      <c r="D171" t="s">
        <v>1701</v>
      </c>
      <c r="E171" t="s">
        <v>1702</v>
      </c>
      <c r="F171" s="2">
        <v>3.1300000000000001E-2</v>
      </c>
      <c r="G171" t="s">
        <v>1703</v>
      </c>
      <c r="H171" s="2">
        <v>0.95830000000000004</v>
      </c>
      <c r="I171" t="s">
        <v>1704</v>
      </c>
      <c r="J171" s="2">
        <v>5.1000000000000004E-3</v>
      </c>
      <c r="K171">
        <v>0</v>
      </c>
      <c r="L171" s="2">
        <v>0</v>
      </c>
      <c r="M171" t="s">
        <v>1683</v>
      </c>
      <c r="N171" s="2">
        <v>1E-4</v>
      </c>
      <c r="O171" t="s">
        <v>1705</v>
      </c>
      <c r="P171" s="2">
        <v>4.7999999999999996E-3</v>
      </c>
      <c r="Q171">
        <v>0</v>
      </c>
      <c r="R171" s="2">
        <v>0</v>
      </c>
      <c r="S171">
        <v>0</v>
      </c>
      <c r="T171" s="2">
        <v>0</v>
      </c>
    </row>
    <row r="172" spans="1:20">
      <c r="A172" t="s">
        <v>1537</v>
      </c>
      <c r="B172" t="s">
        <v>1537</v>
      </c>
      <c r="C172" t="s">
        <v>1537</v>
      </c>
      <c r="D172" t="s">
        <v>1565</v>
      </c>
      <c r="E172" t="s">
        <v>1566</v>
      </c>
      <c r="F172" s="2">
        <v>0.77380000000000004</v>
      </c>
      <c r="G172" t="s">
        <v>1567</v>
      </c>
      <c r="H172" s="2">
        <v>1.0200000000000001E-2</v>
      </c>
      <c r="I172" t="s">
        <v>1568</v>
      </c>
      <c r="J172" s="2">
        <v>0.17119999999999999</v>
      </c>
      <c r="K172" t="s">
        <v>1569</v>
      </c>
      <c r="L172" s="2">
        <v>6.7999999999999996E-3</v>
      </c>
      <c r="M172" t="s">
        <v>1570</v>
      </c>
      <c r="N172" s="2">
        <v>1.1599999999999999E-2</v>
      </c>
      <c r="O172" t="s">
        <v>1571</v>
      </c>
      <c r="P172" s="2">
        <v>3.0000000000000001E-3</v>
      </c>
      <c r="Q172" t="s">
        <v>1572</v>
      </c>
      <c r="R172" s="2">
        <v>6.3E-3</v>
      </c>
      <c r="S172" t="s">
        <v>1573</v>
      </c>
      <c r="T172" s="2">
        <v>1.72E-2</v>
      </c>
    </row>
    <row r="173" spans="1:20">
      <c r="A173" t="s">
        <v>1059</v>
      </c>
      <c r="B173" t="s">
        <v>954</v>
      </c>
      <c r="C173" t="s">
        <v>1059</v>
      </c>
      <c r="D173" t="s">
        <v>1092</v>
      </c>
      <c r="E173" t="s">
        <v>1093</v>
      </c>
      <c r="F173" s="2">
        <v>0.7752</v>
      </c>
      <c r="G173" t="s">
        <v>1094</v>
      </c>
      <c r="H173" s="2">
        <v>3.4599999999999999E-2</v>
      </c>
      <c r="I173" t="s">
        <v>1095</v>
      </c>
      <c r="J173" s="2">
        <v>0.18149999999999999</v>
      </c>
      <c r="K173" t="s">
        <v>1096</v>
      </c>
      <c r="L173" s="2">
        <v>2.5999999999999999E-3</v>
      </c>
      <c r="M173" t="s">
        <v>1097</v>
      </c>
      <c r="N173" s="2">
        <v>3.0999999999999999E-3</v>
      </c>
      <c r="O173" t="s">
        <v>1098</v>
      </c>
      <c r="P173" s="2">
        <v>8.0000000000000004E-4</v>
      </c>
      <c r="Q173" t="s">
        <v>1099</v>
      </c>
      <c r="R173" s="2">
        <v>1.1000000000000001E-3</v>
      </c>
      <c r="S173" t="s">
        <v>1091</v>
      </c>
      <c r="T173" s="2">
        <v>4.0000000000000002E-4</v>
      </c>
    </row>
    <row r="174" spans="1:20">
      <c r="A174" t="s">
        <v>717</v>
      </c>
      <c r="B174" t="s">
        <v>524</v>
      </c>
      <c r="C174" t="s">
        <v>699</v>
      </c>
      <c r="D174" t="s">
        <v>718</v>
      </c>
      <c r="E174" t="s">
        <v>438</v>
      </c>
      <c r="F174" s="2">
        <v>0.81299999999999994</v>
      </c>
      <c r="G174">
        <v>420</v>
      </c>
      <c r="H174" s="2">
        <v>7.0000000000000001E-3</v>
      </c>
      <c r="I174">
        <v>600</v>
      </c>
      <c r="J174" s="2">
        <v>0.01</v>
      </c>
      <c r="K174">
        <v>0</v>
      </c>
      <c r="L174" s="2">
        <v>0</v>
      </c>
      <c r="M174" t="s">
        <v>719</v>
      </c>
      <c r="N174" s="2">
        <v>0.106</v>
      </c>
      <c r="O174" t="s">
        <v>720</v>
      </c>
      <c r="P174" s="2">
        <v>5.2999999999999999E-2</v>
      </c>
      <c r="Q174">
        <v>660</v>
      </c>
      <c r="R174" s="2">
        <v>1.0999999999999999E-2</v>
      </c>
      <c r="S174">
        <v>0</v>
      </c>
      <c r="T174" s="2">
        <v>0</v>
      </c>
    </row>
    <row r="175" spans="1:20">
      <c r="A175" t="s">
        <v>1076</v>
      </c>
      <c r="B175" t="s">
        <v>954</v>
      </c>
      <c r="C175" t="s">
        <v>1059</v>
      </c>
      <c r="D175" t="s">
        <v>1077</v>
      </c>
      <c r="E175" t="s">
        <v>1078</v>
      </c>
      <c r="F175" s="2">
        <v>0.84699999999999998</v>
      </c>
      <c r="G175" t="s">
        <v>1079</v>
      </c>
      <c r="H175" s="2">
        <v>3.6999999999999998E-2</v>
      </c>
      <c r="I175" t="s">
        <v>1080</v>
      </c>
      <c r="J175" s="2">
        <v>0.10100000000000001</v>
      </c>
      <c r="K175" t="s">
        <v>1081</v>
      </c>
      <c r="L175" s="2">
        <v>5.0000000000000001E-3</v>
      </c>
      <c r="M175" t="s">
        <v>1082</v>
      </c>
      <c r="N175" s="2">
        <v>6.0000000000000001E-3</v>
      </c>
      <c r="O175">
        <v>0</v>
      </c>
      <c r="P175" s="2">
        <v>0</v>
      </c>
      <c r="Q175" t="s">
        <v>1083</v>
      </c>
      <c r="R175" s="2">
        <v>2E-3</v>
      </c>
      <c r="S175">
        <v>0</v>
      </c>
      <c r="T175" s="2">
        <v>0</v>
      </c>
    </row>
    <row r="176" spans="1:20">
      <c r="A176" t="s">
        <v>1616</v>
      </c>
      <c r="B176" t="s">
        <v>1575</v>
      </c>
      <c r="C176" t="s">
        <v>1576</v>
      </c>
      <c r="D176" t="s">
        <v>1617</v>
      </c>
      <c r="E176" t="s">
        <v>1618</v>
      </c>
      <c r="F176" s="2">
        <v>6.5000000000000002E-2</v>
      </c>
      <c r="G176" t="s">
        <v>1619</v>
      </c>
      <c r="H176" s="2">
        <v>0.85899999999999999</v>
      </c>
      <c r="I176" t="s">
        <v>1620</v>
      </c>
      <c r="J176" s="2">
        <v>2E-3</v>
      </c>
      <c r="K176" t="s">
        <v>1621</v>
      </c>
      <c r="L176" s="2">
        <v>5.5E-2</v>
      </c>
      <c r="M176" t="s">
        <v>1622</v>
      </c>
      <c r="N176" s="2">
        <v>8.0000000000000002E-3</v>
      </c>
      <c r="O176">
        <v>0</v>
      </c>
      <c r="P176" s="2">
        <v>0</v>
      </c>
      <c r="Q176" t="s">
        <v>1623</v>
      </c>
      <c r="R176" s="2">
        <v>0.01</v>
      </c>
      <c r="S176">
        <v>0</v>
      </c>
      <c r="T176" s="2">
        <v>0</v>
      </c>
    </row>
    <row r="177" spans="1:20">
      <c r="A177" t="s">
        <v>888</v>
      </c>
      <c r="B177" t="s">
        <v>524</v>
      </c>
      <c r="C177" t="s">
        <v>854</v>
      </c>
      <c r="D177" t="s">
        <v>889</v>
      </c>
      <c r="E177" t="s">
        <v>890</v>
      </c>
      <c r="F177" s="2">
        <v>1.6E-2</v>
      </c>
      <c r="G177" t="s">
        <v>891</v>
      </c>
      <c r="H177" s="2">
        <v>0.96399999999999997</v>
      </c>
      <c r="I177" t="s">
        <v>208</v>
      </c>
      <c r="J177" s="2">
        <v>1E-4</v>
      </c>
      <c r="K177" t="s">
        <v>892</v>
      </c>
      <c r="L177" s="2">
        <v>1.9E-2</v>
      </c>
      <c r="M177" t="s">
        <v>208</v>
      </c>
      <c r="N177" s="2">
        <v>1E-4</v>
      </c>
      <c r="O177" t="s">
        <v>270</v>
      </c>
      <c r="P177" s="2">
        <v>2.0000000000000001E-4</v>
      </c>
      <c r="Q177" t="s">
        <v>208</v>
      </c>
      <c r="R177" s="2">
        <v>1E-4</v>
      </c>
      <c r="S177">
        <v>0</v>
      </c>
      <c r="T177" s="2">
        <v>0</v>
      </c>
    </row>
    <row r="178" spans="1:20">
      <c r="A178" t="s">
        <v>721</v>
      </c>
      <c r="B178" t="s">
        <v>524</v>
      </c>
      <c r="C178" t="s">
        <v>699</v>
      </c>
      <c r="D178" t="s">
        <v>208</v>
      </c>
      <c r="E178" t="s">
        <v>722</v>
      </c>
      <c r="F178" s="2">
        <v>0.86699999999999999</v>
      </c>
      <c r="G178">
        <v>0</v>
      </c>
      <c r="H178" s="2">
        <v>0</v>
      </c>
      <c r="I178">
        <v>240</v>
      </c>
      <c r="J178" s="2">
        <v>1.2E-2</v>
      </c>
      <c r="K178">
        <v>0</v>
      </c>
      <c r="L178" s="2">
        <v>0</v>
      </c>
      <c r="M178">
        <v>160</v>
      </c>
      <c r="N178" s="2">
        <v>8.0000000000000002E-3</v>
      </c>
      <c r="O178">
        <v>160</v>
      </c>
      <c r="P178" s="2">
        <v>8.0000000000000002E-3</v>
      </c>
      <c r="Q178" t="s">
        <v>723</v>
      </c>
      <c r="R178" s="2">
        <v>0.104</v>
      </c>
      <c r="S178">
        <v>0</v>
      </c>
      <c r="T178" s="2">
        <v>0</v>
      </c>
    </row>
    <row r="179" spans="1:20">
      <c r="A179" t="s">
        <v>1624</v>
      </c>
      <c r="B179" t="s">
        <v>1575</v>
      </c>
      <c r="C179" t="s">
        <v>1576</v>
      </c>
      <c r="D179" t="s">
        <v>334</v>
      </c>
      <c r="E179" t="s">
        <v>1625</v>
      </c>
      <c r="F179" s="2">
        <v>2.4E-2</v>
      </c>
      <c r="G179" t="s">
        <v>1626</v>
      </c>
      <c r="H179" s="2">
        <v>0.97599999999999998</v>
      </c>
      <c r="I179">
        <v>0</v>
      </c>
      <c r="J179" s="2">
        <v>0</v>
      </c>
      <c r="K179">
        <v>0</v>
      </c>
      <c r="L179" s="2">
        <v>0</v>
      </c>
      <c r="M179">
        <v>0</v>
      </c>
      <c r="N179" s="2">
        <v>0</v>
      </c>
      <c r="O179">
        <v>0</v>
      </c>
      <c r="P179" s="2">
        <v>0</v>
      </c>
      <c r="Q179">
        <v>0</v>
      </c>
      <c r="R179" s="2">
        <v>0</v>
      </c>
      <c r="S179">
        <v>0</v>
      </c>
      <c r="T179" s="2">
        <v>0</v>
      </c>
    </row>
    <row r="180" spans="1:20">
      <c r="A180" t="s">
        <v>1416</v>
      </c>
      <c r="B180" t="s">
        <v>1269</v>
      </c>
      <c r="C180" t="s">
        <v>1375</v>
      </c>
      <c r="D180" t="s">
        <v>1417</v>
      </c>
      <c r="E180" t="s">
        <v>1418</v>
      </c>
      <c r="F180" s="2">
        <v>0.93</v>
      </c>
      <c r="G180" t="s">
        <v>1419</v>
      </c>
      <c r="H180" s="2">
        <v>7.0000000000000001E-3</v>
      </c>
      <c r="I180" t="s">
        <v>1420</v>
      </c>
      <c r="J180" s="2">
        <v>4.8000000000000001E-2</v>
      </c>
      <c r="K180">
        <v>0</v>
      </c>
      <c r="L180" s="2">
        <v>0</v>
      </c>
      <c r="M180" t="s">
        <v>1157</v>
      </c>
      <c r="N180" s="2">
        <v>2E-3</v>
      </c>
      <c r="O180" t="s">
        <v>1421</v>
      </c>
      <c r="P180" s="2">
        <v>4.0000000000000001E-3</v>
      </c>
      <c r="Q180" t="s">
        <v>1421</v>
      </c>
      <c r="R180" s="2">
        <v>4.0000000000000001E-3</v>
      </c>
      <c r="S180" t="s">
        <v>1421</v>
      </c>
      <c r="T180" s="2">
        <v>4.0000000000000001E-3</v>
      </c>
    </row>
    <row r="181" spans="1:20">
      <c r="A181" t="s">
        <v>675</v>
      </c>
      <c r="B181" t="s">
        <v>524</v>
      </c>
      <c r="C181" t="s">
        <v>661</v>
      </c>
      <c r="D181" t="s">
        <v>676</v>
      </c>
      <c r="E181" t="s">
        <v>677</v>
      </c>
      <c r="F181" s="2">
        <v>0.99199999999999999</v>
      </c>
      <c r="G181">
        <v>0</v>
      </c>
      <c r="H181" s="2">
        <v>0</v>
      </c>
      <c r="I181">
        <v>0</v>
      </c>
      <c r="J181" s="2">
        <v>0</v>
      </c>
      <c r="K181">
        <v>0</v>
      </c>
      <c r="L181" s="2">
        <v>0</v>
      </c>
      <c r="M181">
        <v>0</v>
      </c>
      <c r="N181" s="2">
        <v>0</v>
      </c>
      <c r="O181" t="s">
        <v>678</v>
      </c>
      <c r="P181" s="2">
        <v>4.0000000000000001E-3</v>
      </c>
      <c r="Q181" t="s">
        <v>679</v>
      </c>
      <c r="R181" s="2">
        <v>2E-3</v>
      </c>
      <c r="S181">
        <v>0</v>
      </c>
      <c r="T181" s="2">
        <v>0</v>
      </c>
    </row>
    <row r="182" spans="1:20">
      <c r="A182" t="s">
        <v>1484</v>
      </c>
      <c r="B182" t="s">
        <v>1269</v>
      </c>
      <c r="C182" t="s">
        <v>1431</v>
      </c>
      <c r="D182" t="s">
        <v>1485</v>
      </c>
      <c r="E182" t="s">
        <v>1486</v>
      </c>
      <c r="F182" s="2">
        <v>0.96899999999999997</v>
      </c>
      <c r="G182">
        <v>0</v>
      </c>
      <c r="H182" s="2">
        <v>0</v>
      </c>
      <c r="I182" t="s">
        <v>1487</v>
      </c>
      <c r="J182" s="2">
        <v>1.0999999999999999E-2</v>
      </c>
      <c r="K182">
        <v>0</v>
      </c>
      <c r="L182" s="2">
        <v>0</v>
      </c>
      <c r="M182">
        <v>0</v>
      </c>
      <c r="N182" s="2">
        <v>0</v>
      </c>
      <c r="O182" t="s">
        <v>1488</v>
      </c>
      <c r="P182" s="2">
        <v>1.7000000000000001E-2</v>
      </c>
      <c r="Q182" t="s">
        <v>1489</v>
      </c>
      <c r="R182" s="2">
        <v>2E-3</v>
      </c>
      <c r="S182">
        <v>0</v>
      </c>
      <c r="T182" s="2">
        <v>0</v>
      </c>
    </row>
    <row r="183" spans="1:20">
      <c r="A183" t="s">
        <v>1490</v>
      </c>
      <c r="B183" t="s">
        <v>1269</v>
      </c>
      <c r="C183" t="s">
        <v>1431</v>
      </c>
      <c r="D183" t="s">
        <v>1491</v>
      </c>
      <c r="E183" t="s">
        <v>1492</v>
      </c>
      <c r="F183" s="2">
        <v>0.95499999999999996</v>
      </c>
      <c r="G183">
        <v>0</v>
      </c>
      <c r="H183" s="2">
        <v>0</v>
      </c>
      <c r="I183" t="s">
        <v>1493</v>
      </c>
      <c r="J183" s="2">
        <v>0.03</v>
      </c>
      <c r="K183">
        <v>0</v>
      </c>
      <c r="L183" s="2">
        <v>0</v>
      </c>
      <c r="M183" t="s">
        <v>1494</v>
      </c>
      <c r="N183" s="2">
        <v>2E-3</v>
      </c>
      <c r="O183" t="s">
        <v>1495</v>
      </c>
      <c r="P183" s="2">
        <v>0.01</v>
      </c>
      <c r="Q183" t="s">
        <v>1496</v>
      </c>
      <c r="R183" s="2">
        <v>3.0000000000000001E-3</v>
      </c>
      <c r="S183">
        <v>0</v>
      </c>
      <c r="T183" s="2">
        <v>0</v>
      </c>
    </row>
    <row r="184" spans="1:20">
      <c r="A184" t="s">
        <v>810</v>
      </c>
      <c r="B184" t="s">
        <v>524</v>
      </c>
      <c r="C184" t="s">
        <v>762</v>
      </c>
      <c r="D184" t="s">
        <v>811</v>
      </c>
      <c r="E184" t="s">
        <v>812</v>
      </c>
      <c r="F184" s="2">
        <v>0.92600000000000005</v>
      </c>
      <c r="G184" t="s">
        <v>813</v>
      </c>
      <c r="H184" s="2">
        <v>5.5E-2</v>
      </c>
      <c r="I184" t="s">
        <v>814</v>
      </c>
      <c r="J184" s="2">
        <v>1E-3</v>
      </c>
      <c r="K184">
        <v>0</v>
      </c>
      <c r="L184" s="2">
        <v>0</v>
      </c>
      <c r="M184" t="s">
        <v>815</v>
      </c>
      <c r="N184" s="2">
        <v>8.9999999999999998E-4</v>
      </c>
      <c r="O184" t="s">
        <v>816</v>
      </c>
      <c r="P184" s="2">
        <v>1.4999999999999999E-2</v>
      </c>
      <c r="Q184" t="s">
        <v>814</v>
      </c>
      <c r="R184" s="2">
        <v>1E-3</v>
      </c>
      <c r="S184">
        <v>0</v>
      </c>
      <c r="T184" s="2">
        <v>0</v>
      </c>
    </row>
    <row r="185" spans="1:20">
      <c r="A185" t="s">
        <v>999</v>
      </c>
      <c r="B185" t="s">
        <v>954</v>
      </c>
      <c r="C185" t="s">
        <v>955</v>
      </c>
      <c r="D185" t="s">
        <v>1000</v>
      </c>
      <c r="E185" t="s">
        <v>1001</v>
      </c>
      <c r="F185" s="2">
        <v>0.94299999999999995</v>
      </c>
      <c r="G185">
        <v>0</v>
      </c>
      <c r="H185" s="2">
        <v>0</v>
      </c>
      <c r="I185" t="s">
        <v>1002</v>
      </c>
      <c r="J185" s="2">
        <v>5.6000000000000001E-2</v>
      </c>
      <c r="K185">
        <v>0</v>
      </c>
      <c r="L185" s="2">
        <v>0</v>
      </c>
      <c r="M185">
        <v>0</v>
      </c>
      <c r="N185" s="2">
        <v>0</v>
      </c>
      <c r="O185">
        <v>0</v>
      </c>
      <c r="P185" s="2">
        <v>0</v>
      </c>
      <c r="Q185">
        <v>0</v>
      </c>
      <c r="R185" s="2">
        <v>0</v>
      </c>
      <c r="S185" t="s">
        <v>206</v>
      </c>
      <c r="T185" s="2">
        <v>2.9999999999999997E-4</v>
      </c>
    </row>
    <row r="186" spans="1:20">
      <c r="A186" t="s">
        <v>731</v>
      </c>
      <c r="B186" t="s">
        <v>524</v>
      </c>
      <c r="C186" t="s">
        <v>731</v>
      </c>
      <c r="D186" t="s">
        <v>756</v>
      </c>
      <c r="E186" t="s">
        <v>757</v>
      </c>
      <c r="F186" s="2">
        <v>0.96130000000000004</v>
      </c>
      <c r="G186">
        <v>11</v>
      </c>
      <c r="H186" s="2">
        <v>0</v>
      </c>
      <c r="I186" t="s">
        <v>758</v>
      </c>
      <c r="J186" s="2">
        <v>2.87E-2</v>
      </c>
      <c r="K186">
        <v>100</v>
      </c>
      <c r="L186" s="2">
        <v>1E-4</v>
      </c>
      <c r="M186">
        <v>210</v>
      </c>
      <c r="N186" s="2">
        <v>2.9999999999999997E-4</v>
      </c>
      <c r="O186" t="s">
        <v>759</v>
      </c>
      <c r="P186" s="2">
        <v>2.7000000000000001E-3</v>
      </c>
      <c r="Q186" t="s">
        <v>760</v>
      </c>
      <c r="R186" s="2">
        <v>5.1000000000000004E-3</v>
      </c>
      <c r="S186">
        <v>0</v>
      </c>
      <c r="T186" s="2">
        <v>0</v>
      </c>
    </row>
    <row r="187" spans="1:20">
      <c r="A187" t="s">
        <v>1171</v>
      </c>
      <c r="B187" t="s">
        <v>954</v>
      </c>
      <c r="C187" t="s">
        <v>1155</v>
      </c>
      <c r="D187" t="s">
        <v>1172</v>
      </c>
      <c r="E187" t="s">
        <v>1173</v>
      </c>
      <c r="F187" s="2">
        <v>0.93799999999999994</v>
      </c>
      <c r="G187" t="s">
        <v>1174</v>
      </c>
      <c r="H187" s="2">
        <v>6.0000000000000001E-3</v>
      </c>
      <c r="I187" t="s">
        <v>1175</v>
      </c>
      <c r="J187" s="2">
        <v>4.3999999999999997E-2</v>
      </c>
      <c r="K187" t="s">
        <v>1176</v>
      </c>
      <c r="L187" s="2">
        <v>1E-3</v>
      </c>
      <c r="M187" t="s">
        <v>1174</v>
      </c>
      <c r="N187" s="2">
        <v>6.0000000000000001E-3</v>
      </c>
      <c r="O187" t="s">
        <v>1177</v>
      </c>
      <c r="P187" s="2">
        <v>5.0000000000000001E-3</v>
      </c>
      <c r="Q187">
        <v>0</v>
      </c>
      <c r="R187" s="2">
        <v>0</v>
      </c>
      <c r="S187">
        <v>0</v>
      </c>
      <c r="T187" s="2">
        <v>0</v>
      </c>
    </row>
    <row r="188" spans="1:20">
      <c r="A188" t="s">
        <v>1336</v>
      </c>
      <c r="B188" t="s">
        <v>1269</v>
      </c>
      <c r="C188" t="s">
        <v>1270</v>
      </c>
      <c r="D188" t="s">
        <v>1337</v>
      </c>
      <c r="E188" t="s">
        <v>1338</v>
      </c>
      <c r="F188" s="2">
        <v>0.96699999999999997</v>
      </c>
      <c r="G188">
        <v>0</v>
      </c>
      <c r="H188" s="2">
        <v>0</v>
      </c>
      <c r="I188" t="s">
        <v>1339</v>
      </c>
      <c r="J188" s="2">
        <v>1.9E-2</v>
      </c>
      <c r="K188">
        <v>0</v>
      </c>
      <c r="L188" s="2">
        <v>0</v>
      </c>
      <c r="M188" t="s">
        <v>1340</v>
      </c>
      <c r="N188" s="2">
        <v>3.0000000000000001E-3</v>
      </c>
      <c r="O188" t="s">
        <v>270</v>
      </c>
      <c r="P188" s="2">
        <v>8.0000000000000002E-3</v>
      </c>
      <c r="Q188" t="s">
        <v>1341</v>
      </c>
      <c r="R188" s="2">
        <v>1E-3</v>
      </c>
      <c r="S188">
        <v>0</v>
      </c>
      <c r="T188" s="2">
        <v>0</v>
      </c>
    </row>
    <row r="189" spans="1:20">
      <c r="A189" t="s">
        <v>1627</v>
      </c>
      <c r="B189" t="s">
        <v>1575</v>
      </c>
      <c r="C189" t="s">
        <v>1576</v>
      </c>
      <c r="D189" t="s">
        <v>1628</v>
      </c>
      <c r="E189" t="s">
        <v>1629</v>
      </c>
      <c r="F189" s="2">
        <v>0.13800000000000001</v>
      </c>
      <c r="G189" t="s">
        <v>1630</v>
      </c>
      <c r="H189" s="2">
        <v>0.67700000000000005</v>
      </c>
      <c r="I189" t="s">
        <v>1631</v>
      </c>
      <c r="J189" s="2">
        <v>8.9999999999999993E-3</v>
      </c>
      <c r="K189" t="s">
        <v>1629</v>
      </c>
      <c r="L189" s="2">
        <v>0.13800000000000001</v>
      </c>
      <c r="M189" t="s">
        <v>1632</v>
      </c>
      <c r="N189" s="2">
        <v>3.1E-2</v>
      </c>
      <c r="O189">
        <v>0</v>
      </c>
      <c r="P189" s="2">
        <v>0</v>
      </c>
      <c r="Q189" t="s">
        <v>1224</v>
      </c>
      <c r="R189" s="2">
        <v>7.0000000000000001E-3</v>
      </c>
      <c r="S189">
        <v>0</v>
      </c>
      <c r="T189" s="2">
        <v>0</v>
      </c>
    </row>
    <row r="190" spans="1:20">
      <c r="A190" t="s">
        <v>234</v>
      </c>
      <c r="B190" t="s">
        <v>164</v>
      </c>
      <c r="C190" t="s">
        <v>165</v>
      </c>
      <c r="D190" t="s">
        <v>235</v>
      </c>
      <c r="E190" t="s">
        <v>236</v>
      </c>
      <c r="F190" s="2">
        <v>0.876</v>
      </c>
      <c r="G190" t="s">
        <v>237</v>
      </c>
      <c r="H190" s="2">
        <v>4.2000000000000003E-2</v>
      </c>
      <c r="I190" t="s">
        <v>238</v>
      </c>
      <c r="J190" s="2">
        <v>0.02</v>
      </c>
      <c r="K190" t="s">
        <v>239</v>
      </c>
      <c r="L190" s="2">
        <v>4.4999999999999998E-2</v>
      </c>
      <c r="M190" t="s">
        <v>240</v>
      </c>
      <c r="N190" s="2">
        <v>2E-3</v>
      </c>
      <c r="O190" t="s">
        <v>241</v>
      </c>
      <c r="P190" s="2">
        <v>4.0000000000000001E-3</v>
      </c>
      <c r="Q190" t="s">
        <v>242</v>
      </c>
      <c r="R190" s="2">
        <v>1.0999999999999999E-2</v>
      </c>
      <c r="S190">
        <v>0</v>
      </c>
      <c r="T190" s="2">
        <v>0</v>
      </c>
    </row>
    <row r="191" spans="1:20">
      <c r="A191" t="s">
        <v>1140</v>
      </c>
      <c r="B191" t="s">
        <v>954</v>
      </c>
      <c r="C191" t="s">
        <v>1101</v>
      </c>
      <c r="D191" t="s">
        <v>1141</v>
      </c>
      <c r="E191" t="s">
        <v>1142</v>
      </c>
      <c r="F191" s="2">
        <v>0.995</v>
      </c>
      <c r="G191" t="s">
        <v>1143</v>
      </c>
      <c r="H191" s="2">
        <v>3.0000000000000001E-3</v>
      </c>
      <c r="I191" t="s">
        <v>1144</v>
      </c>
      <c r="J191" s="2">
        <v>1E-3</v>
      </c>
      <c r="K191">
        <v>0</v>
      </c>
      <c r="L191" s="2">
        <v>0</v>
      </c>
      <c r="M191">
        <v>0</v>
      </c>
      <c r="N191" s="2">
        <v>0</v>
      </c>
      <c r="O191">
        <v>0</v>
      </c>
      <c r="P191" s="2">
        <v>0</v>
      </c>
      <c r="Q191">
        <v>0</v>
      </c>
      <c r="R191" s="2">
        <v>0</v>
      </c>
      <c r="S191">
        <v>0</v>
      </c>
      <c r="T191" s="2">
        <v>0</v>
      </c>
    </row>
    <row r="192" spans="1:20">
      <c r="A192" t="s">
        <v>1039</v>
      </c>
      <c r="B192" t="s">
        <v>954</v>
      </c>
      <c r="C192" t="s">
        <v>1030</v>
      </c>
      <c r="D192" t="s">
        <v>1040</v>
      </c>
      <c r="E192" t="s">
        <v>1041</v>
      </c>
      <c r="F192" s="2">
        <v>0.73299999999999998</v>
      </c>
      <c r="G192" t="s">
        <v>1042</v>
      </c>
      <c r="H192" s="2">
        <v>0.1</v>
      </c>
      <c r="I192" t="s">
        <v>1043</v>
      </c>
      <c r="J192" s="2">
        <v>0.16200000000000001</v>
      </c>
      <c r="K192" t="s">
        <v>270</v>
      </c>
      <c r="L192" s="2">
        <v>2.0000000000000001E-4</v>
      </c>
      <c r="M192" t="s">
        <v>1044</v>
      </c>
      <c r="N192" s="2">
        <v>1E-3</v>
      </c>
      <c r="O192" t="s">
        <v>1045</v>
      </c>
      <c r="P192" s="2">
        <v>2E-3</v>
      </c>
      <c r="Q192">
        <v>0</v>
      </c>
      <c r="R192" s="2">
        <v>0</v>
      </c>
      <c r="S192" t="s">
        <v>1045</v>
      </c>
      <c r="T192" s="2">
        <v>2E-3</v>
      </c>
    </row>
    <row r="193" spans="1:20">
      <c r="A193" t="s">
        <v>243</v>
      </c>
      <c r="B193" t="s">
        <v>164</v>
      </c>
      <c r="C193" t="s">
        <v>165</v>
      </c>
      <c r="D193" t="s">
        <v>244</v>
      </c>
      <c r="E193" t="s">
        <v>245</v>
      </c>
      <c r="F193" s="2">
        <v>0.93400000000000005</v>
      </c>
      <c r="G193" t="s">
        <v>246</v>
      </c>
      <c r="H193" s="2">
        <v>1.7999999999999999E-2</v>
      </c>
      <c r="I193" t="s">
        <v>247</v>
      </c>
      <c r="J193" s="2">
        <v>3.5999999999999997E-2</v>
      </c>
      <c r="K193">
        <v>0</v>
      </c>
      <c r="L193" s="2">
        <v>0</v>
      </c>
      <c r="M193">
        <v>0</v>
      </c>
      <c r="N193" s="2">
        <v>0</v>
      </c>
      <c r="O193" t="s">
        <v>248</v>
      </c>
      <c r="P193" s="2">
        <v>0.01</v>
      </c>
      <c r="Q193" t="s">
        <v>249</v>
      </c>
      <c r="R193" s="2">
        <v>2E-3</v>
      </c>
      <c r="S193">
        <v>0</v>
      </c>
      <c r="T193" s="2">
        <v>0</v>
      </c>
    </row>
    <row r="194" spans="1:20">
      <c r="A194" t="s">
        <v>743</v>
      </c>
      <c r="B194" t="s">
        <v>524</v>
      </c>
      <c r="C194" t="s">
        <v>731</v>
      </c>
      <c r="D194" t="s">
        <v>700</v>
      </c>
      <c r="E194" t="s">
        <v>744</v>
      </c>
      <c r="F194" s="2">
        <v>0.96799999999999997</v>
      </c>
      <c r="G194">
        <v>0</v>
      </c>
      <c r="H194" s="2">
        <v>0</v>
      </c>
      <c r="I194" t="s">
        <v>745</v>
      </c>
      <c r="J194" s="2">
        <v>2.5000000000000001E-2</v>
      </c>
      <c r="K194">
        <v>0</v>
      </c>
      <c r="L194" s="2">
        <v>0</v>
      </c>
      <c r="M194">
        <v>0</v>
      </c>
      <c r="N194" s="2">
        <v>0</v>
      </c>
      <c r="O194">
        <v>0</v>
      </c>
      <c r="P194" s="2">
        <v>0</v>
      </c>
      <c r="Q194">
        <v>720</v>
      </c>
      <c r="R194" s="2">
        <v>4.0000000000000001E-3</v>
      </c>
      <c r="S194">
        <v>0</v>
      </c>
      <c r="T194" s="2">
        <v>0</v>
      </c>
    </row>
    <row r="195" spans="1:20">
      <c r="A195" t="s">
        <v>1178</v>
      </c>
      <c r="B195" t="s">
        <v>954</v>
      </c>
      <c r="C195" t="s">
        <v>1155</v>
      </c>
      <c r="D195" t="s">
        <v>270</v>
      </c>
      <c r="E195" t="s">
        <v>1179</v>
      </c>
      <c r="F195" s="2">
        <v>0.91600000000000004</v>
      </c>
      <c r="G195">
        <v>0</v>
      </c>
      <c r="H195" s="2">
        <v>0</v>
      </c>
      <c r="I195" t="s">
        <v>1180</v>
      </c>
      <c r="J195" s="2">
        <v>7.1999999999999995E-2</v>
      </c>
      <c r="K195">
        <v>0</v>
      </c>
      <c r="L195" s="2">
        <v>0</v>
      </c>
      <c r="M195">
        <v>0</v>
      </c>
      <c r="N195" s="2">
        <v>0</v>
      </c>
      <c r="O195">
        <v>0</v>
      </c>
      <c r="P195" s="2">
        <v>0</v>
      </c>
      <c r="Q195">
        <v>270</v>
      </c>
      <c r="R195" s="2">
        <v>8.9999999999999993E-3</v>
      </c>
      <c r="S195">
        <v>90</v>
      </c>
      <c r="T195" s="2">
        <v>3.0000000000000001E-3</v>
      </c>
    </row>
    <row r="196" spans="1:20">
      <c r="A196" t="s">
        <v>354</v>
      </c>
      <c r="B196" t="s">
        <v>164</v>
      </c>
      <c r="C196" t="s">
        <v>301</v>
      </c>
      <c r="D196" t="s">
        <v>355</v>
      </c>
      <c r="E196" t="s">
        <v>356</v>
      </c>
      <c r="F196" s="2">
        <v>0.82199999999999995</v>
      </c>
      <c r="G196">
        <v>0</v>
      </c>
      <c r="H196" s="2">
        <v>0</v>
      </c>
      <c r="I196" t="s">
        <v>357</v>
      </c>
      <c r="J196" s="2">
        <v>0.126</v>
      </c>
      <c r="K196">
        <v>0</v>
      </c>
      <c r="L196" s="2">
        <v>0</v>
      </c>
      <c r="M196">
        <v>0</v>
      </c>
      <c r="N196" s="2">
        <v>0</v>
      </c>
      <c r="O196" t="s">
        <v>358</v>
      </c>
      <c r="P196" s="2">
        <v>2.9000000000000001E-2</v>
      </c>
      <c r="Q196" t="s">
        <v>359</v>
      </c>
      <c r="R196" s="2">
        <v>2.4E-2</v>
      </c>
      <c r="S196">
        <v>0</v>
      </c>
      <c r="T196" s="2">
        <v>0</v>
      </c>
    </row>
    <row r="197" spans="1:20">
      <c r="A197" t="s">
        <v>1633</v>
      </c>
      <c r="B197" t="s">
        <v>1575</v>
      </c>
      <c r="C197" t="s">
        <v>1576</v>
      </c>
      <c r="D197" t="s">
        <v>1634</v>
      </c>
      <c r="E197" t="s">
        <v>1635</v>
      </c>
      <c r="F197" s="2">
        <v>4.3999999999999997E-2</v>
      </c>
      <c r="G197" t="s">
        <v>1636</v>
      </c>
      <c r="H197" s="2">
        <v>0.93</v>
      </c>
      <c r="I197" t="s">
        <v>1637</v>
      </c>
      <c r="J197" s="2">
        <v>7.0000000000000001E-3</v>
      </c>
      <c r="K197" t="s">
        <v>1638</v>
      </c>
      <c r="L197" s="2">
        <v>1.0999999999999999E-2</v>
      </c>
      <c r="M197" t="s">
        <v>1639</v>
      </c>
      <c r="N197" s="2">
        <v>3.0000000000000001E-3</v>
      </c>
      <c r="O197" t="s">
        <v>1639</v>
      </c>
      <c r="P197" s="2">
        <v>3.0000000000000001E-3</v>
      </c>
      <c r="Q197" t="s">
        <v>1639</v>
      </c>
      <c r="R197" s="2">
        <v>3.0000000000000001E-3</v>
      </c>
      <c r="S197">
        <v>0</v>
      </c>
      <c r="T197" s="2">
        <v>0</v>
      </c>
    </row>
    <row r="198" spans="1:20">
      <c r="A198" t="s">
        <v>488</v>
      </c>
      <c r="B198" t="s">
        <v>164</v>
      </c>
      <c r="C198" t="s">
        <v>410</v>
      </c>
      <c r="D198" t="s">
        <v>489</v>
      </c>
      <c r="E198" t="s">
        <v>490</v>
      </c>
      <c r="F198" s="2">
        <v>3.5999999999999997E-2</v>
      </c>
      <c r="G198" t="s">
        <v>491</v>
      </c>
      <c r="H198" s="2">
        <v>0.96399999999999997</v>
      </c>
      <c r="I198">
        <v>0</v>
      </c>
      <c r="J198" s="2">
        <v>0</v>
      </c>
      <c r="K198">
        <v>0</v>
      </c>
      <c r="L198" s="2">
        <v>0</v>
      </c>
      <c r="M198">
        <v>0</v>
      </c>
      <c r="N198" s="2">
        <v>0</v>
      </c>
      <c r="O198">
        <v>0</v>
      </c>
      <c r="P198" s="2">
        <v>0</v>
      </c>
      <c r="Q198">
        <v>0</v>
      </c>
      <c r="R198" s="2">
        <v>0</v>
      </c>
      <c r="S198">
        <v>0</v>
      </c>
      <c r="T198" s="2">
        <v>0</v>
      </c>
    </row>
    <row r="199" spans="1:20">
      <c r="A199" t="s">
        <v>1145</v>
      </c>
      <c r="B199" t="s">
        <v>954</v>
      </c>
      <c r="C199" t="s">
        <v>1101</v>
      </c>
      <c r="D199" t="s">
        <v>1146</v>
      </c>
      <c r="E199" t="s">
        <v>1147</v>
      </c>
      <c r="F199" s="2">
        <v>0.92500000000000004</v>
      </c>
      <c r="G199" t="s">
        <v>1148</v>
      </c>
      <c r="H199" s="2">
        <v>4.2000000000000003E-2</v>
      </c>
      <c r="I199" t="s">
        <v>1149</v>
      </c>
      <c r="J199" s="2">
        <v>3.3000000000000002E-2</v>
      </c>
      <c r="K199">
        <v>0</v>
      </c>
      <c r="L199" s="2">
        <v>0</v>
      </c>
      <c r="M199">
        <v>0</v>
      </c>
      <c r="N199" s="2">
        <v>0</v>
      </c>
      <c r="O199">
        <v>0</v>
      </c>
      <c r="P199" s="2">
        <v>0</v>
      </c>
      <c r="Q199">
        <v>0</v>
      </c>
      <c r="R199" s="2">
        <v>0</v>
      </c>
      <c r="S199">
        <v>0</v>
      </c>
      <c r="T199" s="2">
        <v>0</v>
      </c>
    </row>
    <row r="200" spans="1:20">
      <c r="A200" t="s">
        <v>250</v>
      </c>
      <c r="B200" t="s">
        <v>164</v>
      </c>
      <c r="C200" t="s">
        <v>165</v>
      </c>
      <c r="D200" t="s">
        <v>251</v>
      </c>
      <c r="E200" t="s">
        <v>252</v>
      </c>
      <c r="F200" s="2">
        <v>0.94</v>
      </c>
      <c r="G200">
        <v>990</v>
      </c>
      <c r="H200" s="2">
        <v>1.0999999999999999E-2</v>
      </c>
      <c r="I200" t="s">
        <v>253</v>
      </c>
      <c r="J200" s="2">
        <v>2.1000000000000001E-2</v>
      </c>
      <c r="K200" t="s">
        <v>253</v>
      </c>
      <c r="L200" s="2">
        <v>2.1000000000000001E-2</v>
      </c>
      <c r="M200">
        <v>0</v>
      </c>
      <c r="N200" s="2">
        <v>0</v>
      </c>
      <c r="O200">
        <v>0</v>
      </c>
      <c r="P200" s="2">
        <v>0</v>
      </c>
      <c r="Q200">
        <v>540</v>
      </c>
      <c r="R200" s="2">
        <v>6.0000000000000001E-3</v>
      </c>
      <c r="S200">
        <v>0</v>
      </c>
      <c r="T200" s="2">
        <v>0</v>
      </c>
    </row>
    <row r="201" spans="1:20">
      <c r="A201" t="s">
        <v>492</v>
      </c>
      <c r="B201" t="s">
        <v>164</v>
      </c>
      <c r="C201" t="s">
        <v>410</v>
      </c>
      <c r="D201" t="s">
        <v>493</v>
      </c>
      <c r="E201" t="s">
        <v>494</v>
      </c>
      <c r="F201" s="2">
        <v>0.20899999999999999</v>
      </c>
      <c r="G201" t="s">
        <v>495</v>
      </c>
      <c r="H201" s="2">
        <v>0.78</v>
      </c>
      <c r="I201" t="s">
        <v>496</v>
      </c>
      <c r="J201" s="2">
        <v>1E-3</v>
      </c>
      <c r="K201">
        <v>0</v>
      </c>
      <c r="L201" s="2">
        <v>0</v>
      </c>
      <c r="M201">
        <v>0</v>
      </c>
      <c r="N201" s="2">
        <v>0</v>
      </c>
      <c r="O201" t="s">
        <v>497</v>
      </c>
      <c r="P201" s="2">
        <v>8.0000000000000002E-3</v>
      </c>
      <c r="Q201">
        <v>0</v>
      </c>
      <c r="R201" s="2">
        <v>0</v>
      </c>
      <c r="S201">
        <v>0</v>
      </c>
      <c r="T201" s="2">
        <v>0</v>
      </c>
    </row>
    <row r="202" spans="1:20">
      <c r="A202" t="s">
        <v>817</v>
      </c>
      <c r="B202" t="s">
        <v>524</v>
      </c>
      <c r="C202" t="s">
        <v>762</v>
      </c>
      <c r="D202" t="s">
        <v>818</v>
      </c>
      <c r="E202" t="s">
        <v>819</v>
      </c>
      <c r="F202" s="2">
        <v>0.182</v>
      </c>
      <c r="G202" t="s">
        <v>820</v>
      </c>
      <c r="H202" s="2">
        <v>0.14299999999999999</v>
      </c>
      <c r="I202" t="s">
        <v>821</v>
      </c>
      <c r="J202" s="2">
        <v>0.16400000000000001</v>
      </c>
      <c r="K202" t="s">
        <v>822</v>
      </c>
      <c r="L202" s="2">
        <v>5.1999999999999998E-2</v>
      </c>
      <c r="M202" t="s">
        <v>823</v>
      </c>
      <c r="N202" s="2">
        <v>0.33900000000000002</v>
      </c>
      <c r="O202" t="s">
        <v>824</v>
      </c>
      <c r="P202" s="2">
        <v>2.3E-2</v>
      </c>
      <c r="Q202" t="s">
        <v>825</v>
      </c>
      <c r="R202" s="2">
        <v>9.7000000000000003E-2</v>
      </c>
      <c r="S202">
        <v>0</v>
      </c>
      <c r="T202" s="2">
        <v>0</v>
      </c>
    </row>
    <row r="203" spans="1:20">
      <c r="A203" t="s">
        <v>1003</v>
      </c>
      <c r="B203" t="s">
        <v>954</v>
      </c>
      <c r="C203" t="s">
        <v>955</v>
      </c>
      <c r="D203" t="s">
        <v>1004</v>
      </c>
      <c r="E203" t="s">
        <v>1005</v>
      </c>
      <c r="F203" s="2">
        <v>0.85299999999999998</v>
      </c>
      <c r="G203" t="s">
        <v>1006</v>
      </c>
      <c r="H203" s="2">
        <v>2E-3</v>
      </c>
      <c r="I203" t="s">
        <v>1007</v>
      </c>
      <c r="J203" s="2">
        <v>0.14299999999999999</v>
      </c>
      <c r="K203">
        <v>0</v>
      </c>
      <c r="L203" s="2">
        <v>0</v>
      </c>
      <c r="M203">
        <v>0</v>
      </c>
      <c r="N203" s="2">
        <v>0</v>
      </c>
      <c r="O203">
        <v>0</v>
      </c>
      <c r="P203" s="2">
        <v>0</v>
      </c>
      <c r="Q203">
        <v>0</v>
      </c>
      <c r="R203" s="2">
        <v>0</v>
      </c>
      <c r="S203">
        <v>0</v>
      </c>
      <c r="T203" s="2">
        <v>0</v>
      </c>
    </row>
    <row r="204" spans="1:20">
      <c r="A204" t="s">
        <v>1008</v>
      </c>
      <c r="B204" t="s">
        <v>954</v>
      </c>
      <c r="C204" t="s">
        <v>955</v>
      </c>
      <c r="D204" t="s">
        <v>1009</v>
      </c>
      <c r="E204" t="s">
        <v>1010</v>
      </c>
      <c r="F204" s="2">
        <v>0.78400000000000003</v>
      </c>
      <c r="G204" t="s">
        <v>1011</v>
      </c>
      <c r="H204" s="2">
        <v>3.5999999999999997E-2</v>
      </c>
      <c r="I204" t="s">
        <v>1012</v>
      </c>
      <c r="J204" s="2">
        <v>0.18</v>
      </c>
      <c r="K204">
        <v>0</v>
      </c>
      <c r="L204" s="2">
        <v>0</v>
      </c>
      <c r="M204">
        <v>0</v>
      </c>
      <c r="N204" s="2">
        <v>0</v>
      </c>
      <c r="O204">
        <v>0</v>
      </c>
      <c r="P204" s="2">
        <v>0</v>
      </c>
      <c r="Q204">
        <v>0</v>
      </c>
      <c r="R204" s="2">
        <v>0</v>
      </c>
      <c r="S204">
        <v>0</v>
      </c>
      <c r="T204" s="2">
        <v>0</v>
      </c>
    </row>
    <row r="205" spans="1:20">
      <c r="A205" t="s">
        <v>680</v>
      </c>
      <c r="B205" t="s">
        <v>524</v>
      </c>
      <c r="C205" t="s">
        <v>661</v>
      </c>
      <c r="D205" t="s">
        <v>631</v>
      </c>
      <c r="E205" t="s">
        <v>681</v>
      </c>
      <c r="F205" s="2">
        <v>0.97399999999999998</v>
      </c>
      <c r="G205">
        <v>0</v>
      </c>
      <c r="H205" s="2">
        <v>0</v>
      </c>
      <c r="I205" t="s">
        <v>633</v>
      </c>
      <c r="J205" s="2">
        <v>2E-3</v>
      </c>
      <c r="K205">
        <v>0</v>
      </c>
      <c r="L205" s="2">
        <v>0</v>
      </c>
      <c r="M205" t="s">
        <v>682</v>
      </c>
      <c r="N205" s="2">
        <v>3.0000000000000001E-3</v>
      </c>
      <c r="O205" t="s">
        <v>683</v>
      </c>
      <c r="P205" s="2">
        <v>1.2999999999999999E-2</v>
      </c>
      <c r="Q205" t="s">
        <v>684</v>
      </c>
      <c r="R205" s="2">
        <v>7.0000000000000001E-3</v>
      </c>
      <c r="S205">
        <v>0</v>
      </c>
      <c r="T205" s="2">
        <v>0</v>
      </c>
    </row>
    <row r="206" spans="1:20">
      <c r="A206" t="s">
        <v>254</v>
      </c>
      <c r="B206" t="s">
        <v>164</v>
      </c>
      <c r="C206" t="s">
        <v>165</v>
      </c>
      <c r="D206" t="s">
        <v>255</v>
      </c>
      <c r="E206">
        <v>0</v>
      </c>
      <c r="F206" s="2">
        <v>0</v>
      </c>
      <c r="G206" t="s">
        <v>256</v>
      </c>
      <c r="H206" s="2">
        <v>0.998</v>
      </c>
      <c r="I206">
        <v>0</v>
      </c>
      <c r="J206" s="2">
        <v>0</v>
      </c>
      <c r="K206">
        <v>0</v>
      </c>
      <c r="L206" s="2">
        <v>0</v>
      </c>
      <c r="M206">
        <v>0</v>
      </c>
      <c r="N206" s="2">
        <v>0</v>
      </c>
      <c r="O206">
        <v>0</v>
      </c>
      <c r="P206" s="2">
        <v>0</v>
      </c>
      <c r="Q206">
        <v>0</v>
      </c>
      <c r="R206" s="2">
        <v>0</v>
      </c>
      <c r="S206">
        <v>0</v>
      </c>
      <c r="T206" s="2">
        <v>0</v>
      </c>
    </row>
    <row r="207" spans="1:20">
      <c r="A207" t="s">
        <v>386</v>
      </c>
      <c r="B207" t="s">
        <v>164</v>
      </c>
      <c r="C207" t="s">
        <v>367</v>
      </c>
      <c r="D207" t="s">
        <v>387</v>
      </c>
      <c r="E207" t="s">
        <v>388</v>
      </c>
      <c r="F207" s="2">
        <v>0.81200000000000006</v>
      </c>
      <c r="G207" t="s">
        <v>389</v>
      </c>
      <c r="H207" s="2">
        <v>1.7000000000000001E-2</v>
      </c>
      <c r="I207" t="s">
        <v>390</v>
      </c>
      <c r="J207" s="2">
        <v>0.14899999999999999</v>
      </c>
      <c r="K207" t="s">
        <v>391</v>
      </c>
      <c r="L207" s="2">
        <v>1.0999999999999999E-2</v>
      </c>
      <c r="M207" t="s">
        <v>276</v>
      </c>
      <c r="N207" s="2">
        <v>2E-3</v>
      </c>
      <c r="O207" t="s">
        <v>392</v>
      </c>
      <c r="P207" s="2">
        <v>4.0000000000000001E-3</v>
      </c>
      <c r="Q207" t="s">
        <v>393</v>
      </c>
      <c r="R207" s="2">
        <v>3.0000000000000001E-3</v>
      </c>
      <c r="S207" t="s">
        <v>394</v>
      </c>
      <c r="T207" s="2">
        <v>1E-3</v>
      </c>
    </row>
    <row r="208" spans="1:20">
      <c r="A208" t="s">
        <v>1431</v>
      </c>
      <c r="B208" t="s">
        <v>1269</v>
      </c>
      <c r="C208" t="s">
        <v>1431</v>
      </c>
      <c r="D208" t="s">
        <v>1518</v>
      </c>
      <c r="E208" t="s">
        <v>1519</v>
      </c>
      <c r="F208" s="2">
        <v>0.89570000000000005</v>
      </c>
      <c r="G208" t="s">
        <v>1520</v>
      </c>
      <c r="H208" s="2">
        <v>1.6999999999999999E-3</v>
      </c>
      <c r="I208" t="s">
        <v>1521</v>
      </c>
      <c r="J208" s="2">
        <v>7.9799999999999996E-2</v>
      </c>
      <c r="K208" t="s">
        <v>1522</v>
      </c>
      <c r="L208" s="2">
        <v>6.9999999999999999E-4</v>
      </c>
      <c r="M208" t="s">
        <v>1523</v>
      </c>
      <c r="N208" s="2">
        <v>6.9999999999999999E-4</v>
      </c>
      <c r="O208" t="s">
        <v>1524</v>
      </c>
      <c r="P208" s="2">
        <v>1.7999999999999999E-2</v>
      </c>
      <c r="Q208" t="s">
        <v>1525</v>
      </c>
      <c r="R208" s="2">
        <v>2.0999999999999999E-3</v>
      </c>
      <c r="S208" t="s">
        <v>1526</v>
      </c>
      <c r="T208" s="2">
        <v>8.9999999999999998E-4</v>
      </c>
    </row>
    <row r="209" spans="1:20">
      <c r="A209" t="s">
        <v>257</v>
      </c>
      <c r="B209" t="s">
        <v>164</v>
      </c>
      <c r="C209" t="s">
        <v>165</v>
      </c>
      <c r="D209" t="s">
        <v>258</v>
      </c>
      <c r="E209" t="s">
        <v>259</v>
      </c>
      <c r="F209" s="2">
        <v>0.60499999999999998</v>
      </c>
      <c r="G209" t="s">
        <v>260</v>
      </c>
      <c r="H209" s="2">
        <v>6.2E-2</v>
      </c>
      <c r="I209" t="s">
        <v>261</v>
      </c>
      <c r="J209" s="2">
        <v>5.0000000000000001E-3</v>
      </c>
      <c r="K209">
        <v>0</v>
      </c>
      <c r="L209" s="2">
        <v>0</v>
      </c>
      <c r="M209">
        <v>0</v>
      </c>
      <c r="N209" s="2">
        <v>0</v>
      </c>
      <c r="O209" t="s">
        <v>262</v>
      </c>
      <c r="P209" s="2">
        <v>0.32900000000000001</v>
      </c>
      <c r="Q209">
        <v>0</v>
      </c>
      <c r="R209" s="2">
        <v>0</v>
      </c>
      <c r="S209">
        <v>0</v>
      </c>
      <c r="T209" s="2">
        <v>0</v>
      </c>
    </row>
    <row r="210" spans="1:20">
      <c r="A210" t="s">
        <v>762</v>
      </c>
      <c r="B210" t="s">
        <v>524</v>
      </c>
      <c r="C210" t="s">
        <v>762</v>
      </c>
      <c r="D210" t="s">
        <v>845</v>
      </c>
      <c r="E210" t="s">
        <v>846</v>
      </c>
      <c r="F210" s="2">
        <v>0.21329999999999999</v>
      </c>
      <c r="G210" t="s">
        <v>847</v>
      </c>
      <c r="H210" s="2">
        <v>0.40379999999999999</v>
      </c>
      <c r="I210" t="s">
        <v>848</v>
      </c>
      <c r="J210" s="2">
        <v>4.7E-2</v>
      </c>
      <c r="K210" t="s">
        <v>849</v>
      </c>
      <c r="L210" s="2">
        <v>1.17E-2</v>
      </c>
      <c r="M210" t="s">
        <v>850</v>
      </c>
      <c r="N210" s="2">
        <v>0.24199999999999999</v>
      </c>
      <c r="O210" t="s">
        <v>851</v>
      </c>
      <c r="P210" s="2">
        <v>8.0100000000000005E-2</v>
      </c>
      <c r="Q210" t="s">
        <v>852</v>
      </c>
      <c r="R210" s="2">
        <v>2.3E-3</v>
      </c>
      <c r="S210">
        <v>0</v>
      </c>
      <c r="T210" s="2">
        <v>0</v>
      </c>
    </row>
    <row r="211" spans="1:20">
      <c r="A211" t="s">
        <v>1101</v>
      </c>
      <c r="B211" t="s">
        <v>954</v>
      </c>
      <c r="C211" t="s">
        <v>1101</v>
      </c>
      <c r="D211" t="s">
        <v>1150</v>
      </c>
      <c r="E211" t="s">
        <v>1151</v>
      </c>
      <c r="F211" s="2">
        <v>0.83109999999999995</v>
      </c>
      <c r="G211" t="s">
        <v>1152</v>
      </c>
      <c r="H211" s="2">
        <v>0.14269999999999999</v>
      </c>
      <c r="I211" t="s">
        <v>1153</v>
      </c>
      <c r="J211" s="2">
        <v>2.4500000000000001E-2</v>
      </c>
      <c r="K211" t="s">
        <v>1121</v>
      </c>
      <c r="L211" s="2">
        <v>2.0000000000000001E-4</v>
      </c>
      <c r="M211">
        <v>0</v>
      </c>
      <c r="N211" s="2">
        <v>0</v>
      </c>
      <c r="O211" t="s">
        <v>1121</v>
      </c>
      <c r="P211" s="2">
        <v>2.0000000000000001E-4</v>
      </c>
      <c r="Q211" t="s">
        <v>1105</v>
      </c>
      <c r="R211" s="2">
        <v>1E-4</v>
      </c>
      <c r="S211" t="s">
        <v>357</v>
      </c>
      <c r="T211" s="2">
        <v>2.9999999999999997E-4</v>
      </c>
    </row>
    <row r="212" spans="1:20">
      <c r="A212" t="s">
        <v>367</v>
      </c>
      <c r="B212" t="s">
        <v>164</v>
      </c>
      <c r="C212" t="s">
        <v>367</v>
      </c>
      <c r="D212" t="s">
        <v>402</v>
      </c>
      <c r="E212" t="s">
        <v>403</v>
      </c>
      <c r="F212" s="2">
        <v>0.82250000000000001</v>
      </c>
      <c r="G212" t="s">
        <v>404</v>
      </c>
      <c r="H212" s="2">
        <v>1.4999999999999999E-2</v>
      </c>
      <c r="I212" t="s">
        <v>405</v>
      </c>
      <c r="J212" s="2">
        <v>0.1404</v>
      </c>
      <c r="K212" t="s">
        <v>406</v>
      </c>
      <c r="L212" s="2">
        <v>9.7000000000000003E-3</v>
      </c>
      <c r="M212" t="s">
        <v>276</v>
      </c>
      <c r="N212" s="2">
        <v>1.6999999999999999E-3</v>
      </c>
      <c r="O212" t="s">
        <v>407</v>
      </c>
      <c r="P212" s="2">
        <v>5.8999999999999999E-3</v>
      </c>
      <c r="Q212" t="s">
        <v>408</v>
      </c>
      <c r="R212" s="2">
        <v>2.8999999999999998E-3</v>
      </c>
      <c r="S212" t="s">
        <v>394</v>
      </c>
      <c r="T212" s="2">
        <v>8.9999999999999998E-4</v>
      </c>
    </row>
    <row r="213" spans="1:20">
      <c r="A213" t="s">
        <v>854</v>
      </c>
      <c r="B213" t="s">
        <v>524</v>
      </c>
      <c r="C213" t="s">
        <v>854</v>
      </c>
      <c r="D213" t="s">
        <v>899</v>
      </c>
      <c r="E213" t="s">
        <v>900</v>
      </c>
      <c r="F213" s="2">
        <v>2.2100000000000002E-2</v>
      </c>
      <c r="G213" t="s">
        <v>901</v>
      </c>
      <c r="H213" s="2">
        <v>0.30080000000000001</v>
      </c>
      <c r="I213" t="s">
        <v>902</v>
      </c>
      <c r="J213" s="2">
        <v>6.9999999999999999E-4</v>
      </c>
      <c r="K213" t="s">
        <v>903</v>
      </c>
      <c r="L213" s="2">
        <v>0.63649999999999995</v>
      </c>
      <c r="M213" t="s">
        <v>904</v>
      </c>
      <c r="N213" s="2">
        <v>1.7899999999999999E-2</v>
      </c>
      <c r="O213" t="s">
        <v>905</v>
      </c>
      <c r="P213" s="2">
        <v>4.8999999999999998E-3</v>
      </c>
      <c r="Q213" t="s">
        <v>906</v>
      </c>
      <c r="R213" s="2">
        <v>1.77E-2</v>
      </c>
      <c r="S213" t="s">
        <v>206</v>
      </c>
      <c r="T213" s="2">
        <v>0</v>
      </c>
    </row>
    <row r="214" spans="1:20">
      <c r="A214" t="s">
        <v>1155</v>
      </c>
      <c r="B214" t="s">
        <v>954</v>
      </c>
      <c r="C214" t="s">
        <v>1155</v>
      </c>
      <c r="D214" t="s">
        <v>1188</v>
      </c>
      <c r="E214" t="s">
        <v>1189</v>
      </c>
      <c r="F214" s="2">
        <v>0.82469999999999999</v>
      </c>
      <c r="G214" t="s">
        <v>1190</v>
      </c>
      <c r="H214" s="2">
        <v>2.7799999999999998E-2</v>
      </c>
      <c r="I214" t="s">
        <v>1191</v>
      </c>
      <c r="J214" s="2">
        <v>0.1421</v>
      </c>
      <c r="K214" t="s">
        <v>1192</v>
      </c>
      <c r="L214" s="2">
        <v>8.0000000000000004E-4</v>
      </c>
      <c r="M214" t="s">
        <v>1193</v>
      </c>
      <c r="N214" s="2">
        <v>1.6000000000000001E-3</v>
      </c>
      <c r="O214" t="s">
        <v>1194</v>
      </c>
      <c r="P214" s="2">
        <v>1.1000000000000001E-3</v>
      </c>
      <c r="Q214" t="s">
        <v>1195</v>
      </c>
      <c r="R214" s="2">
        <v>5.9999999999999995E-4</v>
      </c>
      <c r="S214" t="s">
        <v>1196</v>
      </c>
      <c r="T214" s="2">
        <v>8.0000000000000004E-4</v>
      </c>
    </row>
    <row r="215" spans="1:20">
      <c r="A215" t="s">
        <v>1181</v>
      </c>
      <c r="B215" t="s">
        <v>954</v>
      </c>
      <c r="C215" t="s">
        <v>1155</v>
      </c>
      <c r="D215" t="s">
        <v>1182</v>
      </c>
      <c r="E215" t="s">
        <v>1183</v>
      </c>
      <c r="F215" s="2">
        <v>0.78600000000000003</v>
      </c>
      <c r="G215" t="s">
        <v>1184</v>
      </c>
      <c r="H215" s="2">
        <v>2.1000000000000001E-2</v>
      </c>
      <c r="I215" t="s">
        <v>1185</v>
      </c>
      <c r="J215" s="2">
        <v>0.19</v>
      </c>
      <c r="K215" t="s">
        <v>208</v>
      </c>
      <c r="L215" s="2">
        <v>4.0000000000000002E-4</v>
      </c>
      <c r="M215">
        <v>0</v>
      </c>
      <c r="N215" s="2">
        <v>0</v>
      </c>
      <c r="O215" t="s">
        <v>208</v>
      </c>
      <c r="P215" s="2">
        <v>4.0000000000000002E-4</v>
      </c>
      <c r="Q215" t="s">
        <v>206</v>
      </c>
      <c r="R215" s="2">
        <v>2.0000000000000001E-4</v>
      </c>
      <c r="S215" t="s">
        <v>1186</v>
      </c>
      <c r="T215" s="2">
        <v>1E-3</v>
      </c>
    </row>
    <row r="216" spans="1:20">
      <c r="A216" t="s">
        <v>893</v>
      </c>
      <c r="B216" t="s">
        <v>524</v>
      </c>
      <c r="C216" t="s">
        <v>854</v>
      </c>
      <c r="D216" t="s">
        <v>894</v>
      </c>
      <c r="E216" t="s">
        <v>895</v>
      </c>
      <c r="F216" s="2">
        <v>7.2999999999999995E-2</v>
      </c>
      <c r="G216" t="s">
        <v>896</v>
      </c>
      <c r="H216" s="2">
        <v>9.8000000000000004E-2</v>
      </c>
      <c r="I216">
        <v>0</v>
      </c>
      <c r="J216" s="2">
        <v>0</v>
      </c>
      <c r="K216" t="s">
        <v>897</v>
      </c>
      <c r="L216" s="2">
        <v>0.13600000000000001</v>
      </c>
      <c r="M216" t="s">
        <v>898</v>
      </c>
      <c r="N216" s="2">
        <v>0.69299999999999995</v>
      </c>
      <c r="O216">
        <v>0</v>
      </c>
      <c r="P216" s="2">
        <v>0</v>
      </c>
      <c r="Q216">
        <v>0</v>
      </c>
      <c r="R216" s="2">
        <v>0</v>
      </c>
      <c r="S216">
        <v>0</v>
      </c>
      <c r="T216" s="2">
        <v>0</v>
      </c>
    </row>
    <row r="217" spans="1:20">
      <c r="A217" t="s">
        <v>498</v>
      </c>
      <c r="B217" t="s">
        <v>164</v>
      </c>
      <c r="C217" t="s">
        <v>410</v>
      </c>
      <c r="D217" t="s">
        <v>499</v>
      </c>
      <c r="E217" t="s">
        <v>500</v>
      </c>
      <c r="F217" s="2">
        <v>0.96499999999999997</v>
      </c>
      <c r="G217">
        <v>0</v>
      </c>
      <c r="H217" s="2">
        <v>0</v>
      </c>
      <c r="I217">
        <v>132</v>
      </c>
      <c r="J217" s="2">
        <v>3.3000000000000002E-2</v>
      </c>
      <c r="K217">
        <v>0</v>
      </c>
      <c r="L217" s="2">
        <v>0</v>
      </c>
      <c r="M217">
        <v>0</v>
      </c>
      <c r="N217" s="2">
        <v>0</v>
      </c>
      <c r="O217">
        <v>0</v>
      </c>
      <c r="P217" s="2">
        <v>0</v>
      </c>
      <c r="Q217">
        <v>8</v>
      </c>
      <c r="R217" s="2">
        <v>2E-3</v>
      </c>
      <c r="S217">
        <v>0</v>
      </c>
      <c r="T217" s="2">
        <v>0</v>
      </c>
    </row>
    <row r="218" spans="1:20">
      <c r="A218" t="s">
        <v>1342</v>
      </c>
      <c r="B218" t="s">
        <v>1269</v>
      </c>
      <c r="C218" t="s">
        <v>1270</v>
      </c>
      <c r="D218" t="s">
        <v>191</v>
      </c>
      <c r="E218" t="s">
        <v>1343</v>
      </c>
      <c r="F218" s="2">
        <v>0.94599999999999995</v>
      </c>
      <c r="G218">
        <v>150</v>
      </c>
      <c r="H218" s="2">
        <v>3.0000000000000001E-3</v>
      </c>
      <c r="I218">
        <v>800</v>
      </c>
      <c r="J218" s="2">
        <v>1.6E-2</v>
      </c>
      <c r="K218">
        <v>750</v>
      </c>
      <c r="L218" s="2">
        <v>1.4999999999999999E-2</v>
      </c>
      <c r="M218">
        <v>0</v>
      </c>
      <c r="N218" s="2">
        <v>0</v>
      </c>
      <c r="O218">
        <v>650</v>
      </c>
      <c r="P218" s="2">
        <v>1.2999999999999999E-2</v>
      </c>
      <c r="Q218">
        <v>400</v>
      </c>
      <c r="R218" s="2">
        <v>8.0000000000000002E-3</v>
      </c>
      <c r="S218">
        <v>0</v>
      </c>
      <c r="T218" s="2">
        <v>0</v>
      </c>
    </row>
    <row r="219" spans="1:20">
      <c r="A219" t="s">
        <v>1344</v>
      </c>
      <c r="B219" t="s">
        <v>1269</v>
      </c>
      <c r="C219" t="s">
        <v>1270</v>
      </c>
      <c r="D219" t="s">
        <v>355</v>
      </c>
      <c r="E219" t="s">
        <v>1345</v>
      </c>
      <c r="F219" s="2">
        <v>0.91100000000000003</v>
      </c>
      <c r="G219">
        <v>170</v>
      </c>
      <c r="H219" s="2">
        <v>1E-3</v>
      </c>
      <c r="I219" t="s">
        <v>1346</v>
      </c>
      <c r="J219" s="2">
        <v>0.06</v>
      </c>
      <c r="K219">
        <v>510</v>
      </c>
      <c r="L219" s="2">
        <v>3.0000000000000001E-3</v>
      </c>
      <c r="M219">
        <v>0</v>
      </c>
      <c r="N219" s="2">
        <v>0</v>
      </c>
      <c r="O219">
        <v>850</v>
      </c>
      <c r="P219" s="2">
        <v>5.0000000000000001E-3</v>
      </c>
      <c r="Q219" t="s">
        <v>241</v>
      </c>
      <c r="R219" s="2">
        <v>0.02</v>
      </c>
      <c r="S219">
        <v>0</v>
      </c>
      <c r="T219" s="2">
        <v>0</v>
      </c>
    </row>
    <row r="220" spans="1:20">
      <c r="A220" t="s">
        <v>1553</v>
      </c>
      <c r="B220" t="s">
        <v>1537</v>
      </c>
      <c r="C220" t="s">
        <v>1537</v>
      </c>
      <c r="D220" t="s">
        <v>1554</v>
      </c>
      <c r="E220" t="s">
        <v>1555</v>
      </c>
      <c r="F220" s="2">
        <v>0.94699999999999995</v>
      </c>
      <c r="G220">
        <v>12</v>
      </c>
      <c r="H220" s="2">
        <v>2E-3</v>
      </c>
      <c r="I220">
        <v>228</v>
      </c>
      <c r="J220" s="2">
        <v>3.7999999999999999E-2</v>
      </c>
      <c r="K220">
        <v>0</v>
      </c>
      <c r="L220" s="2">
        <v>0</v>
      </c>
      <c r="M220">
        <v>0</v>
      </c>
      <c r="N220" s="2">
        <v>0</v>
      </c>
      <c r="O220">
        <v>0</v>
      </c>
      <c r="P220" s="2">
        <v>0</v>
      </c>
      <c r="Q220">
        <v>78</v>
      </c>
      <c r="R220" s="2">
        <v>1.2999999999999999E-2</v>
      </c>
      <c r="S220">
        <v>0</v>
      </c>
      <c r="T220" s="2">
        <v>0</v>
      </c>
    </row>
    <row r="221" spans="1:20">
      <c r="A221" t="s">
        <v>1347</v>
      </c>
      <c r="B221" t="s">
        <v>1269</v>
      </c>
      <c r="C221" t="s">
        <v>1270</v>
      </c>
      <c r="D221" t="s">
        <v>712</v>
      </c>
      <c r="E221" t="s">
        <v>1348</v>
      </c>
      <c r="F221" s="2">
        <v>0.88700000000000001</v>
      </c>
      <c r="G221" t="s">
        <v>1349</v>
      </c>
      <c r="H221" s="2">
        <v>1.4999999999999999E-2</v>
      </c>
      <c r="I221" t="s">
        <v>1350</v>
      </c>
      <c r="J221" s="2">
        <v>2.5000000000000001E-2</v>
      </c>
      <c r="K221" t="s">
        <v>1351</v>
      </c>
      <c r="L221" s="2">
        <v>3.4000000000000002E-2</v>
      </c>
      <c r="M221">
        <v>0</v>
      </c>
      <c r="N221" s="2">
        <v>0</v>
      </c>
      <c r="O221" t="s">
        <v>708</v>
      </c>
      <c r="P221" s="2">
        <v>0.02</v>
      </c>
      <c r="Q221" t="s">
        <v>708</v>
      </c>
      <c r="R221" s="2">
        <v>0.02</v>
      </c>
      <c r="S221">
        <v>0</v>
      </c>
      <c r="T221" s="2">
        <v>0</v>
      </c>
    </row>
    <row r="222" spans="1:20">
      <c r="A222" t="s">
        <v>164</v>
      </c>
      <c r="B222" t="s">
        <v>164</v>
      </c>
      <c r="C222" t="s">
        <v>164</v>
      </c>
      <c r="D222" t="s">
        <v>514</v>
      </c>
      <c r="E222" t="s">
        <v>515</v>
      </c>
      <c r="F222" s="2">
        <v>0.62890000000000001</v>
      </c>
      <c r="G222" t="s">
        <v>516</v>
      </c>
      <c r="H222" s="2">
        <v>0.30170000000000002</v>
      </c>
      <c r="I222" t="s">
        <v>517</v>
      </c>
      <c r="J222" s="2">
        <v>3.2199999999999999E-2</v>
      </c>
      <c r="K222" t="s">
        <v>518</v>
      </c>
      <c r="L222" s="2">
        <v>1.9E-3</v>
      </c>
      <c r="M222" t="s">
        <v>519</v>
      </c>
      <c r="N222" s="2">
        <v>1E-4</v>
      </c>
      <c r="O222" t="s">
        <v>520</v>
      </c>
      <c r="P222" s="2">
        <v>3.2500000000000001E-2</v>
      </c>
      <c r="Q222" t="s">
        <v>521</v>
      </c>
      <c r="R222" s="2">
        <v>2.2000000000000001E-3</v>
      </c>
      <c r="S222" t="s">
        <v>522</v>
      </c>
      <c r="T222" s="2">
        <v>1E-4</v>
      </c>
    </row>
    <row r="223" spans="1:20">
      <c r="A223" t="s">
        <v>1687</v>
      </c>
      <c r="B223" t="s">
        <v>1575</v>
      </c>
      <c r="C223" t="s">
        <v>1669</v>
      </c>
      <c r="D223" t="s">
        <v>1688</v>
      </c>
      <c r="E223" t="s">
        <v>1689</v>
      </c>
      <c r="F223" s="2">
        <v>5.3999999999999999E-2</v>
      </c>
      <c r="G223" t="s">
        <v>1690</v>
      </c>
      <c r="H223" s="2">
        <v>0.90700000000000003</v>
      </c>
      <c r="I223" t="s">
        <v>1691</v>
      </c>
      <c r="J223" s="2">
        <v>0.01</v>
      </c>
      <c r="K223">
        <v>0</v>
      </c>
      <c r="L223" s="2">
        <v>0</v>
      </c>
      <c r="M223">
        <v>0</v>
      </c>
      <c r="N223" s="2">
        <v>0</v>
      </c>
      <c r="O223" t="s">
        <v>1692</v>
      </c>
      <c r="P223" s="2">
        <v>2.8000000000000001E-2</v>
      </c>
      <c r="Q223">
        <v>0</v>
      </c>
      <c r="R223" s="2">
        <v>0</v>
      </c>
      <c r="S223">
        <v>0</v>
      </c>
      <c r="T223" s="2">
        <v>0</v>
      </c>
    </row>
    <row r="224" spans="1:20">
      <c r="A224" t="s">
        <v>1497</v>
      </c>
      <c r="B224" t="s">
        <v>1269</v>
      </c>
      <c r="C224" t="s">
        <v>1431</v>
      </c>
      <c r="D224" t="s">
        <v>1498</v>
      </c>
      <c r="E224" t="s">
        <v>1499</v>
      </c>
      <c r="F224" s="2">
        <v>0.51600000000000001</v>
      </c>
      <c r="G224" t="s">
        <v>1500</v>
      </c>
      <c r="H224" s="2">
        <v>0.152</v>
      </c>
      <c r="I224" t="s">
        <v>1501</v>
      </c>
      <c r="J224" s="2">
        <v>5.3999999999999999E-2</v>
      </c>
      <c r="K224" t="s">
        <v>1502</v>
      </c>
      <c r="L224" s="2">
        <v>0.19800000000000001</v>
      </c>
      <c r="M224" t="s">
        <v>695</v>
      </c>
      <c r="N224" s="2">
        <v>6.0000000000000001E-3</v>
      </c>
      <c r="O224" t="s">
        <v>1503</v>
      </c>
      <c r="P224" s="2">
        <v>5.2999999999999999E-2</v>
      </c>
      <c r="Q224" t="s">
        <v>1504</v>
      </c>
      <c r="R224" s="2">
        <v>1.7999999999999999E-2</v>
      </c>
      <c r="S224" t="s">
        <v>1505</v>
      </c>
      <c r="T224" s="2">
        <v>2E-3</v>
      </c>
    </row>
    <row r="225" spans="1:20">
      <c r="A225" t="s">
        <v>395</v>
      </c>
      <c r="B225" t="s">
        <v>164</v>
      </c>
      <c r="C225" t="s">
        <v>367</v>
      </c>
      <c r="D225" t="s">
        <v>396</v>
      </c>
      <c r="E225" t="s">
        <v>397</v>
      </c>
      <c r="F225" s="2">
        <v>0.88100000000000001</v>
      </c>
      <c r="G225" t="s">
        <v>398</v>
      </c>
      <c r="H225" s="2">
        <v>2E-3</v>
      </c>
      <c r="I225" t="s">
        <v>399</v>
      </c>
      <c r="J225" s="2">
        <v>0.10100000000000001</v>
      </c>
      <c r="K225" t="s">
        <v>400</v>
      </c>
      <c r="L225" s="2">
        <v>1E-3</v>
      </c>
      <c r="M225">
        <v>0</v>
      </c>
      <c r="N225" s="2">
        <v>0</v>
      </c>
      <c r="O225" t="s">
        <v>345</v>
      </c>
      <c r="P225" s="2">
        <v>0.01</v>
      </c>
      <c r="Q225" t="s">
        <v>401</v>
      </c>
      <c r="R225" s="2">
        <v>4.0000000000000001E-3</v>
      </c>
      <c r="S225">
        <v>0</v>
      </c>
      <c r="T225" s="2">
        <v>0</v>
      </c>
    </row>
    <row r="226" spans="1:20">
      <c r="A226" t="s">
        <v>1084</v>
      </c>
      <c r="B226" t="s">
        <v>954</v>
      </c>
      <c r="C226" t="s">
        <v>1059</v>
      </c>
      <c r="D226" t="s">
        <v>1085</v>
      </c>
      <c r="E226" t="s">
        <v>1086</v>
      </c>
      <c r="F226" s="2">
        <v>0.67200000000000004</v>
      </c>
      <c r="G226" t="s">
        <v>1087</v>
      </c>
      <c r="H226" s="2">
        <v>4.5999999999999999E-2</v>
      </c>
      <c r="I226" t="s">
        <v>1088</v>
      </c>
      <c r="J226" s="2">
        <v>0.27</v>
      </c>
      <c r="K226" t="s">
        <v>1089</v>
      </c>
      <c r="L226" s="2">
        <v>2E-3</v>
      </c>
      <c r="M226" t="s">
        <v>1090</v>
      </c>
      <c r="N226" s="2">
        <v>4.0000000000000001E-3</v>
      </c>
      <c r="O226" t="s">
        <v>1089</v>
      </c>
      <c r="P226" s="2">
        <v>2E-3</v>
      </c>
      <c r="Q226" t="s">
        <v>1089</v>
      </c>
      <c r="R226" s="2">
        <v>2E-3</v>
      </c>
      <c r="S226" t="s">
        <v>1091</v>
      </c>
      <c r="T226" s="2">
        <v>1E-3</v>
      </c>
    </row>
    <row r="227" spans="1:20">
      <c r="A227" t="s">
        <v>1013</v>
      </c>
      <c r="B227" t="s">
        <v>954</v>
      </c>
      <c r="C227" t="s">
        <v>955</v>
      </c>
      <c r="D227" t="s">
        <v>1014</v>
      </c>
      <c r="E227" t="s">
        <v>1015</v>
      </c>
      <c r="F227" s="2">
        <v>0.81299999999999994</v>
      </c>
      <c r="G227" t="s">
        <v>1016</v>
      </c>
      <c r="H227" s="2">
        <v>5.5E-2</v>
      </c>
      <c r="I227" t="s">
        <v>1017</v>
      </c>
      <c r="J227" s="2">
        <v>0.11899999999999999</v>
      </c>
      <c r="K227" t="s">
        <v>1018</v>
      </c>
      <c r="L227" s="2">
        <v>4.0000000000000001E-3</v>
      </c>
      <c r="M227" t="s">
        <v>1018</v>
      </c>
      <c r="N227" s="2">
        <v>4.0000000000000001E-3</v>
      </c>
      <c r="O227">
        <v>0</v>
      </c>
      <c r="P227" s="2">
        <v>0</v>
      </c>
      <c r="Q227" t="s">
        <v>1019</v>
      </c>
      <c r="R227" s="2">
        <v>1E-3</v>
      </c>
      <c r="S227" t="s">
        <v>1020</v>
      </c>
      <c r="T227" s="2">
        <v>3.0000000000000001E-3</v>
      </c>
    </row>
    <row r="228" spans="1:20">
      <c r="A228" t="s">
        <v>1640</v>
      </c>
      <c r="B228" t="s">
        <v>1575</v>
      </c>
      <c r="C228" t="s">
        <v>1576</v>
      </c>
      <c r="D228" t="s">
        <v>1641</v>
      </c>
      <c r="E228" t="s">
        <v>1642</v>
      </c>
      <c r="F228" s="2">
        <v>5.1999999999999998E-2</v>
      </c>
      <c r="G228" t="s">
        <v>1643</v>
      </c>
      <c r="H228" s="2">
        <v>0.92800000000000005</v>
      </c>
      <c r="I228" t="s">
        <v>1644</v>
      </c>
      <c r="J228" s="2">
        <v>0.02</v>
      </c>
      <c r="K228">
        <v>0</v>
      </c>
      <c r="L228" s="2">
        <v>0</v>
      </c>
      <c r="M228">
        <v>0</v>
      </c>
      <c r="N228" s="2">
        <v>0</v>
      </c>
      <c r="O228">
        <v>0</v>
      </c>
      <c r="P228" s="2">
        <v>0</v>
      </c>
      <c r="Q228">
        <v>0</v>
      </c>
      <c r="R228" s="2">
        <v>0</v>
      </c>
      <c r="S228">
        <v>0</v>
      </c>
      <c r="T228" s="2">
        <v>0</v>
      </c>
    </row>
    <row r="229" spans="1:20">
      <c r="A229" t="s">
        <v>645</v>
      </c>
      <c r="B229" t="s">
        <v>524</v>
      </c>
      <c r="C229" t="s">
        <v>591</v>
      </c>
      <c r="D229" t="s">
        <v>646</v>
      </c>
      <c r="E229" t="s">
        <v>647</v>
      </c>
      <c r="F229" s="2">
        <v>5.5E-2</v>
      </c>
      <c r="G229" t="s">
        <v>206</v>
      </c>
      <c r="H229" s="2">
        <v>4.0000000000000002E-4</v>
      </c>
      <c r="I229" t="s">
        <v>648</v>
      </c>
      <c r="J229" s="2">
        <v>0.127</v>
      </c>
      <c r="K229">
        <v>0</v>
      </c>
      <c r="L229" s="2">
        <v>0</v>
      </c>
      <c r="M229" t="s">
        <v>649</v>
      </c>
      <c r="N229" s="2">
        <v>0.21299999999999999</v>
      </c>
      <c r="O229" t="s">
        <v>650</v>
      </c>
      <c r="P229" s="2">
        <v>0.442</v>
      </c>
      <c r="Q229" t="s">
        <v>651</v>
      </c>
      <c r="R229" s="2">
        <v>0.16200000000000001</v>
      </c>
      <c r="S229">
        <v>0</v>
      </c>
      <c r="T229" s="2">
        <v>0</v>
      </c>
    </row>
    <row r="230" spans="1:20">
      <c r="A230" t="s">
        <v>569</v>
      </c>
      <c r="B230" t="s">
        <v>524</v>
      </c>
      <c r="C230" t="s">
        <v>555</v>
      </c>
      <c r="D230" t="s">
        <v>570</v>
      </c>
      <c r="E230" t="s">
        <v>571</v>
      </c>
      <c r="F230" s="2">
        <v>1.6E-2</v>
      </c>
      <c r="G230" t="s">
        <v>572</v>
      </c>
      <c r="H230" s="2">
        <v>0.96699999999999997</v>
      </c>
      <c r="I230" t="s">
        <v>573</v>
      </c>
      <c r="J230" s="2">
        <v>1.4999999999999999E-2</v>
      </c>
      <c r="K230">
        <v>0</v>
      </c>
      <c r="L230" s="2">
        <v>0</v>
      </c>
      <c r="M230">
        <v>0</v>
      </c>
      <c r="N230" s="2">
        <v>0</v>
      </c>
      <c r="O230">
        <v>0</v>
      </c>
      <c r="P230" s="2">
        <v>0</v>
      </c>
      <c r="Q230">
        <v>0</v>
      </c>
      <c r="R230" s="2">
        <v>0</v>
      </c>
      <c r="S230">
        <v>0</v>
      </c>
      <c r="T230" s="2">
        <v>0</v>
      </c>
    </row>
    <row r="231" spans="1:20">
      <c r="A231" t="s">
        <v>263</v>
      </c>
      <c r="B231" t="s">
        <v>164</v>
      </c>
      <c r="C231" t="s">
        <v>165</v>
      </c>
      <c r="D231" t="s">
        <v>264</v>
      </c>
      <c r="E231" t="s">
        <v>265</v>
      </c>
      <c r="F231" s="2">
        <v>0.61399999999999999</v>
      </c>
      <c r="G231" t="s">
        <v>266</v>
      </c>
      <c r="H231" s="2">
        <v>0.35199999999999998</v>
      </c>
      <c r="I231" t="s">
        <v>267</v>
      </c>
      <c r="J231" s="2">
        <v>1.4E-2</v>
      </c>
      <c r="K231" t="s">
        <v>268</v>
      </c>
      <c r="L231" s="2">
        <v>1E-3</v>
      </c>
      <c r="M231">
        <v>0</v>
      </c>
      <c r="N231" s="2">
        <v>0</v>
      </c>
      <c r="O231" t="s">
        <v>269</v>
      </c>
      <c r="P231" s="2">
        <v>1.7999999999999999E-2</v>
      </c>
      <c r="Q231" t="s">
        <v>270</v>
      </c>
      <c r="R231" s="2">
        <v>6.9999999999999999E-4</v>
      </c>
      <c r="S231">
        <v>0</v>
      </c>
      <c r="T231" s="2">
        <v>0</v>
      </c>
    </row>
    <row r="232" spans="1:20">
      <c r="A232" t="s">
        <v>826</v>
      </c>
      <c r="B232" t="s">
        <v>524</v>
      </c>
      <c r="C232" t="s">
        <v>762</v>
      </c>
      <c r="D232" t="s">
        <v>827</v>
      </c>
      <c r="E232" t="s">
        <v>828</v>
      </c>
      <c r="F232" s="2">
        <v>8.9999999999999993E-3</v>
      </c>
      <c r="G232" t="s">
        <v>829</v>
      </c>
      <c r="H232" s="2">
        <v>5.5E-2</v>
      </c>
      <c r="I232" t="s">
        <v>830</v>
      </c>
      <c r="J232" s="2">
        <v>3.0000000000000001E-3</v>
      </c>
      <c r="K232" t="s">
        <v>831</v>
      </c>
      <c r="L232" s="2">
        <v>1E-3</v>
      </c>
      <c r="M232" t="s">
        <v>832</v>
      </c>
      <c r="N232" s="2">
        <v>0.93200000000000005</v>
      </c>
      <c r="O232" t="s">
        <v>718</v>
      </c>
      <c r="P232" s="2">
        <v>8.9999999999999998E-4</v>
      </c>
      <c r="Q232">
        <v>0</v>
      </c>
      <c r="R232" s="2">
        <v>0</v>
      </c>
      <c r="S232">
        <v>0</v>
      </c>
      <c r="T232" s="2">
        <v>0</v>
      </c>
    </row>
    <row r="233" spans="1:20">
      <c r="A233" t="s">
        <v>1576</v>
      </c>
      <c r="B233" t="s">
        <v>1575</v>
      </c>
      <c r="C233" t="s">
        <v>1576</v>
      </c>
      <c r="D233" t="s">
        <v>1659</v>
      </c>
      <c r="E233" t="s">
        <v>1660</v>
      </c>
      <c r="F233" s="2">
        <v>4.6100000000000002E-2</v>
      </c>
      <c r="G233" t="s">
        <v>1661</v>
      </c>
      <c r="H233" s="2">
        <v>0.88939999999999997</v>
      </c>
      <c r="I233" t="s">
        <v>1662</v>
      </c>
      <c r="J233" s="2">
        <v>7.3000000000000001E-3</v>
      </c>
      <c r="K233" t="s">
        <v>1663</v>
      </c>
      <c r="L233" s="2">
        <v>1.2E-2</v>
      </c>
      <c r="M233" t="s">
        <v>1664</v>
      </c>
      <c r="N233" s="2">
        <v>3.3E-3</v>
      </c>
      <c r="O233" t="s">
        <v>1665</v>
      </c>
      <c r="P233" s="2">
        <v>6.9999999999999999E-4</v>
      </c>
      <c r="Q233" t="s">
        <v>1666</v>
      </c>
      <c r="R233" s="2">
        <v>1.6000000000000001E-3</v>
      </c>
      <c r="S233" t="s">
        <v>1667</v>
      </c>
      <c r="T233" s="2">
        <v>3.9699999999999999E-2</v>
      </c>
    </row>
    <row r="234" spans="1:20">
      <c r="A234" t="s">
        <v>1575</v>
      </c>
      <c r="B234" t="s">
        <v>1575</v>
      </c>
      <c r="C234" t="s">
        <v>1575</v>
      </c>
      <c r="D234" t="s">
        <v>1706</v>
      </c>
      <c r="E234" t="s">
        <v>1707</v>
      </c>
      <c r="F234" s="2">
        <v>3.7400000000000003E-2</v>
      </c>
      <c r="G234" t="s">
        <v>1708</v>
      </c>
      <c r="H234" s="2">
        <v>0.92969999999999997</v>
      </c>
      <c r="I234" t="s">
        <v>1709</v>
      </c>
      <c r="J234" s="2">
        <v>6.0000000000000001E-3</v>
      </c>
      <c r="K234" t="s">
        <v>1663</v>
      </c>
      <c r="L234" s="2">
        <v>5.0000000000000001E-3</v>
      </c>
      <c r="M234" t="s">
        <v>1710</v>
      </c>
      <c r="N234" s="2">
        <v>1.4E-3</v>
      </c>
      <c r="O234" t="s">
        <v>1711</v>
      </c>
      <c r="P234" s="2">
        <v>3.0999999999999999E-3</v>
      </c>
      <c r="Q234" t="s">
        <v>1666</v>
      </c>
      <c r="R234" s="2">
        <v>5.9999999999999995E-4</v>
      </c>
      <c r="S234" t="s">
        <v>1667</v>
      </c>
      <c r="T234" s="2">
        <v>1.6500000000000001E-2</v>
      </c>
    </row>
    <row r="235" spans="1:20">
      <c r="A235" t="s">
        <v>833</v>
      </c>
      <c r="B235" t="s">
        <v>524</v>
      </c>
      <c r="C235" t="s">
        <v>762</v>
      </c>
      <c r="D235" t="s">
        <v>834</v>
      </c>
      <c r="E235" t="s">
        <v>835</v>
      </c>
      <c r="F235" s="2">
        <v>0.996</v>
      </c>
      <c r="G235" t="s">
        <v>836</v>
      </c>
      <c r="H235" s="2">
        <v>1E-3</v>
      </c>
      <c r="I235">
        <v>0</v>
      </c>
      <c r="J235" s="2">
        <v>0</v>
      </c>
      <c r="K235">
        <v>0</v>
      </c>
      <c r="L235" s="2">
        <v>0</v>
      </c>
      <c r="M235">
        <v>0</v>
      </c>
      <c r="N235" s="2">
        <v>0</v>
      </c>
      <c r="O235" t="s">
        <v>836</v>
      </c>
      <c r="P235" s="2">
        <v>1E-3</v>
      </c>
      <c r="Q235">
        <v>0</v>
      </c>
      <c r="R235" s="2">
        <v>0</v>
      </c>
      <c r="S235">
        <v>0</v>
      </c>
      <c r="T235" s="2">
        <v>0</v>
      </c>
    </row>
    <row r="236" spans="1:20">
      <c r="A236" t="s">
        <v>501</v>
      </c>
      <c r="B236" t="s">
        <v>164</v>
      </c>
      <c r="C236" t="s">
        <v>410</v>
      </c>
      <c r="D236" t="s">
        <v>502</v>
      </c>
      <c r="E236" t="s">
        <v>503</v>
      </c>
      <c r="F236" s="2">
        <v>0.437</v>
      </c>
      <c r="G236" t="s">
        <v>504</v>
      </c>
      <c r="H236" s="2">
        <v>0.14000000000000001</v>
      </c>
      <c r="I236" t="s">
        <v>505</v>
      </c>
      <c r="J236" s="2">
        <v>6.2E-2</v>
      </c>
      <c r="K236">
        <v>0</v>
      </c>
      <c r="L236" s="2">
        <v>0</v>
      </c>
      <c r="M236">
        <v>0</v>
      </c>
      <c r="N236" s="2">
        <v>0</v>
      </c>
      <c r="O236" t="s">
        <v>506</v>
      </c>
      <c r="P236" s="2">
        <v>0.35599999999999998</v>
      </c>
      <c r="Q236" t="s">
        <v>507</v>
      </c>
      <c r="R236" s="2">
        <v>6.0000000000000001E-3</v>
      </c>
      <c r="S236">
        <v>0</v>
      </c>
      <c r="T236" s="2">
        <v>0</v>
      </c>
    </row>
    <row r="237" spans="1:20">
      <c r="A237" t="s">
        <v>746</v>
      </c>
      <c r="B237" t="s">
        <v>524</v>
      </c>
      <c r="C237" t="s">
        <v>731</v>
      </c>
      <c r="D237" t="s">
        <v>225</v>
      </c>
      <c r="E237" t="s">
        <v>747</v>
      </c>
      <c r="F237" s="2">
        <v>0.998</v>
      </c>
      <c r="G237">
        <v>0</v>
      </c>
      <c r="H237" s="2">
        <v>0</v>
      </c>
      <c r="I237">
        <v>0</v>
      </c>
      <c r="J237" s="2">
        <v>0</v>
      </c>
      <c r="K237">
        <v>0</v>
      </c>
      <c r="L237" s="2">
        <v>0</v>
      </c>
      <c r="M237">
        <v>0</v>
      </c>
      <c r="N237" s="2">
        <v>0</v>
      </c>
      <c r="O237">
        <v>0</v>
      </c>
      <c r="P237" s="2">
        <v>0</v>
      </c>
      <c r="Q237">
        <v>3</v>
      </c>
      <c r="R237" s="2">
        <v>2E-3</v>
      </c>
      <c r="S237">
        <v>0</v>
      </c>
      <c r="T237" s="2">
        <v>0</v>
      </c>
    </row>
    <row r="238" spans="1:20">
      <c r="A238" t="s">
        <v>748</v>
      </c>
      <c r="B238" t="s">
        <v>524</v>
      </c>
      <c r="C238" t="s">
        <v>731</v>
      </c>
      <c r="D238" t="s">
        <v>706</v>
      </c>
      <c r="E238" t="s">
        <v>749</v>
      </c>
      <c r="F238" s="2">
        <v>0.98899999999999999</v>
      </c>
      <c r="G238">
        <v>0</v>
      </c>
      <c r="H238" s="2">
        <v>0</v>
      </c>
      <c r="I238">
        <v>0</v>
      </c>
      <c r="J238" s="2">
        <v>0</v>
      </c>
      <c r="K238">
        <v>100</v>
      </c>
      <c r="L238" s="2">
        <v>1E-3</v>
      </c>
      <c r="M238">
        <v>0</v>
      </c>
      <c r="N238" s="2">
        <v>0</v>
      </c>
      <c r="O238">
        <v>0</v>
      </c>
      <c r="P238" s="2">
        <v>0</v>
      </c>
      <c r="Q238">
        <v>900</v>
      </c>
      <c r="R238" s="2">
        <v>8.9999999999999993E-3</v>
      </c>
      <c r="S238">
        <v>0</v>
      </c>
      <c r="T238" s="2">
        <v>0</v>
      </c>
    </row>
    <row r="239" spans="1:20">
      <c r="A239" t="s">
        <v>1352</v>
      </c>
      <c r="B239" t="s">
        <v>1269</v>
      </c>
      <c r="C239" t="s">
        <v>1270</v>
      </c>
      <c r="D239" t="s">
        <v>971</v>
      </c>
      <c r="E239" t="s">
        <v>1353</v>
      </c>
      <c r="F239" s="2">
        <v>0.65900000000000003</v>
      </c>
      <c r="G239" t="s">
        <v>1354</v>
      </c>
      <c r="H239" s="2">
        <v>5.8999999999999997E-2</v>
      </c>
      <c r="I239" t="s">
        <v>1355</v>
      </c>
      <c r="J239" s="2">
        <v>1.9E-2</v>
      </c>
      <c r="K239" t="s">
        <v>1356</v>
      </c>
      <c r="L239" s="2">
        <v>0.22700000000000001</v>
      </c>
      <c r="M239" t="s">
        <v>1357</v>
      </c>
      <c r="N239" s="2">
        <v>3.0000000000000001E-3</v>
      </c>
      <c r="O239" t="s">
        <v>1355</v>
      </c>
      <c r="P239" s="2">
        <v>1.9E-2</v>
      </c>
      <c r="Q239" t="s">
        <v>1089</v>
      </c>
      <c r="R239" s="2">
        <v>1.4E-2</v>
      </c>
      <c r="S239">
        <v>0</v>
      </c>
      <c r="T239" s="2">
        <v>0</v>
      </c>
    </row>
    <row r="240" spans="1:20">
      <c r="A240" t="s">
        <v>1693</v>
      </c>
      <c r="B240" t="s">
        <v>1575</v>
      </c>
      <c r="C240" t="s">
        <v>1669</v>
      </c>
      <c r="D240" t="s">
        <v>1694</v>
      </c>
      <c r="E240" t="s">
        <v>1695</v>
      </c>
      <c r="F240" s="2">
        <v>2E-3</v>
      </c>
      <c r="G240" t="s">
        <v>1696</v>
      </c>
      <c r="H240" s="2">
        <v>0.995</v>
      </c>
      <c r="I240" t="s">
        <v>1695</v>
      </c>
      <c r="J240" s="2">
        <v>2E-3</v>
      </c>
      <c r="K240">
        <v>0</v>
      </c>
      <c r="L240" s="2">
        <v>0</v>
      </c>
      <c r="M240">
        <v>0</v>
      </c>
      <c r="N240" s="2">
        <v>0</v>
      </c>
      <c r="O240">
        <v>0</v>
      </c>
      <c r="P240" s="2">
        <v>0</v>
      </c>
      <c r="Q240">
        <v>0</v>
      </c>
      <c r="R240" s="2">
        <v>0</v>
      </c>
      <c r="S240">
        <v>0</v>
      </c>
      <c r="T240" s="2">
        <v>0</v>
      </c>
    </row>
    <row r="241" spans="1:20">
      <c r="A241" t="s">
        <v>931</v>
      </c>
      <c r="B241" t="s">
        <v>524</v>
      </c>
      <c r="C241" t="s">
        <v>908</v>
      </c>
      <c r="D241" t="s">
        <v>932</v>
      </c>
      <c r="E241" t="s">
        <v>933</v>
      </c>
      <c r="F241" s="2">
        <v>4.0000000000000001E-3</v>
      </c>
      <c r="G241" t="s">
        <v>934</v>
      </c>
      <c r="H241" s="2">
        <v>0.98</v>
      </c>
      <c r="I241" t="s">
        <v>935</v>
      </c>
      <c r="J241" s="2">
        <v>1.2E-2</v>
      </c>
      <c r="K241">
        <v>0</v>
      </c>
      <c r="L241" s="2">
        <v>0</v>
      </c>
      <c r="M241" t="s">
        <v>936</v>
      </c>
      <c r="N241" s="2">
        <v>5.0000000000000001E-4</v>
      </c>
      <c r="O241" t="s">
        <v>208</v>
      </c>
      <c r="P241" s="2">
        <v>2.9999999999999997E-4</v>
      </c>
      <c r="Q241" t="s">
        <v>937</v>
      </c>
      <c r="R241" s="2">
        <v>2E-3</v>
      </c>
      <c r="S241" t="s">
        <v>208</v>
      </c>
      <c r="T241" s="2">
        <v>2.9999999999999997E-4</v>
      </c>
    </row>
    <row r="242" spans="1:20">
      <c r="A242" t="s">
        <v>574</v>
      </c>
      <c r="B242" t="s">
        <v>524</v>
      </c>
      <c r="C242" t="s">
        <v>555</v>
      </c>
      <c r="D242" t="s">
        <v>575</v>
      </c>
      <c r="E242" t="s">
        <v>576</v>
      </c>
      <c r="F242" s="2">
        <v>6.4000000000000001E-2</v>
      </c>
      <c r="G242" t="s">
        <v>577</v>
      </c>
      <c r="H242" s="2">
        <v>0.93</v>
      </c>
      <c r="I242" t="s">
        <v>578</v>
      </c>
      <c r="J242" s="2">
        <v>5.0000000000000001E-3</v>
      </c>
      <c r="K242">
        <v>0</v>
      </c>
      <c r="L242" s="2">
        <v>0</v>
      </c>
      <c r="M242">
        <v>0</v>
      </c>
      <c r="N242" s="2">
        <v>0</v>
      </c>
      <c r="O242">
        <v>0</v>
      </c>
      <c r="P242" s="2">
        <v>0</v>
      </c>
      <c r="Q242">
        <v>0</v>
      </c>
      <c r="R242" s="2">
        <v>0</v>
      </c>
      <c r="S242">
        <v>0</v>
      </c>
      <c r="T242" s="2">
        <v>0</v>
      </c>
    </row>
    <row r="243" spans="1:20">
      <c r="A243" t="s">
        <v>1358</v>
      </c>
      <c r="B243" t="s">
        <v>1269</v>
      </c>
      <c r="C243" t="s">
        <v>1270</v>
      </c>
      <c r="D243" t="s">
        <v>936</v>
      </c>
      <c r="E243" t="s">
        <v>694</v>
      </c>
      <c r="F243" s="2">
        <v>0.92100000000000004</v>
      </c>
      <c r="G243">
        <v>0</v>
      </c>
      <c r="H243" s="2">
        <v>0</v>
      </c>
      <c r="I243" t="s">
        <v>1310</v>
      </c>
      <c r="J243" s="2">
        <v>4.5999999999999999E-2</v>
      </c>
      <c r="K243">
        <v>0</v>
      </c>
      <c r="L243" s="2">
        <v>0</v>
      </c>
      <c r="M243">
        <v>0</v>
      </c>
      <c r="N243" s="2">
        <v>0</v>
      </c>
      <c r="O243" t="s">
        <v>633</v>
      </c>
      <c r="P243" s="2">
        <v>2.7E-2</v>
      </c>
      <c r="Q243">
        <v>240</v>
      </c>
      <c r="R243" s="2">
        <v>6.0000000000000001E-3</v>
      </c>
      <c r="S243">
        <v>0</v>
      </c>
      <c r="T243" s="2">
        <v>0</v>
      </c>
    </row>
    <row r="244" spans="1:20">
      <c r="A244" t="s">
        <v>750</v>
      </c>
      <c r="B244" t="s">
        <v>524</v>
      </c>
      <c r="C244" t="s">
        <v>731</v>
      </c>
      <c r="D244" t="s">
        <v>751</v>
      </c>
      <c r="E244" t="s">
        <v>752</v>
      </c>
      <c r="F244" s="2">
        <v>0.96699999999999997</v>
      </c>
      <c r="G244">
        <v>11</v>
      </c>
      <c r="H244" s="2">
        <v>1E-3</v>
      </c>
      <c r="I244">
        <v>143</v>
      </c>
      <c r="J244" s="2">
        <v>1.2999999999999999E-2</v>
      </c>
      <c r="K244">
        <v>0</v>
      </c>
      <c r="L244" s="2">
        <v>0</v>
      </c>
      <c r="M244">
        <v>0</v>
      </c>
      <c r="N244" s="2">
        <v>0</v>
      </c>
      <c r="O244">
        <v>0</v>
      </c>
      <c r="P244" s="2">
        <v>0</v>
      </c>
      <c r="Q244">
        <v>209</v>
      </c>
      <c r="R244" s="2">
        <v>1.9E-2</v>
      </c>
      <c r="S244">
        <v>0</v>
      </c>
      <c r="T244" s="2">
        <v>0</v>
      </c>
    </row>
    <row r="245" spans="1:20">
      <c r="A245" t="s">
        <v>271</v>
      </c>
      <c r="B245" t="s">
        <v>164</v>
      </c>
      <c r="C245" t="s">
        <v>165</v>
      </c>
      <c r="D245" t="s">
        <v>272</v>
      </c>
      <c r="E245" t="s">
        <v>273</v>
      </c>
      <c r="F245" s="2">
        <v>0.86699999999999999</v>
      </c>
      <c r="G245" t="s">
        <v>274</v>
      </c>
      <c r="H245" s="2">
        <v>0.115</v>
      </c>
      <c r="I245" t="s">
        <v>275</v>
      </c>
      <c r="J245" s="2">
        <v>5.0000000000000001E-3</v>
      </c>
      <c r="K245" t="s">
        <v>276</v>
      </c>
      <c r="L245" s="2">
        <v>3.0000000000000001E-3</v>
      </c>
      <c r="M245">
        <v>0</v>
      </c>
      <c r="N245" s="2">
        <v>0</v>
      </c>
      <c r="O245" t="s">
        <v>277</v>
      </c>
      <c r="P245" s="2">
        <v>8.9999999999999993E-3</v>
      </c>
      <c r="Q245" t="s">
        <v>278</v>
      </c>
      <c r="R245" s="2">
        <v>1E-3</v>
      </c>
      <c r="S245">
        <v>0</v>
      </c>
      <c r="T245" s="2">
        <v>0</v>
      </c>
    </row>
    <row r="246" spans="1:20">
      <c r="A246" t="s">
        <v>1046</v>
      </c>
      <c r="B246" t="s">
        <v>954</v>
      </c>
      <c r="C246" t="s">
        <v>1030</v>
      </c>
      <c r="D246" t="s">
        <v>1047</v>
      </c>
      <c r="E246" t="s">
        <v>1048</v>
      </c>
      <c r="F246" s="2">
        <v>0.83799999999999997</v>
      </c>
      <c r="G246" t="s">
        <v>1049</v>
      </c>
      <c r="H246" s="2">
        <v>1.2E-2</v>
      </c>
      <c r="I246" t="s">
        <v>1050</v>
      </c>
      <c r="J246" s="2">
        <v>0.14699999999999999</v>
      </c>
      <c r="K246" t="s">
        <v>206</v>
      </c>
      <c r="L246" s="2">
        <v>2.0000000000000001E-4</v>
      </c>
      <c r="M246" t="s">
        <v>208</v>
      </c>
      <c r="N246" s="2">
        <v>4.0000000000000002E-4</v>
      </c>
      <c r="O246">
        <v>0</v>
      </c>
      <c r="P246" s="2">
        <v>0</v>
      </c>
      <c r="Q246">
        <v>0</v>
      </c>
      <c r="R246" s="2">
        <v>0</v>
      </c>
      <c r="S246" t="s">
        <v>1051</v>
      </c>
      <c r="T246" s="2">
        <v>1E-3</v>
      </c>
    </row>
    <row r="247" spans="1:20">
      <c r="A247" t="s">
        <v>1645</v>
      </c>
      <c r="B247" t="s">
        <v>1575</v>
      </c>
      <c r="C247" t="s">
        <v>1576</v>
      </c>
      <c r="D247" t="s">
        <v>1646</v>
      </c>
      <c r="E247" t="s">
        <v>1647</v>
      </c>
      <c r="F247" s="2">
        <v>0.126</v>
      </c>
      <c r="G247" t="s">
        <v>1648</v>
      </c>
      <c r="H247" s="2">
        <v>0.76900000000000002</v>
      </c>
      <c r="I247" t="s">
        <v>1649</v>
      </c>
      <c r="J247" s="2">
        <v>1.0999999999999999E-2</v>
      </c>
      <c r="K247" t="s">
        <v>1650</v>
      </c>
      <c r="L247" s="2">
        <v>6.6000000000000003E-2</v>
      </c>
      <c r="M247" t="s">
        <v>1651</v>
      </c>
      <c r="N247" s="2">
        <v>0.02</v>
      </c>
      <c r="O247">
        <v>0</v>
      </c>
      <c r="P247" s="2">
        <v>0</v>
      </c>
      <c r="Q247" t="s">
        <v>1652</v>
      </c>
      <c r="R247" s="2">
        <v>8.0000000000000002E-3</v>
      </c>
      <c r="S247">
        <v>0</v>
      </c>
      <c r="T247" s="2">
        <v>0</v>
      </c>
    </row>
    <row r="248" spans="1:20">
      <c r="A248" t="s">
        <v>1240</v>
      </c>
      <c r="B248" t="s">
        <v>954</v>
      </c>
      <c r="C248" t="s">
        <v>1198</v>
      </c>
      <c r="D248" t="s">
        <v>1241</v>
      </c>
      <c r="E248" t="s">
        <v>1242</v>
      </c>
      <c r="F248" s="2">
        <v>0.71099999999999997</v>
      </c>
      <c r="G248" t="s">
        <v>1243</v>
      </c>
      <c r="H248" s="2">
        <v>4.3999999999999997E-2</v>
      </c>
      <c r="I248" t="s">
        <v>1244</v>
      </c>
      <c r="J248" s="2">
        <v>0.21299999999999999</v>
      </c>
      <c r="K248" t="s">
        <v>1245</v>
      </c>
      <c r="L248" s="2">
        <v>1.2999999999999999E-2</v>
      </c>
      <c r="M248" t="s">
        <v>1246</v>
      </c>
      <c r="N248" s="2">
        <v>4.0000000000000001E-3</v>
      </c>
      <c r="O248" t="s">
        <v>1247</v>
      </c>
      <c r="P248" s="2">
        <v>3.0000000000000001E-3</v>
      </c>
      <c r="Q248" t="s">
        <v>1248</v>
      </c>
      <c r="R248" s="2">
        <v>8.0000000000000002E-3</v>
      </c>
      <c r="S248" t="s">
        <v>1249</v>
      </c>
      <c r="T248" s="2">
        <v>5.0000000000000001E-3</v>
      </c>
    </row>
    <row r="249" spans="1:20">
      <c r="A249" t="s">
        <v>1556</v>
      </c>
      <c r="B249" t="s">
        <v>1537</v>
      </c>
      <c r="C249" t="s">
        <v>1537</v>
      </c>
      <c r="D249" t="s">
        <v>1557</v>
      </c>
      <c r="E249" t="s">
        <v>1558</v>
      </c>
      <c r="F249" s="2">
        <v>0.78300000000000003</v>
      </c>
      <c r="G249" t="s">
        <v>1559</v>
      </c>
      <c r="H249" s="2">
        <v>8.9999999999999993E-3</v>
      </c>
      <c r="I249" t="s">
        <v>1560</v>
      </c>
      <c r="J249" s="2">
        <v>0.16400000000000001</v>
      </c>
      <c r="K249" t="s">
        <v>1561</v>
      </c>
      <c r="L249" s="2">
        <v>6.0000000000000001E-3</v>
      </c>
      <c r="M249" t="s">
        <v>1562</v>
      </c>
      <c r="N249" s="2">
        <v>1.2E-2</v>
      </c>
      <c r="O249" t="s">
        <v>1563</v>
      </c>
      <c r="P249" s="2">
        <v>2E-3</v>
      </c>
      <c r="Q249" t="s">
        <v>1561</v>
      </c>
      <c r="R249" s="2">
        <v>6.0000000000000001E-3</v>
      </c>
      <c r="S249" t="s">
        <v>1564</v>
      </c>
      <c r="T249" s="2">
        <v>1.7999999999999999E-2</v>
      </c>
    </row>
    <row r="250" spans="1:20">
      <c r="A250" t="s">
        <v>1506</v>
      </c>
      <c r="B250" t="s">
        <v>1269</v>
      </c>
      <c r="C250" t="s">
        <v>1431</v>
      </c>
      <c r="D250" t="s">
        <v>1507</v>
      </c>
      <c r="E250" t="s">
        <v>1508</v>
      </c>
      <c r="F250" s="2">
        <v>0.57899999999999996</v>
      </c>
      <c r="G250">
        <v>0</v>
      </c>
      <c r="H250" s="2">
        <v>0</v>
      </c>
      <c r="I250" t="s">
        <v>1509</v>
      </c>
      <c r="J250" s="2">
        <v>0.40699999999999997</v>
      </c>
      <c r="K250">
        <v>0</v>
      </c>
      <c r="L250" s="2">
        <v>0</v>
      </c>
      <c r="M250">
        <v>0</v>
      </c>
      <c r="N250" s="2">
        <v>0</v>
      </c>
      <c r="O250" t="s">
        <v>1510</v>
      </c>
      <c r="P250" s="2">
        <v>8.0000000000000002E-3</v>
      </c>
      <c r="Q250" t="s">
        <v>1511</v>
      </c>
      <c r="R250" s="2">
        <v>3.0000000000000001E-3</v>
      </c>
      <c r="S250" t="s">
        <v>1511</v>
      </c>
      <c r="T250" s="2">
        <v>3.0000000000000001E-3</v>
      </c>
    </row>
    <row r="251" spans="1:20">
      <c r="A251" t="s">
        <v>579</v>
      </c>
      <c r="B251" t="s">
        <v>524</v>
      </c>
      <c r="C251" t="s">
        <v>555</v>
      </c>
      <c r="D251" t="s">
        <v>580</v>
      </c>
      <c r="E251" t="s">
        <v>581</v>
      </c>
      <c r="F251" s="2">
        <v>2.3E-2</v>
      </c>
      <c r="G251" t="s">
        <v>582</v>
      </c>
      <c r="H251" s="2">
        <v>0.96699999999999997</v>
      </c>
      <c r="I251" t="s">
        <v>583</v>
      </c>
      <c r="J251" s="2">
        <v>8.0000000000000002E-3</v>
      </c>
      <c r="K251">
        <v>0</v>
      </c>
      <c r="L251" s="2">
        <v>0</v>
      </c>
      <c r="M251" t="s">
        <v>206</v>
      </c>
      <c r="N251" s="2">
        <v>4.0000000000000002E-4</v>
      </c>
      <c r="O251" t="s">
        <v>206</v>
      </c>
      <c r="P251" s="2">
        <v>4.0000000000000002E-4</v>
      </c>
      <c r="Q251">
        <v>0</v>
      </c>
      <c r="R251" s="2">
        <v>0</v>
      </c>
      <c r="S251" t="s">
        <v>206</v>
      </c>
      <c r="T251" s="2">
        <v>4.0000000000000002E-4</v>
      </c>
    </row>
    <row r="252" spans="1:20">
      <c r="A252" t="s">
        <v>685</v>
      </c>
      <c r="B252" t="s">
        <v>524</v>
      </c>
      <c r="C252" t="s">
        <v>661</v>
      </c>
      <c r="D252" t="s">
        <v>686</v>
      </c>
      <c r="E252" t="s">
        <v>687</v>
      </c>
      <c r="F252" s="2">
        <v>0.93300000000000005</v>
      </c>
      <c r="G252">
        <v>0</v>
      </c>
      <c r="H252" s="2">
        <v>0</v>
      </c>
      <c r="I252" t="s">
        <v>688</v>
      </c>
      <c r="J252" s="2">
        <v>1.2E-2</v>
      </c>
      <c r="K252">
        <v>0</v>
      </c>
      <c r="L252" s="2">
        <v>0</v>
      </c>
      <c r="M252">
        <v>0</v>
      </c>
      <c r="N252" s="2">
        <v>0</v>
      </c>
      <c r="O252" t="s">
        <v>689</v>
      </c>
      <c r="P252" s="2">
        <v>4.1000000000000002E-2</v>
      </c>
      <c r="Q252" t="s">
        <v>690</v>
      </c>
      <c r="R252" s="2">
        <v>1.4E-2</v>
      </c>
      <c r="S252">
        <v>0</v>
      </c>
      <c r="T252" s="2">
        <v>0</v>
      </c>
    </row>
    <row r="253" spans="1:20">
      <c r="A253" t="s">
        <v>1187</v>
      </c>
      <c r="B253" t="s">
        <v>954</v>
      </c>
      <c r="C253" t="s">
        <v>1155</v>
      </c>
      <c r="D253">
        <v>800</v>
      </c>
      <c r="E253">
        <v>800</v>
      </c>
      <c r="F253" s="2">
        <v>1</v>
      </c>
      <c r="G253">
        <v>0</v>
      </c>
      <c r="H253" s="2">
        <v>0</v>
      </c>
      <c r="I253">
        <v>0</v>
      </c>
      <c r="J253" s="2">
        <v>0</v>
      </c>
      <c r="K253">
        <v>0</v>
      </c>
      <c r="L253" s="2">
        <v>0</v>
      </c>
      <c r="M253">
        <v>0</v>
      </c>
      <c r="N253" s="2">
        <v>0</v>
      </c>
      <c r="O253">
        <v>0</v>
      </c>
      <c r="P253" s="2">
        <v>0</v>
      </c>
      <c r="Q253">
        <v>0</v>
      </c>
      <c r="R253" s="2">
        <v>0</v>
      </c>
      <c r="S253">
        <v>0</v>
      </c>
      <c r="T253" s="2">
        <v>0</v>
      </c>
    </row>
    <row r="254" spans="1:20">
      <c r="A254" t="s">
        <v>1512</v>
      </c>
      <c r="B254" t="s">
        <v>1269</v>
      </c>
      <c r="C254" t="s">
        <v>1431</v>
      </c>
      <c r="D254" t="s">
        <v>1513</v>
      </c>
      <c r="E254" t="s">
        <v>1514</v>
      </c>
      <c r="F254" s="2">
        <v>0.89300000000000002</v>
      </c>
      <c r="G254" t="s">
        <v>1515</v>
      </c>
      <c r="H254" s="2">
        <v>3.0000000000000001E-3</v>
      </c>
      <c r="I254" t="s">
        <v>1516</v>
      </c>
      <c r="J254" s="2">
        <v>0.1</v>
      </c>
      <c r="K254">
        <v>0</v>
      </c>
      <c r="L254" s="2">
        <v>0</v>
      </c>
      <c r="M254">
        <v>0</v>
      </c>
      <c r="N254" s="2">
        <v>0</v>
      </c>
      <c r="O254" t="s">
        <v>1517</v>
      </c>
      <c r="P254" s="2">
        <v>2E-3</v>
      </c>
      <c r="Q254" t="s">
        <v>208</v>
      </c>
      <c r="R254" s="2">
        <v>6.9999999999999999E-4</v>
      </c>
      <c r="S254">
        <v>0</v>
      </c>
      <c r="T254" s="2">
        <v>0</v>
      </c>
    </row>
    <row r="255" spans="1:20">
      <c r="A255" t="s">
        <v>837</v>
      </c>
      <c r="B255" t="s">
        <v>524</v>
      </c>
      <c r="C255" t="s">
        <v>762</v>
      </c>
      <c r="D255" t="s">
        <v>838</v>
      </c>
      <c r="E255" t="s">
        <v>839</v>
      </c>
      <c r="F255" s="2">
        <v>8.2000000000000003E-2</v>
      </c>
      <c r="G255" t="s">
        <v>840</v>
      </c>
      <c r="H255" s="2">
        <v>2E-3</v>
      </c>
      <c r="I255" t="s">
        <v>841</v>
      </c>
      <c r="J255" s="2">
        <v>0.29599999999999999</v>
      </c>
      <c r="K255">
        <v>0</v>
      </c>
      <c r="L255" s="2">
        <v>0</v>
      </c>
      <c r="M255" t="s">
        <v>842</v>
      </c>
      <c r="N255" s="2">
        <v>0.16400000000000001</v>
      </c>
      <c r="O255" t="s">
        <v>843</v>
      </c>
      <c r="P255" s="2">
        <v>0.45300000000000001</v>
      </c>
      <c r="Q255" t="s">
        <v>844</v>
      </c>
      <c r="R255" s="2">
        <v>4.0000000000000001E-3</v>
      </c>
      <c r="S255">
        <v>0</v>
      </c>
      <c r="T255" s="2">
        <v>0</v>
      </c>
    </row>
    <row r="256" spans="1:20">
      <c r="A256" t="s">
        <v>1359</v>
      </c>
      <c r="B256" t="s">
        <v>1269</v>
      </c>
      <c r="C256" t="s">
        <v>1270</v>
      </c>
      <c r="D256" t="s">
        <v>208</v>
      </c>
      <c r="E256" t="s">
        <v>1360</v>
      </c>
      <c r="F256" s="2">
        <v>0.84499999999999997</v>
      </c>
      <c r="G256">
        <v>240</v>
      </c>
      <c r="H256" s="2">
        <v>1.2E-2</v>
      </c>
      <c r="I256">
        <v>780</v>
      </c>
      <c r="J256" s="2">
        <v>3.9E-2</v>
      </c>
      <c r="K256">
        <v>240</v>
      </c>
      <c r="L256" s="2">
        <v>1.2E-2</v>
      </c>
      <c r="M256">
        <v>0</v>
      </c>
      <c r="N256" s="2">
        <v>0</v>
      </c>
      <c r="O256" t="s">
        <v>1361</v>
      </c>
      <c r="P256" s="2">
        <v>8.4000000000000005E-2</v>
      </c>
      <c r="Q256">
        <v>160</v>
      </c>
      <c r="R256" s="2">
        <v>8.0000000000000002E-3</v>
      </c>
      <c r="S256">
        <v>0</v>
      </c>
      <c r="T256" s="2">
        <v>0</v>
      </c>
    </row>
    <row r="257" spans="1:20">
      <c r="A257" t="s">
        <v>1362</v>
      </c>
      <c r="B257" t="s">
        <v>1269</v>
      </c>
      <c r="C257" t="s">
        <v>1270</v>
      </c>
      <c r="D257" t="s">
        <v>712</v>
      </c>
      <c r="E257" t="s">
        <v>1363</v>
      </c>
      <c r="F257" s="2">
        <v>0.94799999999999995</v>
      </c>
      <c r="G257">
        <v>110</v>
      </c>
      <c r="H257" s="2">
        <v>1E-3</v>
      </c>
      <c r="I257" t="s">
        <v>1364</v>
      </c>
      <c r="J257" s="2">
        <v>3.6999999999999998E-2</v>
      </c>
      <c r="K257">
        <v>440</v>
      </c>
      <c r="L257" s="2">
        <v>4.0000000000000001E-3</v>
      </c>
      <c r="M257">
        <v>0</v>
      </c>
      <c r="N257" s="2">
        <v>0</v>
      </c>
      <c r="O257">
        <v>0</v>
      </c>
      <c r="P257" s="2">
        <v>0</v>
      </c>
      <c r="Q257">
        <v>660</v>
      </c>
      <c r="R257" s="2">
        <v>6.0000000000000001E-3</v>
      </c>
      <c r="S257">
        <v>330</v>
      </c>
      <c r="T257" s="2">
        <v>3.0000000000000001E-3</v>
      </c>
    </row>
    <row r="258" spans="1:20">
      <c r="A258" t="s">
        <v>753</v>
      </c>
      <c r="B258" t="s">
        <v>524</v>
      </c>
      <c r="C258" t="s">
        <v>731</v>
      </c>
      <c r="D258" t="s">
        <v>754</v>
      </c>
      <c r="E258" t="s">
        <v>755</v>
      </c>
      <c r="F258" s="2">
        <v>0.97399999999999998</v>
      </c>
      <c r="G258">
        <v>0</v>
      </c>
      <c r="H258" s="2">
        <v>0</v>
      </c>
      <c r="I258">
        <v>78</v>
      </c>
      <c r="J258" s="2">
        <v>6.0000000000000001E-3</v>
      </c>
      <c r="K258">
        <v>0</v>
      </c>
      <c r="L258" s="2">
        <v>0</v>
      </c>
      <c r="M258">
        <v>0</v>
      </c>
      <c r="N258" s="2">
        <v>0</v>
      </c>
      <c r="O258">
        <v>156</v>
      </c>
      <c r="P258" s="2">
        <v>1.2E-2</v>
      </c>
      <c r="Q258">
        <v>104</v>
      </c>
      <c r="R258" s="2">
        <v>8.0000000000000002E-3</v>
      </c>
      <c r="S258">
        <v>0</v>
      </c>
      <c r="T258" s="2">
        <v>0</v>
      </c>
    </row>
    <row r="259" spans="1:20">
      <c r="A259" t="s">
        <v>410</v>
      </c>
      <c r="B259" t="s">
        <v>164</v>
      </c>
      <c r="C259" t="s">
        <v>410</v>
      </c>
      <c r="D259" t="s">
        <v>508</v>
      </c>
      <c r="E259" t="s">
        <v>509</v>
      </c>
      <c r="F259" s="2">
        <v>0.40670000000000001</v>
      </c>
      <c r="G259" t="s">
        <v>510</v>
      </c>
      <c r="H259" s="2">
        <v>0.53359999999999996</v>
      </c>
      <c r="I259" t="s">
        <v>511</v>
      </c>
      <c r="J259" s="2">
        <v>1.6400000000000001E-2</v>
      </c>
      <c r="K259">
        <v>0</v>
      </c>
      <c r="L259" s="2">
        <v>0</v>
      </c>
      <c r="M259" t="s">
        <v>206</v>
      </c>
      <c r="N259" s="2">
        <v>0</v>
      </c>
      <c r="O259" t="s">
        <v>512</v>
      </c>
      <c r="P259" s="2">
        <v>4.2000000000000003E-2</v>
      </c>
      <c r="Q259" t="s">
        <v>513</v>
      </c>
      <c r="R259" s="2">
        <v>6.9999999999999999E-4</v>
      </c>
      <c r="S259">
        <v>0</v>
      </c>
      <c r="T259" s="2">
        <v>0</v>
      </c>
    </row>
    <row r="260" spans="1:20">
      <c r="A260" t="s">
        <v>908</v>
      </c>
      <c r="B260" t="s">
        <v>524</v>
      </c>
      <c r="C260" t="s">
        <v>908</v>
      </c>
      <c r="D260" t="s">
        <v>938</v>
      </c>
      <c r="E260" t="s">
        <v>939</v>
      </c>
      <c r="F260" s="2">
        <v>2.4E-2</v>
      </c>
      <c r="G260" t="s">
        <v>940</v>
      </c>
      <c r="H260" s="2">
        <v>0.96809999999999996</v>
      </c>
      <c r="I260" t="s">
        <v>941</v>
      </c>
      <c r="J260" s="2">
        <v>5.1999999999999998E-3</v>
      </c>
      <c r="K260" t="s">
        <v>270</v>
      </c>
      <c r="L260" s="2">
        <v>2.0000000000000001E-4</v>
      </c>
      <c r="M260" t="s">
        <v>942</v>
      </c>
      <c r="N260" s="2">
        <v>2.0000000000000001E-4</v>
      </c>
      <c r="O260" t="s">
        <v>208</v>
      </c>
      <c r="P260" s="2">
        <v>1E-4</v>
      </c>
      <c r="Q260" t="s">
        <v>943</v>
      </c>
      <c r="R260" s="2">
        <v>1.6999999999999999E-3</v>
      </c>
      <c r="S260" t="s">
        <v>208</v>
      </c>
      <c r="T260" s="2">
        <v>1E-4</v>
      </c>
    </row>
    <row r="261" spans="1:20">
      <c r="A261" t="s">
        <v>1198</v>
      </c>
      <c r="B261" t="s">
        <v>954</v>
      </c>
      <c r="C261" t="s">
        <v>1198</v>
      </c>
      <c r="D261" t="s">
        <v>1250</v>
      </c>
      <c r="E261" t="s">
        <v>1251</v>
      </c>
      <c r="F261" s="2">
        <v>0.65849999999999997</v>
      </c>
      <c r="G261" t="s">
        <v>1252</v>
      </c>
      <c r="H261" s="2">
        <v>5.8000000000000003E-2</v>
      </c>
      <c r="I261" t="s">
        <v>1253</v>
      </c>
      <c r="J261" s="2">
        <v>0.26269999999999999</v>
      </c>
      <c r="K261" t="s">
        <v>1254</v>
      </c>
      <c r="L261" s="2">
        <v>5.8999999999999999E-3</v>
      </c>
      <c r="M261" t="s">
        <v>1255</v>
      </c>
      <c r="N261" s="2">
        <v>4.0000000000000001E-3</v>
      </c>
      <c r="O261" t="s">
        <v>1256</v>
      </c>
      <c r="P261" s="2">
        <v>2.8E-3</v>
      </c>
      <c r="Q261" t="s">
        <v>1257</v>
      </c>
      <c r="R261" s="2">
        <v>4.1999999999999997E-3</v>
      </c>
      <c r="S261" t="s">
        <v>1258</v>
      </c>
      <c r="T261" s="2">
        <v>4.4000000000000003E-3</v>
      </c>
    </row>
    <row r="262" spans="1:20">
      <c r="A262" t="s">
        <v>1697</v>
      </c>
      <c r="B262" t="s">
        <v>1575</v>
      </c>
      <c r="C262" t="s">
        <v>1669</v>
      </c>
      <c r="D262" t="s">
        <v>724</v>
      </c>
      <c r="E262" t="s">
        <v>1698</v>
      </c>
      <c r="F262" s="2">
        <v>2E-3</v>
      </c>
      <c r="G262" t="s">
        <v>1699</v>
      </c>
      <c r="H262" s="2">
        <v>0.99399999999999999</v>
      </c>
      <c r="I262" t="s">
        <v>1700</v>
      </c>
      <c r="J262" s="2">
        <v>4.0000000000000001E-3</v>
      </c>
      <c r="K262">
        <v>0</v>
      </c>
      <c r="L262" s="2">
        <v>0</v>
      </c>
      <c r="M262">
        <v>0</v>
      </c>
      <c r="N262" s="2">
        <v>0</v>
      </c>
      <c r="O262">
        <v>0</v>
      </c>
      <c r="P262" s="2">
        <v>0</v>
      </c>
      <c r="Q262">
        <v>0</v>
      </c>
      <c r="R262" s="2">
        <v>0</v>
      </c>
      <c r="S262">
        <v>0</v>
      </c>
      <c r="T262" s="2">
        <v>0</v>
      </c>
    </row>
    <row r="263" spans="1:20">
      <c r="A263" t="s">
        <v>1712</v>
      </c>
      <c r="B263" t="s">
        <v>1712</v>
      </c>
      <c r="C263" t="s">
        <v>1712</v>
      </c>
      <c r="D263" t="s">
        <v>1713</v>
      </c>
      <c r="E263" t="s">
        <v>1714</v>
      </c>
      <c r="F263" s="2">
        <v>0.31509999999999999</v>
      </c>
      <c r="G263" t="s">
        <v>1715</v>
      </c>
      <c r="H263" s="2">
        <v>0.23180000000000001</v>
      </c>
      <c r="I263" t="s">
        <v>1716</v>
      </c>
      <c r="J263" s="2">
        <v>0.1633</v>
      </c>
      <c r="K263" t="s">
        <v>1717</v>
      </c>
      <c r="L263" s="2">
        <v>0.14979999999999999</v>
      </c>
      <c r="M263" t="s">
        <v>1718</v>
      </c>
      <c r="N263" s="2">
        <v>7.0800000000000002E-2</v>
      </c>
      <c r="O263" t="s">
        <v>1719</v>
      </c>
      <c r="P263" s="2">
        <v>5.8700000000000002E-2</v>
      </c>
      <c r="Q263" t="s">
        <v>1720</v>
      </c>
      <c r="R263" s="2">
        <v>8.5000000000000006E-3</v>
      </c>
      <c r="S263" t="s">
        <v>1721</v>
      </c>
      <c r="T263" s="2">
        <v>2E-3</v>
      </c>
    </row>
    <row r="264" spans="1:20">
      <c r="A264" t="s">
        <v>1653</v>
      </c>
      <c r="B264" t="s">
        <v>1575</v>
      </c>
      <c r="C264" t="s">
        <v>1576</v>
      </c>
      <c r="D264" t="s">
        <v>1654</v>
      </c>
      <c r="E264" t="s">
        <v>1655</v>
      </c>
      <c r="F264" s="2">
        <v>2E-3</v>
      </c>
      <c r="G264" t="s">
        <v>1656</v>
      </c>
      <c r="H264" s="2">
        <v>0.99099999999999999</v>
      </c>
      <c r="I264" t="s">
        <v>1657</v>
      </c>
      <c r="J264" s="2">
        <v>1E-3</v>
      </c>
      <c r="K264" t="s">
        <v>1658</v>
      </c>
      <c r="L264" s="2">
        <v>6.0000000000000001E-3</v>
      </c>
      <c r="M264">
        <v>0</v>
      </c>
      <c r="N264" s="2">
        <v>0</v>
      </c>
      <c r="O264">
        <v>0</v>
      </c>
      <c r="P264" s="2">
        <v>0</v>
      </c>
      <c r="Q264">
        <v>0</v>
      </c>
      <c r="R264" s="2">
        <v>0</v>
      </c>
      <c r="S264">
        <v>0</v>
      </c>
      <c r="T264" s="2">
        <v>0</v>
      </c>
    </row>
    <row r="265" spans="1:20">
      <c r="A265" t="s">
        <v>279</v>
      </c>
      <c r="B265" t="s">
        <v>164</v>
      </c>
      <c r="C265" t="s">
        <v>165</v>
      </c>
      <c r="D265" t="s">
        <v>280</v>
      </c>
      <c r="E265" t="s">
        <v>281</v>
      </c>
      <c r="F265" s="2">
        <v>0.97599999999999998</v>
      </c>
      <c r="G265" t="s">
        <v>282</v>
      </c>
      <c r="H265" s="2">
        <v>5.0000000000000001E-3</v>
      </c>
      <c r="I265" t="s">
        <v>282</v>
      </c>
      <c r="J265" s="2">
        <v>5.0000000000000001E-3</v>
      </c>
      <c r="K265" t="s">
        <v>283</v>
      </c>
      <c r="L265" s="2">
        <v>1E-3</v>
      </c>
      <c r="M265">
        <v>0</v>
      </c>
      <c r="N265" s="2">
        <v>0</v>
      </c>
      <c r="O265" t="s">
        <v>284</v>
      </c>
      <c r="P265" s="2">
        <v>3.0000000000000001E-3</v>
      </c>
      <c r="Q265" t="s">
        <v>285</v>
      </c>
      <c r="R265" s="2">
        <v>8.9999999999999993E-3</v>
      </c>
      <c r="S265">
        <v>0</v>
      </c>
      <c r="T265" s="2">
        <v>0</v>
      </c>
    </row>
    <row r="266" spans="1:20">
      <c r="A266" t="s">
        <v>286</v>
      </c>
      <c r="B266" t="s">
        <v>164</v>
      </c>
      <c r="C266" t="s">
        <v>165</v>
      </c>
      <c r="D266" t="s">
        <v>287</v>
      </c>
      <c r="E266" t="s">
        <v>288</v>
      </c>
      <c r="F266" s="2">
        <v>0.87</v>
      </c>
      <c r="G266" t="s">
        <v>289</v>
      </c>
      <c r="H266" s="2">
        <v>8.9999999999999993E-3</v>
      </c>
      <c r="I266" t="s">
        <v>290</v>
      </c>
      <c r="J266" s="2">
        <v>7.9000000000000001E-2</v>
      </c>
      <c r="K266">
        <v>0</v>
      </c>
      <c r="L266" s="2">
        <v>0</v>
      </c>
      <c r="M266">
        <v>0</v>
      </c>
      <c r="N266" s="2">
        <v>0</v>
      </c>
      <c r="O266" t="s">
        <v>169</v>
      </c>
      <c r="P266" s="2">
        <v>3.7999999999999999E-2</v>
      </c>
      <c r="Q266" t="s">
        <v>291</v>
      </c>
      <c r="R266" s="2">
        <v>3.0000000000000001E-3</v>
      </c>
      <c r="S266" t="s">
        <v>206</v>
      </c>
      <c r="T266" s="2">
        <v>8.0000000000000004E-4</v>
      </c>
    </row>
    <row r="267" spans="1:20">
      <c r="A267" t="s">
        <v>1722</v>
      </c>
    </row>
  </sheetData>
  <sortState ref="A4:T266">
    <sortCondition ref="A4"/>
  </sortState>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2:D149"/>
  <sheetViews>
    <sheetView workbookViewId="0">
      <selection activeCell="A7" sqref="A7"/>
    </sheetView>
  </sheetViews>
  <sheetFormatPr defaultRowHeight="15"/>
  <sheetData>
    <row r="2" spans="1:4">
      <c r="A2" t="s">
        <v>0</v>
      </c>
      <c r="B2" t="s">
        <v>1</v>
      </c>
      <c r="C2" t="s">
        <v>2</v>
      </c>
    </row>
    <row r="3" spans="1:4">
      <c r="A3" t="s">
        <v>3</v>
      </c>
      <c r="B3" s="1">
        <v>0.16</v>
      </c>
      <c r="C3" s="1">
        <v>0.78</v>
      </c>
      <c r="D3" s="1"/>
    </row>
    <row r="4" spans="1:4">
      <c r="A4" t="s">
        <v>124</v>
      </c>
      <c r="B4" s="1">
        <v>0.97</v>
      </c>
      <c r="C4" s="1">
        <v>0.03</v>
      </c>
      <c r="D4" s="1"/>
    </row>
    <row r="5" spans="1:4">
      <c r="A5" t="s">
        <v>20</v>
      </c>
      <c r="B5" s="2">
        <v>0.32500000000000001</v>
      </c>
      <c r="C5" s="1">
        <v>0.62</v>
      </c>
      <c r="D5" s="1"/>
    </row>
    <row r="6" spans="1:4">
      <c r="A6" t="s">
        <v>89</v>
      </c>
      <c r="B6" s="1">
        <v>0.93</v>
      </c>
      <c r="C6" s="2">
        <v>6.5000000000000002E-2</v>
      </c>
      <c r="D6" s="1"/>
    </row>
    <row r="7" spans="1:4">
      <c r="A7" t="s">
        <v>106</v>
      </c>
      <c r="B7" s="1">
        <v>0.88</v>
      </c>
      <c r="C7" s="2">
        <v>0.105</v>
      </c>
      <c r="D7" s="1"/>
    </row>
    <row r="8" spans="1:4">
      <c r="A8" t="s">
        <v>45</v>
      </c>
      <c r="B8" s="1">
        <v>0.66</v>
      </c>
      <c r="C8" s="1">
        <v>0.33</v>
      </c>
      <c r="D8" s="1"/>
    </row>
    <row r="9" spans="1:4">
      <c r="A9" t="s">
        <v>54</v>
      </c>
      <c r="B9" s="2">
        <v>0.72499999999999998</v>
      </c>
      <c r="C9" s="1">
        <v>0.25</v>
      </c>
      <c r="D9" s="1"/>
    </row>
    <row r="10" spans="1:4">
      <c r="A10" t="s">
        <v>14</v>
      </c>
      <c r="B10" s="1">
        <v>0.32</v>
      </c>
      <c r="C10" s="2">
        <v>0.67500000000000004</v>
      </c>
      <c r="D10" s="1"/>
    </row>
    <row r="11" spans="1:4">
      <c r="A11" t="s">
        <v>42</v>
      </c>
      <c r="B11" s="1">
        <v>0.55000000000000004</v>
      </c>
      <c r="C11" s="1">
        <v>0.43</v>
      </c>
      <c r="D11" s="1"/>
    </row>
    <row r="12" spans="1:4">
      <c r="A12" t="s">
        <v>26</v>
      </c>
      <c r="B12" s="2">
        <v>0.495</v>
      </c>
      <c r="C12" s="2">
        <v>0.48499999999999999</v>
      </c>
      <c r="D12" s="1"/>
    </row>
    <row r="13" spans="1:4">
      <c r="A13" t="s">
        <v>143</v>
      </c>
      <c r="B13" s="2">
        <v>0.95499999999999996</v>
      </c>
      <c r="C13" s="2">
        <v>3.5000000000000003E-2</v>
      </c>
      <c r="D13" s="1"/>
    </row>
    <row r="14" spans="1:4">
      <c r="A14" t="s">
        <v>144</v>
      </c>
      <c r="B14" s="1">
        <v>1</v>
      </c>
      <c r="C14" s="1">
        <v>0</v>
      </c>
      <c r="D14" s="1"/>
    </row>
    <row r="15" spans="1:4">
      <c r="A15" t="s">
        <v>17</v>
      </c>
      <c r="B15" s="1">
        <v>0.33</v>
      </c>
      <c r="C15" s="2">
        <v>0.57499999999999996</v>
      </c>
      <c r="D15" s="1"/>
    </row>
    <row r="16" spans="1:4">
      <c r="A16" t="s">
        <v>23</v>
      </c>
      <c r="B16" s="1">
        <v>0.33</v>
      </c>
      <c r="C16" s="2">
        <v>0.57499999999999996</v>
      </c>
      <c r="D16" s="1"/>
    </row>
    <row r="17" spans="1:4">
      <c r="A17" t="s">
        <v>47</v>
      </c>
      <c r="B17" s="2">
        <v>0.61499999999999999</v>
      </c>
      <c r="C17" s="1">
        <v>0.33</v>
      </c>
      <c r="D17" s="1"/>
    </row>
    <row r="18" spans="1:4">
      <c r="A18" t="s">
        <v>111</v>
      </c>
      <c r="B18" s="2">
        <v>0.92500000000000004</v>
      </c>
      <c r="C18" s="2">
        <v>6.5000000000000002E-2</v>
      </c>
      <c r="D18" s="1"/>
    </row>
    <row r="19" spans="1:4">
      <c r="A19" t="s">
        <v>84</v>
      </c>
      <c r="B19" s="2">
        <v>0.88500000000000001</v>
      </c>
      <c r="C19" s="2">
        <v>0.105</v>
      </c>
      <c r="D19" s="1"/>
    </row>
    <row r="20" spans="1:4">
      <c r="A20" t="s">
        <v>55</v>
      </c>
      <c r="B20" s="1">
        <v>0.66</v>
      </c>
      <c r="C20" s="2">
        <v>0.29499999999999998</v>
      </c>
      <c r="D20" s="1"/>
    </row>
    <row r="21" spans="1:4">
      <c r="A21" t="s">
        <v>63</v>
      </c>
      <c r="B21" s="1">
        <v>0.77</v>
      </c>
      <c r="C21" s="1">
        <v>0.23</v>
      </c>
      <c r="D21" s="1"/>
    </row>
    <row r="22" spans="1:4">
      <c r="A22" t="s">
        <v>85</v>
      </c>
      <c r="B22" s="2">
        <v>0.86499999999999999</v>
      </c>
      <c r="C22" s="1">
        <v>0.13</v>
      </c>
      <c r="D22" s="1"/>
    </row>
    <row r="23" spans="1:4">
      <c r="A23" t="s">
        <v>21</v>
      </c>
      <c r="B23" s="2">
        <v>0.33500000000000002</v>
      </c>
      <c r="C23" s="1">
        <v>0.62</v>
      </c>
      <c r="D23" s="1"/>
    </row>
    <row r="24" spans="1:4">
      <c r="A24" t="s">
        <v>86</v>
      </c>
      <c r="B24" s="2">
        <v>0.875</v>
      </c>
      <c r="C24" s="1">
        <v>0.12</v>
      </c>
      <c r="D24" s="1"/>
    </row>
    <row r="25" spans="1:4">
      <c r="A25" t="s">
        <v>102</v>
      </c>
      <c r="B25" s="2">
        <v>0.97499999999999998</v>
      </c>
      <c r="C25" s="2">
        <v>2.5000000000000001E-2</v>
      </c>
      <c r="D25" s="1"/>
    </row>
    <row r="26" spans="1:4">
      <c r="A26" t="s">
        <v>90</v>
      </c>
      <c r="B26" s="1">
        <v>0.96</v>
      </c>
      <c r="C26" s="2">
        <v>3.5000000000000003E-2</v>
      </c>
      <c r="D26" s="1"/>
    </row>
    <row r="27" spans="1:4">
      <c r="A27" t="s">
        <v>112</v>
      </c>
      <c r="B27" s="2">
        <v>0.95499999999999996</v>
      </c>
      <c r="C27" s="2">
        <v>4.4999999999999998E-2</v>
      </c>
      <c r="D27" s="1"/>
    </row>
    <row r="28" spans="1:4">
      <c r="A28" t="s">
        <v>32</v>
      </c>
      <c r="B28" s="1">
        <v>0.42</v>
      </c>
      <c r="C28" s="1">
        <v>0.56999999999999995</v>
      </c>
      <c r="D28" s="1"/>
    </row>
    <row r="29" spans="1:4">
      <c r="A29" t="s">
        <v>113</v>
      </c>
      <c r="B29" s="1">
        <v>0.94</v>
      </c>
      <c r="C29" s="1">
        <v>0.06</v>
      </c>
      <c r="D29" s="1"/>
    </row>
    <row r="30" spans="1:4">
      <c r="A30" t="s">
        <v>107</v>
      </c>
      <c r="B30" s="1">
        <v>0.94</v>
      </c>
      <c r="C30" s="1">
        <v>0.06</v>
      </c>
      <c r="D30" s="1"/>
    </row>
    <row r="31" spans="1:4">
      <c r="A31" t="s">
        <v>46</v>
      </c>
      <c r="B31" s="2">
        <v>0.69499999999999995</v>
      </c>
      <c r="C31" s="2">
        <v>0.29499999999999998</v>
      </c>
      <c r="D31" s="1"/>
    </row>
    <row r="32" spans="1:4">
      <c r="A32" t="s">
        <v>87</v>
      </c>
      <c r="B32" s="2">
        <v>0.82499999999999996</v>
      </c>
      <c r="C32" s="1">
        <v>0.16</v>
      </c>
      <c r="D32" s="1"/>
    </row>
    <row r="33" spans="1:4">
      <c r="A33" t="s">
        <v>117</v>
      </c>
      <c r="B33" s="1">
        <v>0.96</v>
      </c>
      <c r="C33" s="2">
        <v>2.5000000000000001E-2</v>
      </c>
      <c r="D33" s="1"/>
    </row>
    <row r="34" spans="1:4">
      <c r="A34" t="s">
        <v>77</v>
      </c>
      <c r="B34" s="1">
        <v>0.79</v>
      </c>
      <c r="C34" s="2">
        <v>0.19500000000000001</v>
      </c>
      <c r="D34" s="1"/>
    </row>
    <row r="35" spans="1:4">
      <c r="A35" t="s">
        <v>52</v>
      </c>
      <c r="B35" s="2">
        <v>0.66500000000000004</v>
      </c>
      <c r="C35" s="2">
        <v>0.30499999999999999</v>
      </c>
      <c r="D35" s="1"/>
    </row>
    <row r="36" spans="1:4">
      <c r="A36" t="s">
        <v>18</v>
      </c>
      <c r="B36" s="2">
        <v>0.33500000000000002</v>
      </c>
      <c r="C36" s="1">
        <v>0.64</v>
      </c>
      <c r="D36" s="1"/>
    </row>
    <row r="37" spans="1:4">
      <c r="A37" t="s">
        <v>61</v>
      </c>
      <c r="B37" s="1">
        <v>0.75</v>
      </c>
      <c r="C37" s="2">
        <v>0.245</v>
      </c>
      <c r="D37" s="1"/>
    </row>
    <row r="38" spans="1:4">
      <c r="A38" t="s">
        <v>6</v>
      </c>
      <c r="B38" s="2">
        <v>0.20499999999999999</v>
      </c>
      <c r="C38" s="2">
        <v>0.745</v>
      </c>
      <c r="D38" s="1"/>
    </row>
    <row r="39" spans="1:4">
      <c r="A39" t="s">
        <v>134</v>
      </c>
      <c r="B39" s="2">
        <v>0.98499999999999999</v>
      </c>
      <c r="C39" s="2">
        <v>1.4999999999999999E-2</v>
      </c>
      <c r="D39" s="1"/>
    </row>
    <row r="40" spans="1:4">
      <c r="A40" t="s">
        <v>5</v>
      </c>
      <c r="B40" s="1">
        <v>0.18</v>
      </c>
      <c r="C40" s="2">
        <v>0.80500000000000005</v>
      </c>
      <c r="D40" s="1"/>
    </row>
    <row r="41" spans="1:4">
      <c r="A41" t="s">
        <v>135</v>
      </c>
      <c r="B41" s="1">
        <v>0.98</v>
      </c>
      <c r="C41" s="2">
        <v>1.4999999999999999E-2</v>
      </c>
      <c r="D41" s="1"/>
    </row>
    <row r="42" spans="1:4">
      <c r="A42" t="s">
        <v>71</v>
      </c>
      <c r="B42" s="1">
        <v>0.86</v>
      </c>
      <c r="C42" s="2">
        <v>0.13500000000000001</v>
      </c>
      <c r="D42" s="1"/>
    </row>
    <row r="43" spans="1:4">
      <c r="A43" t="s">
        <v>72</v>
      </c>
      <c r="B43" s="1">
        <v>0.82</v>
      </c>
      <c r="C43" s="2">
        <v>0.17499999999999999</v>
      </c>
      <c r="D43" s="1"/>
    </row>
    <row r="44" spans="1:4">
      <c r="A44" t="s">
        <v>147</v>
      </c>
      <c r="B44" s="1">
        <v>0.98</v>
      </c>
      <c r="C44" s="1">
        <v>0.02</v>
      </c>
      <c r="D44" s="1"/>
    </row>
    <row r="45" spans="1:4">
      <c r="A45" t="s">
        <v>78</v>
      </c>
      <c r="B45" s="1">
        <v>0.83</v>
      </c>
      <c r="C45" s="2">
        <v>0.155</v>
      </c>
      <c r="D45" s="1"/>
    </row>
    <row r="46" spans="1:4">
      <c r="A46" t="s">
        <v>96</v>
      </c>
      <c r="B46" s="1">
        <v>0.91</v>
      </c>
      <c r="C46" s="1">
        <v>0.09</v>
      </c>
      <c r="D46" s="1"/>
    </row>
    <row r="47" spans="1:4">
      <c r="A47" t="s">
        <v>11</v>
      </c>
      <c r="B47" s="1">
        <v>0.28000000000000003</v>
      </c>
      <c r="C47" s="1">
        <v>0.7</v>
      </c>
      <c r="D47" s="1"/>
    </row>
    <row r="48" spans="1:4">
      <c r="A48" t="s">
        <v>12</v>
      </c>
      <c r="B48" s="2">
        <v>0.29499999999999998</v>
      </c>
      <c r="C48" s="2">
        <v>0.69499999999999995</v>
      </c>
      <c r="D48" s="1"/>
    </row>
    <row r="49" spans="1:4">
      <c r="A49" t="s">
        <v>64</v>
      </c>
      <c r="B49" s="1">
        <v>0.8</v>
      </c>
      <c r="C49" s="1">
        <v>0.16</v>
      </c>
      <c r="D49" s="1"/>
    </row>
    <row r="50" spans="1:4">
      <c r="A50" t="s">
        <v>29</v>
      </c>
      <c r="B50" s="2">
        <v>0.40500000000000003</v>
      </c>
      <c r="C50" s="1">
        <v>0.59</v>
      </c>
      <c r="D50" s="1"/>
    </row>
    <row r="51" spans="1:4">
      <c r="A51" t="s">
        <v>108</v>
      </c>
      <c r="B51" s="2">
        <v>0.94499999999999995</v>
      </c>
      <c r="C51" s="1">
        <v>0.05</v>
      </c>
      <c r="D51" s="1"/>
    </row>
    <row r="52" spans="1:4">
      <c r="A52" t="s">
        <v>53</v>
      </c>
      <c r="B52" s="2">
        <v>0.71499999999999997</v>
      </c>
      <c r="C52" s="2">
        <v>0.29499999999999998</v>
      </c>
      <c r="D52" s="1"/>
    </row>
    <row r="53" spans="1:4">
      <c r="A53" t="s">
        <v>91</v>
      </c>
      <c r="B53" s="1">
        <v>0.88</v>
      </c>
      <c r="C53" s="1">
        <v>0.09</v>
      </c>
      <c r="D53" s="1"/>
    </row>
    <row r="54" spans="1:4">
      <c r="A54" t="s">
        <v>125</v>
      </c>
      <c r="B54" s="1">
        <v>0.97</v>
      </c>
      <c r="C54" s="1">
        <v>0.03</v>
      </c>
      <c r="D54" s="1"/>
    </row>
    <row r="55" spans="1:4">
      <c r="A55" t="s">
        <v>65</v>
      </c>
      <c r="B55" s="1">
        <v>0.75</v>
      </c>
      <c r="C55" s="2">
        <v>0.22500000000000001</v>
      </c>
      <c r="D55" s="1"/>
    </row>
    <row r="56" spans="1:4">
      <c r="A56" t="s">
        <v>92</v>
      </c>
      <c r="B56" s="1">
        <v>0.84</v>
      </c>
      <c r="C56" s="2">
        <v>0.155</v>
      </c>
      <c r="D56" s="1"/>
    </row>
    <row r="57" spans="1:4">
      <c r="A57" t="s">
        <v>8</v>
      </c>
      <c r="B57" s="1">
        <v>0.23</v>
      </c>
      <c r="C57" s="2">
        <v>0.755</v>
      </c>
      <c r="D57" s="1"/>
    </row>
    <row r="58" spans="1:4">
      <c r="A58" t="s">
        <v>24</v>
      </c>
      <c r="B58" s="1">
        <v>0.39</v>
      </c>
      <c r="C58" s="2">
        <v>0.58499999999999996</v>
      </c>
      <c r="D58" s="1"/>
    </row>
    <row r="59" spans="1:4">
      <c r="A59" t="s">
        <v>73</v>
      </c>
      <c r="B59" s="1">
        <v>0.79</v>
      </c>
      <c r="C59" s="1">
        <v>0.17</v>
      </c>
      <c r="D59" s="1"/>
    </row>
    <row r="60" spans="1:4">
      <c r="A60" t="s">
        <v>145</v>
      </c>
      <c r="B60" s="1">
        <v>0.99</v>
      </c>
      <c r="C60" s="1">
        <v>0.01</v>
      </c>
      <c r="D60" s="1"/>
    </row>
    <row r="61" spans="1:4">
      <c r="A61" t="s">
        <v>76</v>
      </c>
      <c r="B61" s="2">
        <v>0.82499999999999996</v>
      </c>
      <c r="C61" s="2">
        <v>0.155</v>
      </c>
      <c r="D61" s="1"/>
    </row>
    <row r="62" spans="1:4">
      <c r="A62" t="s">
        <v>74</v>
      </c>
      <c r="B62" s="1">
        <v>0.86</v>
      </c>
      <c r="C62" s="2">
        <v>0.105</v>
      </c>
      <c r="D62" s="1"/>
    </row>
    <row r="63" spans="1:4">
      <c r="A63" t="s">
        <v>43</v>
      </c>
      <c r="B63" s="2">
        <v>0.53500000000000003</v>
      </c>
      <c r="C63" s="2">
        <v>0.46500000000000002</v>
      </c>
      <c r="D63" s="1"/>
    </row>
    <row r="64" spans="1:4">
      <c r="A64" t="s">
        <v>37</v>
      </c>
      <c r="B64" s="2">
        <v>0.495</v>
      </c>
      <c r="C64" s="2">
        <v>0.495</v>
      </c>
      <c r="D64" s="1"/>
    </row>
    <row r="65" spans="1:4">
      <c r="A65" t="s">
        <v>59</v>
      </c>
      <c r="B65" s="2">
        <v>0.71499999999999997</v>
      </c>
      <c r="C65" s="1">
        <v>0.26</v>
      </c>
      <c r="D65" s="1"/>
    </row>
    <row r="66" spans="1:4">
      <c r="A66" t="s">
        <v>133</v>
      </c>
      <c r="B66" s="1">
        <v>0.88</v>
      </c>
      <c r="C66" s="1">
        <v>0.12</v>
      </c>
      <c r="D66" s="1"/>
    </row>
    <row r="67" spans="1:4">
      <c r="A67" t="s">
        <v>56</v>
      </c>
      <c r="B67" s="1">
        <v>0.7</v>
      </c>
      <c r="C67" s="2">
        <v>0.29499999999999998</v>
      </c>
      <c r="D67" s="1"/>
    </row>
    <row r="68" spans="1:4">
      <c r="A68" t="s">
        <v>9</v>
      </c>
      <c r="B68" s="2">
        <v>0.23499999999999999</v>
      </c>
      <c r="C68" s="1">
        <v>0.75</v>
      </c>
      <c r="D68" s="1"/>
    </row>
    <row r="69" spans="1:4">
      <c r="A69" t="s">
        <v>119</v>
      </c>
      <c r="B69" s="2">
        <v>0.96499999999999997</v>
      </c>
      <c r="C69" s="2">
        <v>3.5000000000000003E-2</v>
      </c>
      <c r="D69" s="1"/>
    </row>
    <row r="70" spans="1:4">
      <c r="A70" t="s">
        <v>41</v>
      </c>
      <c r="B70" s="1">
        <v>0.43</v>
      </c>
      <c r="C70" s="2">
        <v>0.48499999999999999</v>
      </c>
      <c r="D70" s="1"/>
    </row>
    <row r="71" spans="1:4">
      <c r="A71" t="s">
        <v>120</v>
      </c>
      <c r="B71" s="1">
        <v>0.94</v>
      </c>
      <c r="C71" s="1">
        <v>0.06</v>
      </c>
      <c r="D71" s="1"/>
    </row>
    <row r="72" spans="1:4">
      <c r="A72" t="s">
        <v>60</v>
      </c>
      <c r="B72" s="2">
        <v>0.63500000000000001</v>
      </c>
      <c r="C72" s="2">
        <v>0.315</v>
      </c>
      <c r="D72" s="1"/>
    </row>
    <row r="73" spans="1:4">
      <c r="A73" t="s">
        <v>79</v>
      </c>
      <c r="B73" s="2">
        <v>0.92500000000000004</v>
      </c>
      <c r="C73" s="2">
        <v>5.5E-2</v>
      </c>
      <c r="D73" s="1"/>
    </row>
    <row r="74" spans="1:4">
      <c r="A74" t="s">
        <v>49</v>
      </c>
      <c r="B74" s="2">
        <v>0.72499999999999998</v>
      </c>
      <c r="C74" s="1">
        <v>0.25</v>
      </c>
      <c r="D74" s="1"/>
    </row>
    <row r="75" spans="1:4">
      <c r="A75" t="s">
        <v>127</v>
      </c>
      <c r="B75" s="2">
        <v>0.96499999999999997</v>
      </c>
      <c r="C75" s="2">
        <v>2.5000000000000001E-2</v>
      </c>
      <c r="D75" s="1"/>
    </row>
    <row r="76" spans="1:4">
      <c r="A76" t="s">
        <v>22</v>
      </c>
      <c r="B76" s="1">
        <v>0.39</v>
      </c>
      <c r="C76" s="2">
        <v>0.58499999999999996</v>
      </c>
      <c r="D76" s="1"/>
    </row>
    <row r="77" spans="1:4">
      <c r="A77" t="s">
        <v>82</v>
      </c>
      <c r="B77" s="2">
        <v>0.89500000000000002</v>
      </c>
      <c r="C77" s="1">
        <v>0.1</v>
      </c>
      <c r="D77" s="1"/>
    </row>
    <row r="78" spans="1:4">
      <c r="A78" t="s">
        <v>114</v>
      </c>
      <c r="B78" s="1">
        <v>0.94</v>
      </c>
      <c r="C78" s="1">
        <v>0.06</v>
      </c>
      <c r="D78" s="1"/>
    </row>
    <row r="79" spans="1:4">
      <c r="A79" t="s">
        <v>35</v>
      </c>
      <c r="B79" s="2">
        <v>0.41499999999999998</v>
      </c>
      <c r="C79" s="2">
        <v>0.495</v>
      </c>
      <c r="D79" s="1"/>
    </row>
    <row r="80" spans="1:4">
      <c r="A80" t="s">
        <v>67</v>
      </c>
      <c r="B80" s="2">
        <v>0.78500000000000003</v>
      </c>
      <c r="C80" s="2">
        <v>0.20499999999999999</v>
      </c>
      <c r="D80" s="1"/>
    </row>
    <row r="81" spans="1:4">
      <c r="A81" t="s">
        <v>109</v>
      </c>
      <c r="B81" s="1">
        <v>0.93</v>
      </c>
      <c r="C81" s="1">
        <v>7.0000000000000007E-2</v>
      </c>
      <c r="D81" s="1"/>
    </row>
    <row r="82" spans="1:4">
      <c r="A82" t="s">
        <v>136</v>
      </c>
      <c r="B82" s="2">
        <v>0.98499999999999999</v>
      </c>
      <c r="C82" s="2">
        <v>1.4999999999999999E-2</v>
      </c>
      <c r="D82" s="1"/>
    </row>
    <row r="83" spans="1:4">
      <c r="A83" t="s">
        <v>80</v>
      </c>
      <c r="B83" s="2">
        <v>0.95499999999999996</v>
      </c>
      <c r="C83" s="2">
        <v>3.5000000000000003E-2</v>
      </c>
      <c r="D83" s="1"/>
    </row>
    <row r="84" spans="1:4">
      <c r="A84" t="s">
        <v>115</v>
      </c>
      <c r="B84" s="2">
        <v>0.94499999999999995</v>
      </c>
      <c r="C84" s="2">
        <v>5.5E-2</v>
      </c>
      <c r="D84" s="1"/>
    </row>
    <row r="85" spans="1:4">
      <c r="A85" t="s">
        <v>116</v>
      </c>
      <c r="B85" s="1">
        <v>0.98</v>
      </c>
      <c r="C85" s="2">
        <v>1.4999999999999999E-2</v>
      </c>
      <c r="D85" s="1"/>
    </row>
    <row r="86" spans="1:4">
      <c r="A86" t="s">
        <v>57</v>
      </c>
      <c r="B86" s="1">
        <v>0.72</v>
      </c>
      <c r="C86" s="2">
        <v>0.255</v>
      </c>
      <c r="D86" s="1"/>
    </row>
    <row r="87" spans="1:4">
      <c r="A87" t="s">
        <v>50</v>
      </c>
      <c r="B87" s="2">
        <v>0.71499999999999997</v>
      </c>
      <c r="C87" s="1">
        <v>0.19</v>
      </c>
      <c r="D87" s="1"/>
    </row>
    <row r="88" spans="1:4">
      <c r="A88" t="s">
        <v>39</v>
      </c>
      <c r="B88" s="2">
        <v>0.45500000000000002</v>
      </c>
      <c r="C88" s="1">
        <v>0.48</v>
      </c>
      <c r="D88" s="1"/>
    </row>
    <row r="89" spans="1:4">
      <c r="A89" t="s">
        <v>137</v>
      </c>
      <c r="B89" s="2">
        <v>0.98499999999999999</v>
      </c>
      <c r="C89" s="1">
        <v>0.01</v>
      </c>
      <c r="D89" s="1"/>
    </row>
    <row r="90" spans="1:4">
      <c r="A90" t="s">
        <v>98</v>
      </c>
      <c r="B90" s="1">
        <v>0.86</v>
      </c>
      <c r="C90" s="1">
        <v>0.14000000000000001</v>
      </c>
      <c r="D90" s="1"/>
    </row>
    <row r="91" spans="1:4">
      <c r="A91" t="s">
        <v>128</v>
      </c>
      <c r="B91" s="2">
        <v>0.96499999999999997</v>
      </c>
      <c r="C91" s="1">
        <v>0.03</v>
      </c>
      <c r="D91" s="1"/>
    </row>
    <row r="92" spans="1:4">
      <c r="A92" t="s">
        <v>103</v>
      </c>
      <c r="B92" s="2">
        <v>0.91500000000000004</v>
      </c>
      <c r="C92" s="2">
        <v>8.5000000000000006E-2</v>
      </c>
      <c r="D92" s="1"/>
    </row>
    <row r="93" spans="1:4">
      <c r="A93" t="s">
        <v>110</v>
      </c>
      <c r="B93" s="1">
        <v>0.93</v>
      </c>
      <c r="C93" s="1">
        <v>0.06</v>
      </c>
      <c r="D93" s="1"/>
    </row>
    <row r="94" spans="1:4">
      <c r="A94" t="s">
        <v>15</v>
      </c>
      <c r="B94" s="1">
        <v>0.33</v>
      </c>
      <c r="C94" s="2">
        <v>0.66500000000000004</v>
      </c>
      <c r="D94" s="1"/>
    </row>
    <row r="95" spans="1:4">
      <c r="A95" t="s">
        <v>16</v>
      </c>
      <c r="B95" s="1">
        <v>0.33</v>
      </c>
      <c r="C95" s="1">
        <v>0.66</v>
      </c>
      <c r="D95" s="1"/>
    </row>
    <row r="96" spans="1:4">
      <c r="A96" t="s">
        <v>75</v>
      </c>
      <c r="B96" s="1">
        <v>0.84</v>
      </c>
      <c r="C96" s="1">
        <v>0.15</v>
      </c>
      <c r="D96" s="1"/>
    </row>
    <row r="97" spans="1:4">
      <c r="A97" t="s">
        <v>129</v>
      </c>
      <c r="B97" s="1">
        <v>1</v>
      </c>
      <c r="C97" s="1">
        <v>0</v>
      </c>
      <c r="D97" s="1"/>
    </row>
    <row r="98" spans="1:4">
      <c r="A98" t="s">
        <v>118</v>
      </c>
      <c r="B98" s="2">
        <v>0.95499999999999996</v>
      </c>
      <c r="C98" s="2">
        <v>2.5000000000000001E-2</v>
      </c>
      <c r="D98" s="1"/>
    </row>
    <row r="99" spans="1:4">
      <c r="A99" t="s">
        <v>7</v>
      </c>
      <c r="B99" s="2">
        <v>0.20499999999999999</v>
      </c>
      <c r="C99" s="1">
        <v>0.78</v>
      </c>
      <c r="D99" s="1"/>
    </row>
    <row r="100" spans="1:4">
      <c r="A100" t="s">
        <v>126</v>
      </c>
      <c r="B100" s="2">
        <v>0.995</v>
      </c>
      <c r="C100" s="2">
        <v>5.0000000000000001E-3</v>
      </c>
      <c r="D100" s="1"/>
    </row>
    <row r="101" spans="1:4">
      <c r="A101" t="s">
        <v>130</v>
      </c>
      <c r="B101" s="2">
        <v>0.96499999999999997</v>
      </c>
      <c r="C101" s="2">
        <v>2.5000000000000001E-2</v>
      </c>
      <c r="D101" s="1"/>
    </row>
    <row r="102" spans="1:4">
      <c r="A102" t="s">
        <v>99</v>
      </c>
      <c r="B102" s="1">
        <v>0.93</v>
      </c>
      <c r="C102" s="1">
        <v>0.06</v>
      </c>
      <c r="D102" s="1"/>
    </row>
    <row r="103" spans="1:4">
      <c r="A103" t="s">
        <v>93</v>
      </c>
      <c r="B103" s="1">
        <v>0.88</v>
      </c>
      <c r="C103" s="2">
        <v>0.105</v>
      </c>
      <c r="D103" s="1"/>
    </row>
    <row r="104" spans="1:4">
      <c r="A104" t="s">
        <v>100</v>
      </c>
      <c r="B104" s="2">
        <v>0.91500000000000004</v>
      </c>
      <c r="C104" s="2">
        <v>7.4999999999999997E-2</v>
      </c>
      <c r="D104" s="1"/>
    </row>
    <row r="105" spans="1:4">
      <c r="A105" t="s">
        <v>81</v>
      </c>
      <c r="B105" s="2">
        <v>0.83499999999999996</v>
      </c>
      <c r="C105" s="2">
        <v>0.14499999999999999</v>
      </c>
      <c r="D105" s="1"/>
    </row>
    <row r="106" spans="1:4">
      <c r="A106" t="s">
        <v>94</v>
      </c>
      <c r="B106" s="2">
        <v>0.95499999999999996</v>
      </c>
      <c r="C106" s="1">
        <v>0.04</v>
      </c>
      <c r="D106" s="1"/>
    </row>
    <row r="107" spans="1:4">
      <c r="A107" t="s">
        <v>62</v>
      </c>
      <c r="B107" s="2">
        <v>0.745</v>
      </c>
      <c r="C107" s="2">
        <v>0.19500000000000001</v>
      </c>
      <c r="D107" s="1"/>
    </row>
    <row r="108" spans="1:4">
      <c r="A108" t="s">
        <v>58</v>
      </c>
      <c r="B108" s="2">
        <v>0.71499999999999997</v>
      </c>
      <c r="C108" s="1">
        <v>0.26</v>
      </c>
      <c r="D108" s="1"/>
    </row>
    <row r="109" spans="1:4">
      <c r="A109" t="s">
        <v>83</v>
      </c>
      <c r="B109" s="2">
        <v>0.84499999999999997</v>
      </c>
      <c r="C109" s="2">
        <v>0.13500000000000001</v>
      </c>
      <c r="D109" s="1"/>
    </row>
    <row r="110" spans="1:4">
      <c r="A110" t="s">
        <v>142</v>
      </c>
      <c r="B110" s="2">
        <v>0.94499999999999995</v>
      </c>
      <c r="C110" s="2">
        <v>4.4999999999999998E-2</v>
      </c>
      <c r="D110" s="1"/>
    </row>
    <row r="111" spans="1:4">
      <c r="A111" t="s">
        <v>148</v>
      </c>
      <c r="B111" s="2">
        <v>0.94499999999999995</v>
      </c>
      <c r="C111" s="2">
        <v>5.5E-2</v>
      </c>
      <c r="D111" s="1"/>
    </row>
    <row r="112" spans="1:4">
      <c r="A112" t="s">
        <v>69</v>
      </c>
      <c r="B112" s="1">
        <v>0.84</v>
      </c>
      <c r="C112" s="2">
        <v>0.125</v>
      </c>
      <c r="D112" s="1"/>
    </row>
    <row r="113" spans="1:4">
      <c r="A113" t="s">
        <v>19</v>
      </c>
      <c r="B113" s="1">
        <v>0.33</v>
      </c>
      <c r="C113" s="2">
        <v>0.60499999999999998</v>
      </c>
      <c r="D113" s="1"/>
    </row>
    <row r="114" spans="1:4">
      <c r="A114" t="s">
        <v>97</v>
      </c>
      <c r="B114" s="1">
        <v>0.95</v>
      </c>
      <c r="C114" s="2">
        <v>4.4999999999999998E-2</v>
      </c>
      <c r="D114" s="1"/>
    </row>
    <row r="115" spans="1:4">
      <c r="A115" t="s">
        <v>131</v>
      </c>
      <c r="B115" s="2">
        <v>0.94499999999999995</v>
      </c>
      <c r="C115" s="2">
        <v>3.5000000000000003E-2</v>
      </c>
      <c r="D115" s="1"/>
    </row>
    <row r="116" spans="1:4">
      <c r="A116" t="s">
        <v>138</v>
      </c>
      <c r="B116" s="2">
        <v>0.96499999999999997</v>
      </c>
      <c r="C116" s="2">
        <v>3.5000000000000003E-2</v>
      </c>
      <c r="D116" s="1"/>
    </row>
    <row r="117" spans="1:4">
      <c r="A117" t="s">
        <v>40</v>
      </c>
      <c r="B117" s="2">
        <v>0.505</v>
      </c>
      <c r="C117" s="2">
        <v>0.46500000000000002</v>
      </c>
      <c r="D117" s="1"/>
    </row>
    <row r="118" spans="1:4">
      <c r="A118" t="s">
        <v>139</v>
      </c>
      <c r="B118" s="1">
        <v>0.98</v>
      </c>
      <c r="C118" s="2">
        <v>1.4999999999999999E-2</v>
      </c>
      <c r="D118" s="1"/>
    </row>
    <row r="119" spans="1:4">
      <c r="A119" t="s">
        <v>38</v>
      </c>
      <c r="B119" s="1">
        <v>0.7</v>
      </c>
      <c r="C119" s="1">
        <v>0.28999999999999998</v>
      </c>
      <c r="D119" s="1"/>
    </row>
    <row r="120" spans="1:4">
      <c r="A120" t="s">
        <v>36</v>
      </c>
      <c r="B120" s="2">
        <v>0.46500000000000002</v>
      </c>
      <c r="C120" s="2">
        <v>0.51500000000000001</v>
      </c>
      <c r="D120" s="1"/>
    </row>
    <row r="121" spans="1:4">
      <c r="A121" t="s">
        <v>25</v>
      </c>
      <c r="B121" s="1">
        <v>0.47</v>
      </c>
      <c r="C121" s="2">
        <v>0.52500000000000002</v>
      </c>
      <c r="D121" s="1"/>
    </row>
    <row r="122" spans="1:4">
      <c r="A122" t="s">
        <v>149</v>
      </c>
      <c r="B122" s="2">
        <v>0.98499999999999999</v>
      </c>
      <c r="C122" s="2">
        <v>1.4999999999999999E-2</v>
      </c>
      <c r="D122" s="1"/>
    </row>
    <row r="123" spans="1:4">
      <c r="A123" t="s">
        <v>88</v>
      </c>
      <c r="B123" s="2">
        <v>0.84499999999999997</v>
      </c>
      <c r="C123" s="2">
        <v>0.155</v>
      </c>
      <c r="D123" s="1"/>
    </row>
    <row r="124" spans="1:4">
      <c r="A124" t="s">
        <v>33</v>
      </c>
      <c r="B124" s="2">
        <v>0.42499999999999999</v>
      </c>
      <c r="C124" s="2">
        <v>0.55500000000000005</v>
      </c>
      <c r="D124" s="1"/>
    </row>
    <row r="125" spans="1:4">
      <c r="A125" t="s">
        <v>27</v>
      </c>
      <c r="B125" s="2">
        <v>0.495</v>
      </c>
      <c r="C125" s="1">
        <v>0.5</v>
      </c>
      <c r="D125" s="1"/>
    </row>
    <row r="126" spans="1:4">
      <c r="A126" t="s">
        <v>146</v>
      </c>
      <c r="B126" s="2">
        <v>0.98499999999999999</v>
      </c>
      <c r="C126" s="2">
        <v>1.4999999999999999E-2</v>
      </c>
      <c r="D126" s="1"/>
    </row>
    <row r="127" spans="1:4">
      <c r="A127" t="s">
        <v>121</v>
      </c>
      <c r="B127" s="1">
        <v>0.94</v>
      </c>
      <c r="C127" s="1">
        <v>0.06</v>
      </c>
      <c r="D127" s="1"/>
    </row>
    <row r="128" spans="1:4">
      <c r="A128" t="s">
        <v>4</v>
      </c>
      <c r="B128" s="2">
        <v>0.16500000000000001</v>
      </c>
      <c r="C128" s="1">
        <v>0.83</v>
      </c>
      <c r="D128" s="1"/>
    </row>
    <row r="129" spans="1:4">
      <c r="A129" t="s">
        <v>31</v>
      </c>
      <c r="B129" s="2">
        <v>0.41499999999999998</v>
      </c>
      <c r="C129" s="1">
        <v>0.56000000000000005</v>
      </c>
      <c r="D129" s="1"/>
    </row>
    <row r="130" spans="1:4">
      <c r="A130" t="s">
        <v>28</v>
      </c>
      <c r="B130" s="1">
        <v>0.45</v>
      </c>
      <c r="C130" s="1">
        <v>0.54</v>
      </c>
      <c r="D130" s="1"/>
    </row>
    <row r="131" spans="1:4">
      <c r="A131" t="s">
        <v>66</v>
      </c>
      <c r="B131" s="2">
        <v>0.84499999999999997</v>
      </c>
      <c r="C131" s="2">
        <v>0.125</v>
      </c>
      <c r="D131" s="1"/>
    </row>
    <row r="132" spans="1:4">
      <c r="A132" t="s">
        <v>140</v>
      </c>
      <c r="B132" s="2">
        <v>0.96499999999999997</v>
      </c>
      <c r="C132">
        <v>3.5</v>
      </c>
      <c r="D132" s="1"/>
    </row>
    <row r="133" spans="1:4">
      <c r="A133" t="s">
        <v>122</v>
      </c>
      <c r="B133" s="1">
        <v>0.94</v>
      </c>
      <c r="C133" s="2">
        <v>5.5E-2</v>
      </c>
      <c r="D133" s="1"/>
    </row>
    <row r="134" spans="1:4">
      <c r="A134" t="s">
        <v>95</v>
      </c>
      <c r="B134" s="1">
        <v>0.8</v>
      </c>
      <c r="C134" s="1">
        <v>0.13</v>
      </c>
      <c r="D134" s="1"/>
    </row>
    <row r="135" spans="1:4">
      <c r="A135" t="s">
        <v>68</v>
      </c>
      <c r="B135" s="1">
        <v>0.92</v>
      </c>
      <c r="C135" s="1">
        <v>0.08</v>
      </c>
      <c r="D135" s="1"/>
    </row>
    <row r="136" spans="1:4">
      <c r="A136" t="s">
        <v>104</v>
      </c>
      <c r="B136" s="1">
        <v>0.93</v>
      </c>
      <c r="C136" s="1">
        <v>0.05</v>
      </c>
      <c r="D136" s="1"/>
    </row>
    <row r="137" spans="1:4">
      <c r="A137" t="s">
        <v>101</v>
      </c>
      <c r="B137" s="2">
        <v>0.89500000000000002</v>
      </c>
      <c r="C137" s="2">
        <v>9.5000000000000001E-2</v>
      </c>
      <c r="D137" s="1"/>
    </row>
    <row r="138" spans="1:4">
      <c r="A138" t="s">
        <v>105</v>
      </c>
      <c r="B138" s="1">
        <v>0.93</v>
      </c>
      <c r="C138" s="1">
        <v>7.0000000000000007E-2</v>
      </c>
      <c r="D138" s="1"/>
    </row>
    <row r="139" spans="1:4">
      <c r="A139" t="s">
        <v>34</v>
      </c>
      <c r="B139" s="2">
        <v>0.45500000000000002</v>
      </c>
      <c r="C139" s="2">
        <v>0.48499999999999999</v>
      </c>
      <c r="D139" s="1"/>
    </row>
    <row r="140" spans="1:4">
      <c r="A140" t="s">
        <v>141</v>
      </c>
      <c r="B140" s="1">
        <v>0.91</v>
      </c>
      <c r="C140" s="2">
        <v>8.5000000000000006E-2</v>
      </c>
      <c r="D140" s="1"/>
    </row>
    <row r="141" spans="1:4">
      <c r="A141" t="s">
        <v>10</v>
      </c>
      <c r="B141" s="2">
        <v>0.26500000000000001</v>
      </c>
      <c r="C141" s="1">
        <v>0.73</v>
      </c>
      <c r="D141" s="1"/>
    </row>
    <row r="142" spans="1:4">
      <c r="A142" t="s">
        <v>48</v>
      </c>
      <c r="B142" s="1">
        <v>0.65</v>
      </c>
      <c r="C142" s="2">
        <v>0.34499999999999997</v>
      </c>
      <c r="D142" s="1"/>
    </row>
    <row r="143" spans="1:4">
      <c r="A143" t="s">
        <v>30</v>
      </c>
      <c r="B143" s="2">
        <v>0.40500000000000003</v>
      </c>
      <c r="C143" s="1">
        <v>0.59</v>
      </c>
      <c r="D143" s="1"/>
    </row>
    <row r="144" spans="1:4">
      <c r="A144" t="s">
        <v>44</v>
      </c>
      <c r="B144" s="1">
        <v>0.51</v>
      </c>
      <c r="C144" s="2">
        <v>0.45500000000000002</v>
      </c>
      <c r="D144" s="1"/>
    </row>
    <row r="145" spans="1:4">
      <c r="A145" t="s">
        <v>51</v>
      </c>
      <c r="B145" s="1">
        <v>0.79</v>
      </c>
      <c r="C145" s="2">
        <v>0.20499999999999999</v>
      </c>
      <c r="D145" s="1"/>
    </row>
    <row r="146" spans="1:4">
      <c r="A146" t="s">
        <v>13</v>
      </c>
      <c r="B146" s="2">
        <v>0.29499999999999998</v>
      </c>
      <c r="C146" s="2">
        <v>0.69499999999999995</v>
      </c>
      <c r="D146" s="1"/>
    </row>
    <row r="147" spans="1:4">
      <c r="A147" t="s">
        <v>123</v>
      </c>
      <c r="B147" s="1">
        <v>0.96</v>
      </c>
      <c r="C147" s="2">
        <v>3.5000000000000003E-2</v>
      </c>
      <c r="D147" s="1"/>
    </row>
    <row r="148" spans="1:4">
      <c r="A148" t="s">
        <v>132</v>
      </c>
      <c r="B148" s="1">
        <v>0.97</v>
      </c>
      <c r="C148" s="1">
        <v>0.03</v>
      </c>
      <c r="D148" s="1"/>
    </row>
    <row r="149" spans="1:4">
      <c r="A149" t="s">
        <v>70</v>
      </c>
      <c r="B149" s="2">
        <v>0.875</v>
      </c>
      <c r="C149" s="2">
        <v>0.125</v>
      </c>
      <c r="D149" s="1"/>
    </row>
  </sheetData>
  <sortState ref="A4:C149">
    <sortCondition ref="A3"/>
  </sortState>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2:F327"/>
  <sheetViews>
    <sheetView zoomScale="85" zoomScaleNormal="85" workbookViewId="0">
      <selection activeCell="B205" sqref="B2:D205"/>
    </sheetView>
  </sheetViews>
  <sheetFormatPr defaultRowHeight="15"/>
  <cols>
    <col min="2" max="2" width="80.7109375" customWidth="1"/>
    <col min="3" max="3" width="2.28515625" bestFit="1" customWidth="1"/>
    <col min="4" max="4" width="74.42578125" bestFit="1" customWidth="1"/>
    <col min="5" max="5" width="44.140625" bestFit="1" customWidth="1"/>
    <col min="6" max="6" width="255.7109375" bestFit="1" customWidth="1"/>
  </cols>
  <sheetData>
    <row r="2" spans="2:6">
      <c r="B2" t="s">
        <v>2026</v>
      </c>
      <c r="D2" t="s">
        <v>2024</v>
      </c>
      <c r="E2" t="s">
        <v>2025</v>
      </c>
    </row>
    <row r="3" spans="2:6">
      <c r="B3" t="s">
        <v>2027</v>
      </c>
      <c r="D3" t="s">
        <v>2024</v>
      </c>
      <c r="E3" t="s">
        <v>2025</v>
      </c>
    </row>
    <row r="4" spans="2:6">
      <c r="B4" t="s">
        <v>2028</v>
      </c>
      <c r="D4" t="s">
        <v>2024</v>
      </c>
      <c r="E4" t="s">
        <v>2025</v>
      </c>
      <c r="F4" t="s">
        <v>2029</v>
      </c>
    </row>
    <row r="5" spans="2:6">
      <c r="B5" t="s">
        <v>2030</v>
      </c>
      <c r="D5" t="s">
        <v>2024</v>
      </c>
      <c r="E5" t="s">
        <v>2025</v>
      </c>
    </row>
    <row r="6" spans="2:6">
      <c r="B6" t="s">
        <v>1926</v>
      </c>
      <c r="D6" t="s">
        <v>2024</v>
      </c>
      <c r="E6" t="s">
        <v>2025</v>
      </c>
      <c r="F6" t="s">
        <v>2031</v>
      </c>
    </row>
    <row r="7" spans="2:6">
      <c r="B7" t="s">
        <v>2032</v>
      </c>
      <c r="D7" t="s">
        <v>2024</v>
      </c>
      <c r="E7" t="s">
        <v>2025</v>
      </c>
      <c r="F7" s="10" t="s">
        <v>2033</v>
      </c>
    </row>
    <row r="8" spans="2:6">
      <c r="B8" t="s">
        <v>2034</v>
      </c>
      <c r="D8" t="s">
        <v>2024</v>
      </c>
      <c r="E8" t="s">
        <v>2035</v>
      </c>
    </row>
    <row r="9" spans="2:6">
      <c r="B9" t="s">
        <v>2036</v>
      </c>
      <c r="D9" t="s">
        <v>2024</v>
      </c>
      <c r="E9" t="s">
        <v>2025</v>
      </c>
      <c r="F9" t="s">
        <v>2037</v>
      </c>
    </row>
    <row r="10" spans="2:6">
      <c r="B10" t="s">
        <v>2045</v>
      </c>
      <c r="D10" t="s">
        <v>2024</v>
      </c>
      <c r="E10" t="s">
        <v>2025</v>
      </c>
      <c r="F10" t="s">
        <v>2046</v>
      </c>
    </row>
    <row r="11" spans="2:6">
      <c r="B11" t="s">
        <v>2047</v>
      </c>
      <c r="D11" t="s">
        <v>2024</v>
      </c>
      <c r="E11" t="s">
        <v>2025</v>
      </c>
      <c r="F11" t="s">
        <v>2048</v>
      </c>
    </row>
    <row r="12" spans="2:6">
      <c r="B12" t="s">
        <v>2049</v>
      </c>
      <c r="D12" t="s">
        <v>2024</v>
      </c>
      <c r="E12" t="s">
        <v>2025</v>
      </c>
      <c r="F12" t="s">
        <v>2050</v>
      </c>
    </row>
    <row r="13" spans="2:6">
      <c r="B13" t="s">
        <v>2051</v>
      </c>
      <c r="D13" t="s">
        <v>2024</v>
      </c>
      <c r="E13" t="s">
        <v>2025</v>
      </c>
    </row>
    <row r="14" spans="2:6">
      <c r="B14" t="s">
        <v>2052</v>
      </c>
      <c r="D14" t="s">
        <v>2024</v>
      </c>
      <c r="E14" t="s">
        <v>2025</v>
      </c>
    </row>
    <row r="15" spans="2:6">
      <c r="B15" t="s">
        <v>1898</v>
      </c>
      <c r="D15" t="s">
        <v>2024</v>
      </c>
      <c r="E15" t="s">
        <v>2025</v>
      </c>
      <c r="F15" t="s">
        <v>2053</v>
      </c>
    </row>
    <row r="16" spans="2:6">
      <c r="B16" t="s">
        <v>2054</v>
      </c>
      <c r="D16" t="s">
        <v>2024</v>
      </c>
      <c r="E16" t="s">
        <v>2025</v>
      </c>
    </row>
    <row r="17" spans="2:6">
      <c r="B17" t="s">
        <v>2055</v>
      </c>
      <c r="D17" t="s">
        <v>2024</v>
      </c>
      <c r="E17" t="s">
        <v>2025</v>
      </c>
      <c r="F17" t="s">
        <v>2056</v>
      </c>
    </row>
    <row r="18" spans="2:6">
      <c r="B18" t="s">
        <v>47</v>
      </c>
      <c r="D18" t="s">
        <v>2024</v>
      </c>
      <c r="E18" t="s">
        <v>2025</v>
      </c>
      <c r="F18" t="s">
        <v>2057</v>
      </c>
    </row>
    <row r="19" spans="2:6">
      <c r="B19" t="s">
        <v>2058</v>
      </c>
      <c r="D19" t="s">
        <v>2024</v>
      </c>
      <c r="E19" t="s">
        <v>2025</v>
      </c>
    </row>
    <row r="20" spans="2:6">
      <c r="B20" t="s">
        <v>2059</v>
      </c>
      <c r="D20" t="s">
        <v>2024</v>
      </c>
      <c r="E20" t="s">
        <v>2025</v>
      </c>
    </row>
    <row r="21" spans="2:6">
      <c r="B21" t="s">
        <v>2060</v>
      </c>
      <c r="D21" t="s">
        <v>2024</v>
      </c>
      <c r="E21" t="s">
        <v>2025</v>
      </c>
    </row>
    <row r="22" spans="2:6">
      <c r="B22" t="s">
        <v>55</v>
      </c>
      <c r="D22" t="s">
        <v>2024</v>
      </c>
      <c r="E22" t="s">
        <v>2025</v>
      </c>
      <c r="F22" t="s">
        <v>2061</v>
      </c>
    </row>
    <row r="23" spans="2:6">
      <c r="B23" t="s">
        <v>2065</v>
      </c>
      <c r="D23" t="s">
        <v>2024</v>
      </c>
      <c r="E23" t="s">
        <v>2025</v>
      </c>
    </row>
    <row r="24" spans="2:6">
      <c r="B24" t="s">
        <v>2066</v>
      </c>
      <c r="D24" t="s">
        <v>2024</v>
      </c>
      <c r="E24" t="s">
        <v>2025</v>
      </c>
      <c r="F24" t="s">
        <v>2067</v>
      </c>
    </row>
    <row r="25" spans="2:6">
      <c r="B25" t="s">
        <v>2068</v>
      </c>
      <c r="D25" t="s">
        <v>2024</v>
      </c>
      <c r="E25" t="s">
        <v>2025</v>
      </c>
      <c r="F25" t="s">
        <v>2069</v>
      </c>
    </row>
    <row r="26" spans="2:6">
      <c r="B26" t="s">
        <v>2070</v>
      </c>
      <c r="D26" t="s">
        <v>2024</v>
      </c>
      <c r="E26" t="s">
        <v>2025</v>
      </c>
      <c r="F26" t="s">
        <v>2071</v>
      </c>
    </row>
    <row r="27" spans="2:6">
      <c r="B27" t="s">
        <v>2072</v>
      </c>
      <c r="D27" t="s">
        <v>2024</v>
      </c>
      <c r="E27" t="s">
        <v>2025</v>
      </c>
    </row>
    <row r="28" spans="2:6">
      <c r="B28" t="s">
        <v>2073</v>
      </c>
      <c r="D28" t="s">
        <v>2024</v>
      </c>
      <c r="E28" t="s">
        <v>2025</v>
      </c>
    </row>
    <row r="29" spans="2:6">
      <c r="B29" t="s">
        <v>2074</v>
      </c>
      <c r="D29" t="s">
        <v>2024</v>
      </c>
      <c r="E29" t="s">
        <v>2025</v>
      </c>
    </row>
    <row r="30" spans="2:6">
      <c r="B30" t="s">
        <v>2075</v>
      </c>
      <c r="D30" t="s">
        <v>2024</v>
      </c>
      <c r="E30" t="s">
        <v>2025</v>
      </c>
    </row>
    <row r="31" spans="2:6">
      <c r="B31" t="s">
        <v>2076</v>
      </c>
      <c r="D31" t="s">
        <v>2024</v>
      </c>
      <c r="E31" t="s">
        <v>2025</v>
      </c>
    </row>
    <row r="32" spans="2:6">
      <c r="B32" t="s">
        <v>2077</v>
      </c>
      <c r="D32" t="s">
        <v>2024</v>
      </c>
      <c r="E32" t="s">
        <v>2025</v>
      </c>
      <c r="F32" t="s">
        <v>2078</v>
      </c>
    </row>
    <row r="33" spans="2:6">
      <c r="B33" t="s">
        <v>2079</v>
      </c>
      <c r="D33" t="s">
        <v>2024</v>
      </c>
      <c r="E33" t="s">
        <v>2025</v>
      </c>
    </row>
    <row r="34" spans="2:6">
      <c r="B34" t="s">
        <v>113</v>
      </c>
      <c r="D34" t="s">
        <v>2024</v>
      </c>
      <c r="E34" t="s">
        <v>2025</v>
      </c>
    </row>
    <row r="35" spans="2:6">
      <c r="B35" t="s">
        <v>2080</v>
      </c>
      <c r="D35" t="s">
        <v>2024</v>
      </c>
      <c r="E35" t="s">
        <v>2025</v>
      </c>
    </row>
    <row r="36" spans="2:6">
      <c r="B36" t="s">
        <v>2081</v>
      </c>
      <c r="D36" t="s">
        <v>2024</v>
      </c>
      <c r="E36" t="s">
        <v>2025</v>
      </c>
      <c r="F36" s="10" t="s">
        <v>2082</v>
      </c>
    </row>
    <row r="37" spans="2:6">
      <c r="B37" t="s">
        <v>2083</v>
      </c>
      <c r="D37" t="s">
        <v>2024</v>
      </c>
      <c r="E37" t="s">
        <v>2084</v>
      </c>
      <c r="F37" t="s">
        <v>2085</v>
      </c>
    </row>
    <row r="38" spans="2:6">
      <c r="B38" t="s">
        <v>2090</v>
      </c>
      <c r="D38" t="s">
        <v>2024</v>
      </c>
      <c r="E38" t="s">
        <v>2025</v>
      </c>
      <c r="F38" t="s">
        <v>2091</v>
      </c>
    </row>
    <row r="39" spans="2:6">
      <c r="B39" t="s">
        <v>2092</v>
      </c>
      <c r="D39" t="s">
        <v>2024</v>
      </c>
      <c r="E39" t="s">
        <v>2025</v>
      </c>
      <c r="F39" t="s">
        <v>2093</v>
      </c>
    </row>
    <row r="40" spans="2:6">
      <c r="B40" t="s">
        <v>2094</v>
      </c>
      <c r="D40" t="s">
        <v>2024</v>
      </c>
      <c r="E40" t="s">
        <v>2025</v>
      </c>
    </row>
    <row r="41" spans="2:6">
      <c r="B41" t="s">
        <v>2095</v>
      </c>
      <c r="D41" t="s">
        <v>2024</v>
      </c>
      <c r="E41" t="s">
        <v>2025</v>
      </c>
    </row>
    <row r="42" spans="2:6">
      <c r="B42" t="s">
        <v>2097</v>
      </c>
      <c r="D42" t="s">
        <v>2024</v>
      </c>
      <c r="E42" t="s">
        <v>2025</v>
      </c>
    </row>
    <row r="43" spans="2:6">
      <c r="B43" t="s">
        <v>2098</v>
      </c>
      <c r="D43" t="s">
        <v>2024</v>
      </c>
      <c r="E43" t="s">
        <v>2025</v>
      </c>
    </row>
    <row r="44" spans="2:6">
      <c r="B44" t="s">
        <v>2099</v>
      </c>
      <c r="D44" t="s">
        <v>2024</v>
      </c>
      <c r="E44" t="s">
        <v>2025</v>
      </c>
    </row>
    <row r="45" spans="2:6">
      <c r="B45" t="s">
        <v>2100</v>
      </c>
      <c r="D45" t="s">
        <v>2024</v>
      </c>
      <c r="E45" t="s">
        <v>2025</v>
      </c>
    </row>
    <row r="46" spans="2:6">
      <c r="B46" t="s">
        <v>2101</v>
      </c>
      <c r="D46" t="s">
        <v>2024</v>
      </c>
      <c r="E46" t="s">
        <v>2102</v>
      </c>
      <c r="F46" s="10" t="s">
        <v>2103</v>
      </c>
    </row>
    <row r="47" spans="2:6">
      <c r="B47" t="s">
        <v>2104</v>
      </c>
      <c r="D47" t="s">
        <v>2024</v>
      </c>
      <c r="E47" t="s">
        <v>2025</v>
      </c>
      <c r="F47" t="s">
        <v>2071</v>
      </c>
    </row>
    <row r="48" spans="2:6">
      <c r="B48" t="s">
        <v>2107</v>
      </c>
      <c r="D48" t="s">
        <v>2024</v>
      </c>
      <c r="E48" t="s">
        <v>2025</v>
      </c>
      <c r="F48" t="s">
        <v>2071</v>
      </c>
    </row>
    <row r="49" spans="2:6">
      <c r="B49" t="s">
        <v>2111</v>
      </c>
      <c r="D49" t="s">
        <v>2024</v>
      </c>
      <c r="E49" t="s">
        <v>2025</v>
      </c>
    </row>
    <row r="50" spans="2:6">
      <c r="B50" t="s">
        <v>2112</v>
      </c>
      <c r="D50" t="s">
        <v>2024</v>
      </c>
      <c r="E50" t="s">
        <v>2025</v>
      </c>
    </row>
    <row r="51" spans="2:6">
      <c r="B51" t="s">
        <v>71</v>
      </c>
      <c r="D51" t="s">
        <v>2024</v>
      </c>
      <c r="E51" t="s">
        <v>2025</v>
      </c>
    </row>
    <row r="52" spans="2:6">
      <c r="B52" t="s">
        <v>2113</v>
      </c>
      <c r="D52" t="s">
        <v>2024</v>
      </c>
      <c r="E52" t="s">
        <v>2025</v>
      </c>
    </row>
    <row r="53" spans="2:6">
      <c r="B53" t="s">
        <v>2114</v>
      </c>
      <c r="D53" t="s">
        <v>2024</v>
      </c>
      <c r="E53" t="s">
        <v>2025</v>
      </c>
    </row>
    <row r="54" spans="2:6">
      <c r="B54" t="s">
        <v>2115</v>
      </c>
      <c r="D54" t="s">
        <v>2024</v>
      </c>
      <c r="E54" t="s">
        <v>2025</v>
      </c>
    </row>
    <row r="55" spans="2:6">
      <c r="B55" t="s">
        <v>2116</v>
      </c>
      <c r="D55" t="s">
        <v>2024</v>
      </c>
      <c r="E55" t="s">
        <v>2025</v>
      </c>
    </row>
    <row r="56" spans="2:6">
      <c r="B56" t="s">
        <v>2117</v>
      </c>
      <c r="D56" t="s">
        <v>2024</v>
      </c>
      <c r="E56" t="s">
        <v>2025</v>
      </c>
    </row>
    <row r="57" spans="2:6">
      <c r="B57" t="s">
        <v>2118</v>
      </c>
      <c r="D57" t="s">
        <v>2024</v>
      </c>
      <c r="E57" t="s">
        <v>2025</v>
      </c>
    </row>
    <row r="58" spans="2:6">
      <c r="B58" t="s">
        <v>2119</v>
      </c>
      <c r="D58" t="s">
        <v>2024</v>
      </c>
      <c r="E58" t="s">
        <v>2025</v>
      </c>
      <c r="F58" t="s">
        <v>2071</v>
      </c>
    </row>
    <row r="59" spans="2:6">
      <c r="B59" t="s">
        <v>2120</v>
      </c>
      <c r="D59" t="s">
        <v>2024</v>
      </c>
      <c r="E59" t="s">
        <v>2025</v>
      </c>
      <c r="F59" t="s">
        <v>2121</v>
      </c>
    </row>
    <row r="60" spans="2:6">
      <c r="B60" t="s">
        <v>2122</v>
      </c>
      <c r="D60" t="s">
        <v>2024</v>
      </c>
      <c r="E60" t="s">
        <v>2025</v>
      </c>
      <c r="F60" t="s">
        <v>2123</v>
      </c>
    </row>
    <row r="61" spans="2:6">
      <c r="B61" t="s">
        <v>2124</v>
      </c>
      <c r="D61" t="s">
        <v>2024</v>
      </c>
      <c r="E61" t="s">
        <v>2025</v>
      </c>
      <c r="F61" t="s">
        <v>2071</v>
      </c>
    </row>
    <row r="62" spans="2:6">
      <c r="B62" t="s">
        <v>2126</v>
      </c>
      <c r="D62" t="s">
        <v>2024</v>
      </c>
      <c r="E62" t="s">
        <v>2025</v>
      </c>
      <c r="F62" t="s">
        <v>2127</v>
      </c>
    </row>
    <row r="63" spans="2:6">
      <c r="B63" t="s">
        <v>2138</v>
      </c>
      <c r="D63" t="s">
        <v>2024</v>
      </c>
      <c r="E63" t="s">
        <v>2025</v>
      </c>
    </row>
    <row r="64" spans="2:6">
      <c r="B64" t="s">
        <v>2425</v>
      </c>
      <c r="D64" t="s">
        <v>2024</v>
      </c>
      <c r="E64" t="s">
        <v>2025</v>
      </c>
    </row>
    <row r="65" spans="2:6">
      <c r="B65" t="s">
        <v>64</v>
      </c>
      <c r="D65" t="s">
        <v>2024</v>
      </c>
      <c r="E65" t="s">
        <v>2025</v>
      </c>
      <c r="F65" t="s">
        <v>2139</v>
      </c>
    </row>
    <row r="66" spans="2:6">
      <c r="B66" t="s">
        <v>2140</v>
      </c>
      <c r="D66" t="s">
        <v>2024</v>
      </c>
      <c r="E66" t="s">
        <v>2025</v>
      </c>
      <c r="F66" t="s">
        <v>2141</v>
      </c>
    </row>
    <row r="67" spans="2:6">
      <c r="B67" t="s">
        <v>2142</v>
      </c>
      <c r="D67" t="s">
        <v>2024</v>
      </c>
      <c r="E67" t="s">
        <v>2025</v>
      </c>
    </row>
    <row r="68" spans="2:6">
      <c r="B68" t="s">
        <v>2143</v>
      </c>
      <c r="D68" t="s">
        <v>2024</v>
      </c>
      <c r="E68" t="s">
        <v>2025</v>
      </c>
      <c r="F68" t="s">
        <v>2144</v>
      </c>
    </row>
    <row r="69" spans="2:6">
      <c r="B69" t="s">
        <v>1915</v>
      </c>
      <c r="D69" t="s">
        <v>2024</v>
      </c>
      <c r="E69" t="s">
        <v>2025</v>
      </c>
      <c r="F69" t="s">
        <v>2145</v>
      </c>
    </row>
    <row r="70" spans="2:6">
      <c r="B70" t="s">
        <v>2146</v>
      </c>
      <c r="D70" t="s">
        <v>2024</v>
      </c>
      <c r="E70" t="s">
        <v>2025</v>
      </c>
    </row>
    <row r="71" spans="2:6">
      <c r="B71" t="s">
        <v>2147</v>
      </c>
      <c r="D71" t="s">
        <v>2024</v>
      </c>
      <c r="E71" t="s">
        <v>2025</v>
      </c>
    </row>
    <row r="72" spans="2:6">
      <c r="B72" t="s">
        <v>2148</v>
      </c>
      <c r="D72" t="s">
        <v>2024</v>
      </c>
      <c r="E72" t="s">
        <v>2025</v>
      </c>
    </row>
    <row r="73" spans="2:6">
      <c r="B73" t="s">
        <v>2149</v>
      </c>
      <c r="D73" t="s">
        <v>2024</v>
      </c>
      <c r="E73" t="s">
        <v>2025</v>
      </c>
      <c r="F73" t="s">
        <v>2150</v>
      </c>
    </row>
    <row r="74" spans="2:6">
      <c r="B74" t="s">
        <v>2151</v>
      </c>
      <c r="D74" t="s">
        <v>2024</v>
      </c>
      <c r="E74" t="s">
        <v>2025</v>
      </c>
    </row>
    <row r="75" spans="2:6">
      <c r="B75" t="s">
        <v>2153</v>
      </c>
      <c r="D75" t="s">
        <v>2024</v>
      </c>
      <c r="E75" t="s">
        <v>2025</v>
      </c>
    </row>
    <row r="76" spans="2:6">
      <c r="B76" t="s">
        <v>24</v>
      </c>
      <c r="D76" t="s">
        <v>2024</v>
      </c>
      <c r="E76" t="s">
        <v>2025</v>
      </c>
      <c r="F76" t="s">
        <v>2071</v>
      </c>
    </row>
    <row r="77" spans="2:6">
      <c r="B77" t="s">
        <v>2154</v>
      </c>
      <c r="D77" t="s">
        <v>2024</v>
      </c>
      <c r="E77" t="s">
        <v>2025</v>
      </c>
    </row>
    <row r="78" spans="2:6">
      <c r="B78" t="s">
        <v>2155</v>
      </c>
      <c r="D78" t="s">
        <v>2024</v>
      </c>
      <c r="E78" t="s">
        <v>2025</v>
      </c>
      <c r="F78" s="10" t="s">
        <v>2156</v>
      </c>
    </row>
    <row r="79" spans="2:6">
      <c r="B79" t="s">
        <v>2157</v>
      </c>
      <c r="D79" t="s">
        <v>2024</v>
      </c>
      <c r="E79" t="s">
        <v>2025</v>
      </c>
      <c r="F79" t="s">
        <v>2158</v>
      </c>
    </row>
    <row r="80" spans="2:6">
      <c r="B80" t="s">
        <v>2159</v>
      </c>
      <c r="D80" t="s">
        <v>2024</v>
      </c>
      <c r="E80" t="s">
        <v>2025</v>
      </c>
    </row>
    <row r="81" spans="2:6">
      <c r="B81" t="s">
        <v>2160</v>
      </c>
      <c r="D81" t="s">
        <v>2024</v>
      </c>
      <c r="E81" t="s">
        <v>2025</v>
      </c>
      <c r="F81" t="s">
        <v>2161</v>
      </c>
    </row>
    <row r="82" spans="2:6">
      <c r="B82" t="s">
        <v>2162</v>
      </c>
      <c r="D82" t="s">
        <v>2024</v>
      </c>
      <c r="E82" t="s">
        <v>2025</v>
      </c>
      <c r="F82" t="s">
        <v>2071</v>
      </c>
    </row>
    <row r="83" spans="2:6">
      <c r="B83" t="s">
        <v>2164</v>
      </c>
      <c r="D83" t="s">
        <v>2024</v>
      </c>
      <c r="E83" t="s">
        <v>2165</v>
      </c>
      <c r="F83" s="10" t="s">
        <v>2166</v>
      </c>
    </row>
    <row r="84" spans="2:6">
      <c r="B84" t="s">
        <v>2167</v>
      </c>
      <c r="D84" t="s">
        <v>2024</v>
      </c>
      <c r="E84" t="s">
        <v>2025</v>
      </c>
      <c r="F84" t="s">
        <v>2168</v>
      </c>
    </row>
    <row r="85" spans="2:6">
      <c r="B85" t="s">
        <v>56</v>
      </c>
      <c r="D85" t="s">
        <v>2024</v>
      </c>
      <c r="E85" t="s">
        <v>2025</v>
      </c>
      <c r="F85" t="s">
        <v>2170</v>
      </c>
    </row>
    <row r="86" spans="2:6">
      <c r="B86" t="s">
        <v>9</v>
      </c>
      <c r="D86" t="s">
        <v>2024</v>
      </c>
      <c r="E86" t="s">
        <v>2025</v>
      </c>
      <c r="F86" t="s">
        <v>2171</v>
      </c>
    </row>
    <row r="87" spans="2:6">
      <c r="B87" t="s">
        <v>2172</v>
      </c>
      <c r="D87" t="s">
        <v>2024</v>
      </c>
      <c r="E87" t="s">
        <v>2025</v>
      </c>
    </row>
    <row r="88" spans="2:6">
      <c r="B88" t="s">
        <v>2173</v>
      </c>
      <c r="D88" t="s">
        <v>2024</v>
      </c>
      <c r="E88" t="s">
        <v>2025</v>
      </c>
    </row>
    <row r="89" spans="2:6">
      <c r="B89" t="s">
        <v>2174</v>
      </c>
      <c r="D89" t="s">
        <v>2024</v>
      </c>
      <c r="E89" t="s">
        <v>2025</v>
      </c>
    </row>
    <row r="90" spans="2:6">
      <c r="B90" t="s">
        <v>2175</v>
      </c>
      <c r="D90" t="s">
        <v>2024</v>
      </c>
      <c r="E90" t="s">
        <v>2025</v>
      </c>
    </row>
    <row r="91" spans="2:6">
      <c r="B91" t="s">
        <v>2176</v>
      </c>
      <c r="D91" t="s">
        <v>2024</v>
      </c>
      <c r="E91" t="s">
        <v>2177</v>
      </c>
      <c r="F91" t="s">
        <v>2178</v>
      </c>
    </row>
    <row r="92" spans="2:6">
      <c r="B92" t="s">
        <v>2179</v>
      </c>
      <c r="D92" t="s">
        <v>2024</v>
      </c>
      <c r="E92" t="s">
        <v>2180</v>
      </c>
      <c r="F92" t="s">
        <v>2181</v>
      </c>
    </row>
    <row r="93" spans="2:6">
      <c r="B93" t="s">
        <v>2183</v>
      </c>
      <c r="D93" t="s">
        <v>2024</v>
      </c>
      <c r="E93" t="s">
        <v>2025</v>
      </c>
    </row>
    <row r="94" spans="2:6">
      <c r="B94" t="s">
        <v>2184</v>
      </c>
      <c r="D94" t="s">
        <v>2024</v>
      </c>
      <c r="E94" t="s">
        <v>2025</v>
      </c>
    </row>
    <row r="95" spans="2:6">
      <c r="B95" t="s">
        <v>2185</v>
      </c>
      <c r="D95" t="s">
        <v>2024</v>
      </c>
      <c r="E95" t="s">
        <v>2025</v>
      </c>
    </row>
    <row r="96" spans="2:6">
      <c r="B96" t="s">
        <v>2186</v>
      </c>
      <c r="D96" t="s">
        <v>2024</v>
      </c>
      <c r="E96" t="s">
        <v>2025</v>
      </c>
      <c r="F96" t="s">
        <v>2071</v>
      </c>
    </row>
    <row r="97" spans="2:6">
      <c r="B97" t="s">
        <v>2187</v>
      </c>
      <c r="D97" t="s">
        <v>2024</v>
      </c>
      <c r="E97" t="s">
        <v>2025</v>
      </c>
    </row>
    <row r="98" spans="2:6">
      <c r="B98" t="s">
        <v>2188</v>
      </c>
      <c r="D98" t="s">
        <v>2024</v>
      </c>
      <c r="E98" t="s">
        <v>2025</v>
      </c>
    </row>
    <row r="99" spans="2:6">
      <c r="B99" t="s">
        <v>2189</v>
      </c>
      <c r="D99" t="s">
        <v>2024</v>
      </c>
      <c r="E99" t="s">
        <v>2025</v>
      </c>
    </row>
    <row r="100" spans="2:6">
      <c r="B100" t="s">
        <v>2190</v>
      </c>
      <c r="D100" t="s">
        <v>2024</v>
      </c>
      <c r="E100" t="s">
        <v>2025</v>
      </c>
    </row>
    <row r="101" spans="2:6">
      <c r="B101" t="s">
        <v>2191</v>
      </c>
      <c r="D101" t="s">
        <v>2024</v>
      </c>
      <c r="E101" t="s">
        <v>2025</v>
      </c>
    </row>
    <row r="102" spans="2:6">
      <c r="B102" t="s">
        <v>2192</v>
      </c>
      <c r="D102" t="s">
        <v>2024</v>
      </c>
      <c r="E102" t="s">
        <v>2025</v>
      </c>
      <c r="F102" t="s">
        <v>2071</v>
      </c>
    </row>
    <row r="103" spans="2:6">
      <c r="B103" t="s">
        <v>2193</v>
      </c>
      <c r="D103" t="s">
        <v>2024</v>
      </c>
      <c r="E103" t="s">
        <v>2025</v>
      </c>
      <c r="F103" t="s">
        <v>2071</v>
      </c>
    </row>
    <row r="104" spans="2:6">
      <c r="B104" t="s">
        <v>2194</v>
      </c>
      <c r="D104" t="s">
        <v>2024</v>
      </c>
      <c r="E104" t="s">
        <v>2025</v>
      </c>
      <c r="F104" t="s">
        <v>2195</v>
      </c>
    </row>
    <row r="105" spans="2:6">
      <c r="B105" t="s">
        <v>2196</v>
      </c>
      <c r="D105" t="s">
        <v>2024</v>
      </c>
      <c r="E105" t="s">
        <v>2025</v>
      </c>
      <c r="F105" t="s">
        <v>2197</v>
      </c>
    </row>
    <row r="106" spans="2:6">
      <c r="B106" t="s">
        <v>2198</v>
      </c>
      <c r="D106" t="s">
        <v>2024</v>
      </c>
      <c r="E106" t="s">
        <v>2025</v>
      </c>
    </row>
    <row r="107" spans="2:6">
      <c r="B107" t="s">
        <v>80</v>
      </c>
      <c r="D107" t="s">
        <v>2024</v>
      </c>
      <c r="E107" t="s">
        <v>2025</v>
      </c>
      <c r="F107" t="s">
        <v>2199</v>
      </c>
    </row>
    <row r="108" spans="2:6">
      <c r="B108" t="s">
        <v>2200</v>
      </c>
      <c r="D108" t="s">
        <v>2024</v>
      </c>
      <c r="E108" t="s">
        <v>2025</v>
      </c>
    </row>
    <row r="109" spans="2:6">
      <c r="B109" t="s">
        <v>2201</v>
      </c>
      <c r="D109" t="s">
        <v>2024</v>
      </c>
      <c r="E109" t="s">
        <v>2025</v>
      </c>
    </row>
    <row r="110" spans="2:6">
      <c r="B110" t="s">
        <v>2202</v>
      </c>
      <c r="D110" t="s">
        <v>2024</v>
      </c>
      <c r="E110" t="s">
        <v>2025</v>
      </c>
      <c r="F110" t="s">
        <v>2071</v>
      </c>
    </row>
    <row r="111" spans="2:6">
      <c r="B111" t="s">
        <v>2203</v>
      </c>
      <c r="D111" t="s">
        <v>2024</v>
      </c>
      <c r="E111" t="s">
        <v>2025</v>
      </c>
      <c r="F111" t="s">
        <v>2204</v>
      </c>
    </row>
    <row r="112" spans="2:6">
      <c r="B112" t="s">
        <v>2205</v>
      </c>
      <c r="D112" t="s">
        <v>2024</v>
      </c>
      <c r="E112" t="s">
        <v>2025</v>
      </c>
    </row>
    <row r="113" spans="2:6">
      <c r="B113" t="s">
        <v>2206</v>
      </c>
      <c r="D113" t="s">
        <v>2024</v>
      </c>
      <c r="E113" t="s">
        <v>2025</v>
      </c>
      <c r="F113" t="s">
        <v>2207</v>
      </c>
    </row>
    <row r="114" spans="2:6">
      <c r="B114" t="s">
        <v>2208</v>
      </c>
      <c r="D114" t="s">
        <v>2024</v>
      </c>
      <c r="E114" t="s">
        <v>2025</v>
      </c>
      <c r="F114" t="s">
        <v>2209</v>
      </c>
    </row>
    <row r="115" spans="2:6">
      <c r="B115" t="s">
        <v>2210</v>
      </c>
      <c r="D115" t="s">
        <v>2024</v>
      </c>
      <c r="E115" t="s">
        <v>2025</v>
      </c>
      <c r="F115" t="s">
        <v>2211</v>
      </c>
    </row>
    <row r="116" spans="2:6">
      <c r="B116" t="s">
        <v>2212</v>
      </c>
      <c r="D116" t="s">
        <v>2024</v>
      </c>
      <c r="E116" t="s">
        <v>2025</v>
      </c>
      <c r="F116" t="s">
        <v>2213</v>
      </c>
    </row>
    <row r="117" spans="2:6">
      <c r="B117" t="s">
        <v>2214</v>
      </c>
      <c r="D117" t="s">
        <v>2024</v>
      </c>
      <c r="E117" t="s">
        <v>2025</v>
      </c>
    </row>
    <row r="118" spans="2:6">
      <c r="B118" t="s">
        <v>1857</v>
      </c>
      <c r="D118" t="s">
        <v>2024</v>
      </c>
      <c r="E118" t="s">
        <v>2025</v>
      </c>
    </row>
    <row r="119" spans="2:6">
      <c r="B119" t="s">
        <v>39</v>
      </c>
      <c r="D119" t="s">
        <v>2024</v>
      </c>
      <c r="E119" t="s">
        <v>2025</v>
      </c>
    </row>
    <row r="120" spans="2:6">
      <c r="B120" t="s">
        <v>2215</v>
      </c>
      <c r="D120" t="s">
        <v>2024</v>
      </c>
      <c r="E120" t="s">
        <v>2025</v>
      </c>
      <c r="F120" t="s">
        <v>2216</v>
      </c>
    </row>
    <row r="121" spans="2:6">
      <c r="B121" t="s">
        <v>2217</v>
      </c>
      <c r="D121" t="s">
        <v>2024</v>
      </c>
      <c r="E121" t="s">
        <v>2025</v>
      </c>
    </row>
    <row r="122" spans="2:6">
      <c r="B122" t="s">
        <v>2220</v>
      </c>
      <c r="D122" t="s">
        <v>2024</v>
      </c>
      <c r="E122" t="s">
        <v>2025</v>
      </c>
    </row>
    <row r="123" spans="2:6">
      <c r="B123" t="s">
        <v>2221</v>
      </c>
      <c r="D123" t="s">
        <v>2024</v>
      </c>
      <c r="E123" t="s">
        <v>2025</v>
      </c>
    </row>
    <row r="124" spans="2:6">
      <c r="B124" t="s">
        <v>2222</v>
      </c>
      <c r="D124" t="s">
        <v>2024</v>
      </c>
      <c r="E124" t="s">
        <v>2025</v>
      </c>
      <c r="F124" t="s">
        <v>2223</v>
      </c>
    </row>
    <row r="125" spans="2:6">
      <c r="B125" t="s">
        <v>2224</v>
      </c>
      <c r="D125" t="s">
        <v>2024</v>
      </c>
      <c r="E125" t="s">
        <v>2025</v>
      </c>
      <c r="F125" t="s">
        <v>2225</v>
      </c>
    </row>
    <row r="126" spans="2:6">
      <c r="B126" t="s">
        <v>16</v>
      </c>
      <c r="D126" t="s">
        <v>2024</v>
      </c>
      <c r="E126" t="s">
        <v>2025</v>
      </c>
      <c r="F126" t="s">
        <v>2231</v>
      </c>
    </row>
    <row r="127" spans="2:6">
      <c r="B127" t="s">
        <v>2239</v>
      </c>
      <c r="D127" t="s">
        <v>2024</v>
      </c>
      <c r="E127" t="s">
        <v>2025</v>
      </c>
      <c r="F127" t="s">
        <v>2240</v>
      </c>
    </row>
    <row r="128" spans="2:6">
      <c r="B128" t="s">
        <v>2242</v>
      </c>
      <c r="D128" t="s">
        <v>2024</v>
      </c>
      <c r="E128" t="s">
        <v>2025</v>
      </c>
    </row>
    <row r="129" spans="2:6">
      <c r="B129" t="s">
        <v>2243</v>
      </c>
      <c r="D129" t="s">
        <v>2024</v>
      </c>
      <c r="E129" t="s">
        <v>2025</v>
      </c>
      <c r="F129" t="s">
        <v>2244</v>
      </c>
    </row>
    <row r="130" spans="2:6">
      <c r="B130" t="s">
        <v>2248</v>
      </c>
      <c r="D130" t="s">
        <v>2024</v>
      </c>
      <c r="E130" t="s">
        <v>2025</v>
      </c>
    </row>
    <row r="131" spans="2:6">
      <c r="B131" t="s">
        <v>2254</v>
      </c>
      <c r="D131" t="s">
        <v>2024</v>
      </c>
      <c r="E131" t="s">
        <v>2025</v>
      </c>
    </row>
    <row r="132" spans="2:6">
      <c r="B132" t="s">
        <v>2255</v>
      </c>
      <c r="D132" t="s">
        <v>2024</v>
      </c>
      <c r="E132" t="s">
        <v>2025</v>
      </c>
      <c r="F132" s="10" t="s">
        <v>2256</v>
      </c>
    </row>
    <row r="133" spans="2:6">
      <c r="B133" t="s">
        <v>2259</v>
      </c>
      <c r="D133" t="s">
        <v>2024</v>
      </c>
      <c r="E133" t="s">
        <v>2025</v>
      </c>
      <c r="F133" t="s">
        <v>2204</v>
      </c>
    </row>
    <row r="134" spans="2:6">
      <c r="B134" t="s">
        <v>2264</v>
      </c>
      <c r="D134" t="s">
        <v>2024</v>
      </c>
      <c r="E134" t="s">
        <v>2025</v>
      </c>
    </row>
    <row r="135" spans="2:6">
      <c r="B135" t="s">
        <v>2265</v>
      </c>
      <c r="D135" t="s">
        <v>2024</v>
      </c>
      <c r="E135" t="s">
        <v>2025</v>
      </c>
      <c r="F135" t="s">
        <v>2266</v>
      </c>
    </row>
    <row r="136" spans="2:6">
      <c r="B136" t="s">
        <v>2267</v>
      </c>
      <c r="D136" t="s">
        <v>2024</v>
      </c>
      <c r="E136" t="s">
        <v>2025</v>
      </c>
    </row>
    <row r="137" spans="2:6">
      <c r="B137" t="s">
        <v>2268</v>
      </c>
      <c r="D137" t="s">
        <v>2024</v>
      </c>
      <c r="E137" t="s">
        <v>2025</v>
      </c>
    </row>
    <row r="138" spans="2:6">
      <c r="B138" t="s">
        <v>2269</v>
      </c>
      <c r="D138" t="s">
        <v>2024</v>
      </c>
      <c r="E138" t="s">
        <v>2025</v>
      </c>
      <c r="F138" s="10" t="s">
        <v>2270</v>
      </c>
    </row>
    <row r="139" spans="2:6">
      <c r="B139" t="s">
        <v>2271</v>
      </c>
      <c r="D139" t="s">
        <v>2024</v>
      </c>
      <c r="E139" t="s">
        <v>2025</v>
      </c>
      <c r="F139" t="s">
        <v>2071</v>
      </c>
    </row>
    <row r="140" spans="2:6">
      <c r="B140" t="s">
        <v>2272</v>
      </c>
      <c r="D140" t="s">
        <v>2024</v>
      </c>
      <c r="E140" t="s">
        <v>2025</v>
      </c>
      <c r="F140" t="s">
        <v>2273</v>
      </c>
    </row>
    <row r="141" spans="2:6">
      <c r="B141" t="s">
        <v>2275</v>
      </c>
      <c r="D141" t="s">
        <v>2024</v>
      </c>
      <c r="E141" t="s">
        <v>2025</v>
      </c>
    </row>
    <row r="142" spans="2:6">
      <c r="B142" t="s">
        <v>69</v>
      </c>
      <c r="D142" t="s">
        <v>2024</v>
      </c>
      <c r="E142" t="s">
        <v>2025</v>
      </c>
      <c r="F142" t="s">
        <v>2071</v>
      </c>
    </row>
    <row r="143" spans="2:6">
      <c r="B143" t="s">
        <v>2278</v>
      </c>
      <c r="D143" t="s">
        <v>2024</v>
      </c>
      <c r="E143" t="s">
        <v>2025</v>
      </c>
      <c r="F143" s="10" t="s">
        <v>2279</v>
      </c>
    </row>
    <row r="144" spans="2:6">
      <c r="B144" t="s">
        <v>2280</v>
      </c>
      <c r="D144" t="s">
        <v>2024</v>
      </c>
      <c r="E144" t="s">
        <v>2025</v>
      </c>
    </row>
    <row r="145" spans="2:6">
      <c r="B145" t="s">
        <v>2282</v>
      </c>
      <c r="D145" t="s">
        <v>2024</v>
      </c>
      <c r="E145" t="s">
        <v>2025</v>
      </c>
      <c r="F145" t="s">
        <v>2283</v>
      </c>
    </row>
    <row r="146" spans="2:6">
      <c r="B146" t="s">
        <v>1909</v>
      </c>
      <c r="D146" t="s">
        <v>2024</v>
      </c>
      <c r="E146" t="s">
        <v>2025</v>
      </c>
      <c r="F146" t="s">
        <v>2284</v>
      </c>
    </row>
    <row r="147" spans="2:6">
      <c r="B147" t="s">
        <v>1922</v>
      </c>
      <c r="D147" t="s">
        <v>2024</v>
      </c>
      <c r="E147" t="s">
        <v>2025</v>
      </c>
      <c r="F147" t="s">
        <v>2285</v>
      </c>
    </row>
    <row r="148" spans="2:6">
      <c r="B148" t="s">
        <v>2286</v>
      </c>
      <c r="D148" t="s">
        <v>2024</v>
      </c>
      <c r="E148" t="s">
        <v>2025</v>
      </c>
    </row>
    <row r="149" spans="2:6">
      <c r="B149" t="s">
        <v>2287</v>
      </c>
      <c r="D149" t="s">
        <v>2024</v>
      </c>
      <c r="E149" t="s">
        <v>2025</v>
      </c>
    </row>
    <row r="150" spans="2:6">
      <c r="B150" t="s">
        <v>2288</v>
      </c>
      <c r="D150" t="s">
        <v>2024</v>
      </c>
      <c r="E150" t="s">
        <v>2025</v>
      </c>
      <c r="F150" t="s">
        <v>2289</v>
      </c>
    </row>
    <row r="151" spans="2:6">
      <c r="B151" t="s">
        <v>2290</v>
      </c>
      <c r="D151" t="s">
        <v>2024</v>
      </c>
      <c r="E151" t="s">
        <v>2025</v>
      </c>
    </row>
    <row r="152" spans="2:6">
      <c r="B152" t="s">
        <v>2291</v>
      </c>
      <c r="D152" t="s">
        <v>2024</v>
      </c>
      <c r="E152" t="s">
        <v>2025</v>
      </c>
    </row>
    <row r="153" spans="2:6">
      <c r="B153" t="s">
        <v>2292</v>
      </c>
      <c r="D153" t="s">
        <v>2024</v>
      </c>
      <c r="E153" t="s">
        <v>2025</v>
      </c>
      <c r="F153" t="s">
        <v>2293</v>
      </c>
    </row>
    <row r="154" spans="2:6">
      <c r="B154" t="s">
        <v>2294</v>
      </c>
      <c r="D154" t="s">
        <v>2024</v>
      </c>
      <c r="E154" t="s">
        <v>2025</v>
      </c>
      <c r="F154" t="s">
        <v>2295</v>
      </c>
    </row>
    <row r="155" spans="2:6">
      <c r="B155" t="s">
        <v>2296</v>
      </c>
      <c r="D155" t="s">
        <v>2024</v>
      </c>
      <c r="E155" t="s">
        <v>2025</v>
      </c>
    </row>
    <row r="156" spans="2:6">
      <c r="B156" t="s">
        <v>2297</v>
      </c>
      <c r="D156" t="s">
        <v>2024</v>
      </c>
      <c r="E156" t="s">
        <v>2025</v>
      </c>
    </row>
    <row r="157" spans="2:6">
      <c r="B157" t="s">
        <v>2298</v>
      </c>
      <c r="D157" t="s">
        <v>2024</v>
      </c>
      <c r="E157" t="s">
        <v>2025</v>
      </c>
      <c r="F157" t="s">
        <v>2071</v>
      </c>
    </row>
    <row r="158" spans="2:6">
      <c r="B158" t="s">
        <v>2299</v>
      </c>
      <c r="D158" t="s">
        <v>2024</v>
      </c>
      <c r="E158" t="s">
        <v>2025</v>
      </c>
      <c r="F158" t="s">
        <v>2071</v>
      </c>
    </row>
    <row r="159" spans="2:6">
      <c r="B159" t="s">
        <v>1882</v>
      </c>
      <c r="D159" t="s">
        <v>2024</v>
      </c>
      <c r="E159" t="s">
        <v>2025</v>
      </c>
      <c r="F159" t="s">
        <v>2300</v>
      </c>
    </row>
    <row r="160" spans="2:6">
      <c r="B160" t="s">
        <v>2301</v>
      </c>
      <c r="D160" t="s">
        <v>2024</v>
      </c>
      <c r="E160" t="s">
        <v>2025</v>
      </c>
      <c r="F160" s="10" t="s">
        <v>2302</v>
      </c>
    </row>
    <row r="161" spans="2:6">
      <c r="B161" t="s">
        <v>2304</v>
      </c>
      <c r="D161" t="s">
        <v>2024</v>
      </c>
      <c r="E161" t="s">
        <v>2025</v>
      </c>
    </row>
    <row r="162" spans="2:6">
      <c r="B162" t="s">
        <v>2307</v>
      </c>
      <c r="D162" t="s">
        <v>2024</v>
      </c>
      <c r="E162" t="s">
        <v>2025</v>
      </c>
      <c r="F162" t="s">
        <v>2308</v>
      </c>
    </row>
    <row r="163" spans="2:6">
      <c r="B163" t="s">
        <v>2309</v>
      </c>
      <c r="D163" t="s">
        <v>2024</v>
      </c>
      <c r="E163" t="s">
        <v>2025</v>
      </c>
      <c r="F163" s="10" t="s">
        <v>2310</v>
      </c>
    </row>
    <row r="164" spans="2:6">
      <c r="B164" t="s">
        <v>2311</v>
      </c>
      <c r="D164" t="s">
        <v>2024</v>
      </c>
      <c r="E164" t="s">
        <v>2025</v>
      </c>
      <c r="F164" t="s">
        <v>2312</v>
      </c>
    </row>
    <row r="165" spans="2:6">
      <c r="B165" t="s">
        <v>2313</v>
      </c>
      <c r="D165" t="s">
        <v>2024</v>
      </c>
      <c r="E165" t="s">
        <v>2025</v>
      </c>
      <c r="F165" t="s">
        <v>2314</v>
      </c>
    </row>
    <row r="166" spans="2:6">
      <c r="B166" t="s">
        <v>2316</v>
      </c>
      <c r="D166" t="s">
        <v>2024</v>
      </c>
      <c r="E166" t="s">
        <v>2025</v>
      </c>
    </row>
    <row r="167" spans="2:6">
      <c r="B167" t="s">
        <v>2317</v>
      </c>
      <c r="D167" t="s">
        <v>2024</v>
      </c>
      <c r="E167" t="s">
        <v>2025</v>
      </c>
    </row>
    <row r="168" spans="2:6">
      <c r="B168" t="s">
        <v>2318</v>
      </c>
      <c r="D168" t="s">
        <v>2024</v>
      </c>
      <c r="E168" t="s">
        <v>2025</v>
      </c>
      <c r="F168" t="s">
        <v>2071</v>
      </c>
    </row>
    <row r="169" spans="2:6">
      <c r="B169" t="s">
        <v>2319</v>
      </c>
      <c r="D169" t="s">
        <v>2024</v>
      </c>
      <c r="E169" t="s">
        <v>2025</v>
      </c>
      <c r="F169" t="s">
        <v>2320</v>
      </c>
    </row>
    <row r="170" spans="2:6">
      <c r="B170" t="s">
        <v>2321</v>
      </c>
      <c r="D170" t="s">
        <v>2024</v>
      </c>
      <c r="E170" t="s">
        <v>2025</v>
      </c>
      <c r="F170" t="s">
        <v>2322</v>
      </c>
    </row>
    <row r="171" spans="2:6">
      <c r="B171" t="s">
        <v>2324</v>
      </c>
      <c r="D171" t="s">
        <v>2024</v>
      </c>
      <c r="E171" t="s">
        <v>2025</v>
      </c>
      <c r="F171" t="s">
        <v>2325</v>
      </c>
    </row>
    <row r="172" spans="2:6">
      <c r="B172" t="s">
        <v>2326</v>
      </c>
      <c r="D172" t="s">
        <v>2024</v>
      </c>
      <c r="E172" t="s">
        <v>2025</v>
      </c>
      <c r="F172" t="s">
        <v>2327</v>
      </c>
    </row>
    <row r="173" spans="2:6">
      <c r="B173" t="s">
        <v>2328</v>
      </c>
      <c r="D173" t="s">
        <v>2024</v>
      </c>
      <c r="E173" t="s">
        <v>2025</v>
      </c>
    </row>
    <row r="174" spans="2:6">
      <c r="B174" t="s">
        <v>2330</v>
      </c>
      <c r="D174" t="s">
        <v>2024</v>
      </c>
      <c r="E174" t="s">
        <v>2025</v>
      </c>
    </row>
    <row r="175" spans="2:6">
      <c r="B175" t="s">
        <v>2331</v>
      </c>
      <c r="D175" t="s">
        <v>2024</v>
      </c>
      <c r="E175" t="s">
        <v>2025</v>
      </c>
    </row>
    <row r="176" spans="2:6">
      <c r="B176" t="s">
        <v>2333</v>
      </c>
      <c r="D176" t="s">
        <v>2024</v>
      </c>
      <c r="E176" t="s">
        <v>2025</v>
      </c>
      <c r="F176" t="s">
        <v>2334</v>
      </c>
    </row>
    <row r="177" spans="2:6">
      <c r="B177" t="s">
        <v>2335</v>
      </c>
      <c r="D177" t="s">
        <v>2024</v>
      </c>
      <c r="E177" t="s">
        <v>2025</v>
      </c>
    </row>
    <row r="178" spans="2:6">
      <c r="B178" t="s">
        <v>2336</v>
      </c>
      <c r="D178" t="s">
        <v>2024</v>
      </c>
      <c r="E178" t="s">
        <v>2025</v>
      </c>
    </row>
    <row r="179" spans="2:6">
      <c r="B179" t="s">
        <v>1847</v>
      </c>
      <c r="D179" t="s">
        <v>2024</v>
      </c>
      <c r="E179" t="s">
        <v>2025</v>
      </c>
    </row>
    <row r="180" spans="2:6">
      <c r="B180" t="s">
        <v>1961</v>
      </c>
      <c r="D180" t="s">
        <v>2024</v>
      </c>
      <c r="E180" t="s">
        <v>2025</v>
      </c>
      <c r="F180" t="s">
        <v>2337</v>
      </c>
    </row>
    <row r="181" spans="2:6">
      <c r="B181" t="s">
        <v>2338</v>
      </c>
      <c r="D181" t="s">
        <v>2024</v>
      </c>
      <c r="E181" t="s">
        <v>2025</v>
      </c>
    </row>
    <row r="182" spans="2:6">
      <c r="B182" t="s">
        <v>34</v>
      </c>
      <c r="D182" t="s">
        <v>2024</v>
      </c>
      <c r="E182" t="s">
        <v>2025</v>
      </c>
      <c r="F182" t="s">
        <v>2339</v>
      </c>
    </row>
    <row r="183" spans="2:6">
      <c r="B183" t="s">
        <v>141</v>
      </c>
      <c r="D183" t="s">
        <v>2024</v>
      </c>
      <c r="E183" t="s">
        <v>2025</v>
      </c>
      <c r="F183" t="s">
        <v>2340</v>
      </c>
    </row>
    <row r="184" spans="2:6">
      <c r="B184" t="s">
        <v>2341</v>
      </c>
      <c r="D184" t="s">
        <v>2024</v>
      </c>
      <c r="E184" t="s">
        <v>2025</v>
      </c>
      <c r="F184" t="s">
        <v>2342</v>
      </c>
    </row>
    <row r="185" spans="2:6">
      <c r="B185" t="s">
        <v>2364</v>
      </c>
      <c r="D185" t="s">
        <v>2024</v>
      </c>
      <c r="E185" t="s">
        <v>2025</v>
      </c>
      <c r="F185" t="s">
        <v>2365</v>
      </c>
    </row>
    <row r="186" spans="2:6">
      <c r="B186" t="s">
        <v>2380</v>
      </c>
      <c r="D186" t="s">
        <v>2024</v>
      </c>
      <c r="E186" t="s">
        <v>2025</v>
      </c>
    </row>
    <row r="187" spans="2:6">
      <c r="B187" t="s">
        <v>2381</v>
      </c>
      <c r="D187" t="s">
        <v>2024</v>
      </c>
      <c r="E187" t="s">
        <v>2025</v>
      </c>
      <c r="F187" t="s">
        <v>2382</v>
      </c>
    </row>
    <row r="188" spans="2:6">
      <c r="B188" t="s">
        <v>2383</v>
      </c>
      <c r="D188" t="s">
        <v>2024</v>
      </c>
      <c r="E188" t="s">
        <v>2025</v>
      </c>
    </row>
    <row r="189" spans="2:6">
      <c r="B189" t="s">
        <v>2387</v>
      </c>
      <c r="D189" t="s">
        <v>2024</v>
      </c>
      <c r="E189" t="s">
        <v>2025</v>
      </c>
      <c r="F189" t="s">
        <v>2388</v>
      </c>
    </row>
    <row r="190" spans="2:6">
      <c r="B190" t="s">
        <v>2389</v>
      </c>
      <c r="D190" t="s">
        <v>2024</v>
      </c>
      <c r="E190" t="s">
        <v>2025</v>
      </c>
      <c r="F190" t="s">
        <v>2390</v>
      </c>
    </row>
    <row r="191" spans="2:6">
      <c r="B191" t="s">
        <v>2391</v>
      </c>
      <c r="D191" t="s">
        <v>2024</v>
      </c>
      <c r="E191" t="s">
        <v>2025</v>
      </c>
    </row>
    <row r="192" spans="2:6">
      <c r="B192" t="s">
        <v>2392</v>
      </c>
      <c r="D192" t="s">
        <v>2024</v>
      </c>
      <c r="E192" t="s">
        <v>2025</v>
      </c>
    </row>
    <row r="193" spans="1:6">
      <c r="B193" t="s">
        <v>2393</v>
      </c>
      <c r="D193" t="s">
        <v>2024</v>
      </c>
      <c r="E193" t="s">
        <v>2025</v>
      </c>
    </row>
    <row r="194" spans="1:6">
      <c r="B194" t="s">
        <v>2023</v>
      </c>
      <c r="D194" t="s">
        <v>2024</v>
      </c>
      <c r="E194" t="s">
        <v>2025</v>
      </c>
    </row>
    <row r="196" spans="1:6">
      <c r="B196" t="s">
        <v>2260</v>
      </c>
      <c r="C196" t="str">
        <f>LEFT(D196,1)</f>
        <v>U</v>
      </c>
      <c r="D196" t="s">
        <v>2261</v>
      </c>
      <c r="E196" t="s">
        <v>2262</v>
      </c>
      <c r="F196" s="10" t="s">
        <v>2263</v>
      </c>
    </row>
    <row r="197" spans="1:6">
      <c r="B197" t="s">
        <v>2384</v>
      </c>
      <c r="C197" t="str">
        <f>LEFT(D197,1)</f>
        <v>U</v>
      </c>
      <c r="D197" t="s">
        <v>2385</v>
      </c>
      <c r="E197" t="s">
        <v>2025</v>
      </c>
      <c r="F197" s="10" t="s">
        <v>2386</v>
      </c>
    </row>
    <row r="199" spans="1:6">
      <c r="A199" t="e">
        <f>FIND("→",B199)</f>
        <v>#VALUE!</v>
      </c>
      <c r="B199" t="s">
        <v>2232</v>
      </c>
      <c r="D199" t="s">
        <v>2398</v>
      </c>
      <c r="E199" t="s">
        <v>2025</v>
      </c>
      <c r="F199" s="10" t="s">
        <v>2399</v>
      </c>
    </row>
    <row r="200" spans="1:6">
      <c r="A200" t="e">
        <f>FIND("→",B200)</f>
        <v>#VALUE!</v>
      </c>
      <c r="B200" t="s">
        <v>2400</v>
      </c>
      <c r="D200" t="s">
        <v>2401</v>
      </c>
      <c r="E200" t="s">
        <v>2402</v>
      </c>
      <c r="F200" s="10" t="s">
        <v>2403</v>
      </c>
    </row>
    <row r="201" spans="1:6">
      <c r="A201" t="e">
        <f>FIND("→",B201)</f>
        <v>#VALUE!</v>
      </c>
      <c r="B201" t="s">
        <v>2233</v>
      </c>
      <c r="D201" t="s">
        <v>2398</v>
      </c>
      <c r="E201" t="s">
        <v>2025</v>
      </c>
      <c r="F201" t="s">
        <v>2407</v>
      </c>
    </row>
    <row r="203" spans="1:6">
      <c r="A203" t="e">
        <f>FIND("→",B203)</f>
        <v>#VALUE!</v>
      </c>
      <c r="B203" t="s">
        <v>2408</v>
      </c>
      <c r="D203" t="s">
        <v>2395</v>
      </c>
      <c r="E203" t="s">
        <v>2409</v>
      </c>
      <c r="F203" s="10" t="s">
        <v>2410</v>
      </c>
    </row>
    <row r="204" spans="1:6">
      <c r="A204" t="e">
        <f>FIND("→",B204)</f>
        <v>#VALUE!</v>
      </c>
      <c r="B204" t="s">
        <v>2411</v>
      </c>
      <c r="D204" t="s">
        <v>2395</v>
      </c>
      <c r="E204" t="s">
        <v>2412</v>
      </c>
      <c r="F204" s="10" t="s">
        <v>2413</v>
      </c>
    </row>
    <row r="205" spans="1:6">
      <c r="A205" t="e">
        <f>FIND("→",B205)</f>
        <v>#VALUE!</v>
      </c>
      <c r="B205" t="s">
        <v>2424</v>
      </c>
      <c r="D205" t="s">
        <v>2395</v>
      </c>
      <c r="E205" t="s">
        <v>2419</v>
      </c>
      <c r="F205" s="10" t="s">
        <v>2420</v>
      </c>
    </row>
    <row r="206" spans="1:6">
      <c r="F206" s="10"/>
    </row>
    <row r="207" spans="1:6">
      <c r="A207">
        <f>COUNTA(B1:B207)</f>
        <v>201</v>
      </c>
      <c r="F207" s="10"/>
    </row>
    <row r="208" spans="1:6">
      <c r="F208" s="10"/>
    </row>
    <row r="209" spans="1:6">
      <c r="A209" t="e">
        <f>FIND("→",B209)</f>
        <v>#VALUE!</v>
      </c>
      <c r="B209" t="s">
        <v>2394</v>
      </c>
      <c r="D209" t="s">
        <v>2395</v>
      </c>
      <c r="E209" t="s">
        <v>2396</v>
      </c>
      <c r="F209" t="s">
        <v>2397</v>
      </c>
    </row>
    <row r="210" spans="1:6">
      <c r="A210" t="e">
        <f t="shared" ref="A210:A213" si="0">FIND("→",B210)</f>
        <v>#VALUE!</v>
      </c>
      <c r="B210" t="s">
        <v>2404</v>
      </c>
      <c r="D210" t="s">
        <v>2395</v>
      </c>
      <c r="E210" t="s">
        <v>2405</v>
      </c>
      <c r="F210" t="s">
        <v>2406</v>
      </c>
    </row>
    <row r="211" spans="1:6">
      <c r="A211" t="e">
        <f t="shared" si="0"/>
        <v>#VALUE!</v>
      </c>
      <c r="B211" t="s">
        <v>2414</v>
      </c>
      <c r="D211" t="s">
        <v>2395</v>
      </c>
      <c r="E211" t="s">
        <v>2415</v>
      </c>
      <c r="F211" t="s">
        <v>2416</v>
      </c>
    </row>
    <row r="212" spans="1:6">
      <c r="A212" t="e">
        <f t="shared" si="0"/>
        <v>#VALUE!</v>
      </c>
      <c r="B212" t="s">
        <v>2417</v>
      </c>
      <c r="D212" t="s">
        <v>2395</v>
      </c>
      <c r="E212" t="s">
        <v>2396</v>
      </c>
      <c r="F212" t="s">
        <v>2418</v>
      </c>
    </row>
    <row r="213" spans="1:6">
      <c r="A213" t="e">
        <f t="shared" si="0"/>
        <v>#VALUE!</v>
      </c>
      <c r="B213" t="s">
        <v>2421</v>
      </c>
      <c r="D213" t="s">
        <v>2395</v>
      </c>
      <c r="E213" t="s">
        <v>2422</v>
      </c>
      <c r="F213" t="s">
        <v>2423</v>
      </c>
    </row>
    <row r="215" spans="1:6">
      <c r="A215" t="s">
        <v>2440</v>
      </c>
      <c r="B215" t="s">
        <v>2258</v>
      </c>
      <c r="C215" t="str">
        <f>LEFT(D215,1)</f>
        <v/>
      </c>
    </row>
    <row r="216" spans="1:6">
      <c r="A216" t="s">
        <v>2440</v>
      </c>
      <c r="B216" t="s">
        <v>2038</v>
      </c>
    </row>
    <row r="217" spans="1:6">
      <c r="A217" t="s">
        <v>2440</v>
      </c>
      <c r="B217" t="s">
        <v>2039</v>
      </c>
    </row>
    <row r="218" spans="1:6">
      <c r="A218" t="s">
        <v>2440</v>
      </c>
      <c r="B218" t="s">
        <v>2040</v>
      </c>
    </row>
    <row r="219" spans="1:6">
      <c r="A219" t="s">
        <v>2440</v>
      </c>
      <c r="B219" t="s">
        <v>2041</v>
      </c>
    </row>
    <row r="220" spans="1:6">
      <c r="A220" t="s">
        <v>2440</v>
      </c>
      <c r="B220" t="s">
        <v>2042</v>
      </c>
    </row>
    <row r="221" spans="1:6">
      <c r="A221" t="s">
        <v>2440</v>
      </c>
      <c r="B221" t="s">
        <v>2043</v>
      </c>
    </row>
    <row r="222" spans="1:6">
      <c r="A222" t="s">
        <v>2440</v>
      </c>
      <c r="B222" t="s">
        <v>2044</v>
      </c>
    </row>
    <row r="223" spans="1:6">
      <c r="A223" t="s">
        <v>2440</v>
      </c>
      <c r="B223" t="s">
        <v>2062</v>
      </c>
    </row>
    <row r="224" spans="1:6">
      <c r="A224" t="s">
        <v>2440</v>
      </c>
      <c r="B224" t="s">
        <v>2063</v>
      </c>
    </row>
    <row r="225" spans="1:3">
      <c r="A225" t="s">
        <v>2440</v>
      </c>
      <c r="B225" t="s">
        <v>2064</v>
      </c>
    </row>
    <row r="226" spans="1:3">
      <c r="A226" t="s">
        <v>2440</v>
      </c>
      <c r="B226" t="s">
        <v>8</v>
      </c>
    </row>
    <row r="227" spans="1:3">
      <c r="A227" t="s">
        <v>2440</v>
      </c>
      <c r="B227" t="s">
        <v>2086</v>
      </c>
    </row>
    <row r="228" spans="1:3">
      <c r="A228" t="s">
        <v>2440</v>
      </c>
      <c r="B228" t="s">
        <v>2087</v>
      </c>
    </row>
    <row r="229" spans="1:3">
      <c r="A229" t="s">
        <v>2440</v>
      </c>
      <c r="B229" s="10" t="s">
        <v>2088</v>
      </c>
      <c r="C229" s="10"/>
    </row>
    <row r="230" spans="1:3">
      <c r="A230" t="s">
        <v>2440</v>
      </c>
      <c r="B230" t="s">
        <v>2108</v>
      </c>
    </row>
    <row r="231" spans="1:3">
      <c r="A231" t="s">
        <v>2440</v>
      </c>
      <c r="B231" t="s">
        <v>2109</v>
      </c>
    </row>
    <row r="232" spans="1:3">
      <c r="A232" t="s">
        <v>2440</v>
      </c>
      <c r="B232" t="s">
        <v>2110</v>
      </c>
    </row>
    <row r="233" spans="1:3">
      <c r="A233" t="s">
        <v>2440</v>
      </c>
      <c r="B233" t="s">
        <v>2125</v>
      </c>
    </row>
    <row r="234" spans="1:3">
      <c r="A234" t="s">
        <v>2440</v>
      </c>
      <c r="B234" t="s">
        <v>2128</v>
      </c>
    </row>
    <row r="235" spans="1:3">
      <c r="A235" t="s">
        <v>2440</v>
      </c>
      <c r="B235" t="s">
        <v>2129</v>
      </c>
    </row>
    <row r="236" spans="1:3">
      <c r="A236" t="s">
        <v>2440</v>
      </c>
      <c r="B236" t="s">
        <v>2130</v>
      </c>
    </row>
    <row r="237" spans="1:3">
      <c r="A237" t="s">
        <v>2440</v>
      </c>
      <c r="B237" t="s">
        <v>2131</v>
      </c>
    </row>
    <row r="238" spans="1:3">
      <c r="A238" t="s">
        <v>2440</v>
      </c>
      <c r="B238" t="s">
        <v>2132</v>
      </c>
    </row>
    <row r="239" spans="1:3">
      <c r="A239" t="s">
        <v>2440</v>
      </c>
      <c r="B239" t="s">
        <v>2133</v>
      </c>
    </row>
    <row r="240" spans="1:3">
      <c r="A240" t="s">
        <v>2440</v>
      </c>
      <c r="B240" t="s">
        <v>2134</v>
      </c>
    </row>
    <row r="241" spans="1:3">
      <c r="A241" t="s">
        <v>2440</v>
      </c>
      <c r="B241" t="s">
        <v>2135</v>
      </c>
    </row>
    <row r="242" spans="1:3">
      <c r="A242" t="s">
        <v>2440</v>
      </c>
      <c r="B242" t="s">
        <v>2136</v>
      </c>
    </row>
    <row r="243" spans="1:3">
      <c r="A243" t="s">
        <v>2440</v>
      </c>
      <c r="B243" s="10" t="s">
        <v>2137</v>
      </c>
      <c r="C243" s="10"/>
    </row>
    <row r="244" spans="1:3">
      <c r="A244" t="s">
        <v>2440</v>
      </c>
      <c r="B244" t="s">
        <v>2163</v>
      </c>
    </row>
    <row r="245" spans="1:3">
      <c r="A245" t="s">
        <v>2440</v>
      </c>
      <c r="B245" t="s">
        <v>15</v>
      </c>
    </row>
    <row r="246" spans="1:3">
      <c r="A246" t="s">
        <v>2440</v>
      </c>
      <c r="B246" t="s">
        <v>2226</v>
      </c>
    </row>
    <row r="247" spans="1:3">
      <c r="A247" t="s">
        <v>2440</v>
      </c>
      <c r="B247" t="s">
        <v>2227</v>
      </c>
    </row>
    <row r="248" spans="1:3">
      <c r="A248" t="s">
        <v>2440</v>
      </c>
      <c r="B248" t="s">
        <v>2228</v>
      </c>
    </row>
    <row r="249" spans="1:3">
      <c r="A249" t="s">
        <v>2440</v>
      </c>
      <c r="B249" s="10" t="s">
        <v>2229</v>
      </c>
      <c r="C249" s="10"/>
    </row>
    <row r="250" spans="1:3">
      <c r="A250" t="s">
        <v>2440</v>
      </c>
      <c r="B250" s="10" t="s">
        <v>2230</v>
      </c>
      <c r="C250" s="10"/>
    </row>
    <row r="251" spans="1:3">
      <c r="A251" t="s">
        <v>2440</v>
      </c>
      <c r="B251" t="s">
        <v>2232</v>
      </c>
    </row>
    <row r="252" spans="1:3">
      <c r="A252" t="s">
        <v>2440</v>
      </c>
      <c r="B252" t="s">
        <v>2233</v>
      </c>
    </row>
    <row r="253" spans="1:3">
      <c r="A253" t="s">
        <v>2440</v>
      </c>
      <c r="B253" t="s">
        <v>2234</v>
      </c>
    </row>
    <row r="254" spans="1:3">
      <c r="A254" t="s">
        <v>2440</v>
      </c>
      <c r="B254" t="s">
        <v>2235</v>
      </c>
    </row>
    <row r="255" spans="1:3">
      <c r="A255" t="s">
        <v>2440</v>
      </c>
      <c r="B255" t="s">
        <v>2236</v>
      </c>
    </row>
    <row r="256" spans="1:3">
      <c r="A256" t="s">
        <v>2440</v>
      </c>
      <c r="B256" t="s">
        <v>2237</v>
      </c>
    </row>
    <row r="257" spans="1:2">
      <c r="A257" t="s">
        <v>2440</v>
      </c>
      <c r="B257" t="s">
        <v>2238</v>
      </c>
    </row>
    <row r="258" spans="1:2">
      <c r="A258" t="s">
        <v>2440</v>
      </c>
      <c r="B258" t="s">
        <v>2241</v>
      </c>
    </row>
    <row r="259" spans="1:2">
      <c r="A259" t="s">
        <v>2440</v>
      </c>
      <c r="B259" t="s">
        <v>2249</v>
      </c>
    </row>
    <row r="260" spans="1:2">
      <c r="A260" t="s">
        <v>2440</v>
      </c>
      <c r="B260" t="s">
        <v>2250</v>
      </c>
    </row>
    <row r="261" spans="1:2">
      <c r="A261" t="s">
        <v>2440</v>
      </c>
      <c r="B261" t="s">
        <v>2251</v>
      </c>
    </row>
    <row r="262" spans="1:2">
      <c r="A262" t="s">
        <v>2440</v>
      </c>
      <c r="B262" t="s">
        <v>2252</v>
      </c>
    </row>
    <row r="263" spans="1:2">
      <c r="A263" t="s">
        <v>2440</v>
      </c>
      <c r="B263" t="s">
        <v>2253</v>
      </c>
    </row>
    <row r="264" spans="1:2">
      <c r="A264" t="s">
        <v>2440</v>
      </c>
      <c r="B264" t="s">
        <v>2257</v>
      </c>
    </row>
    <row r="265" spans="1:2">
      <c r="A265" t="s">
        <v>2440</v>
      </c>
      <c r="B265" t="s">
        <v>2343</v>
      </c>
    </row>
    <row r="266" spans="1:2">
      <c r="A266" t="s">
        <v>2440</v>
      </c>
      <c r="B266" t="s">
        <v>2344</v>
      </c>
    </row>
    <row r="267" spans="1:2">
      <c r="A267" t="s">
        <v>2440</v>
      </c>
      <c r="B267" t="s">
        <v>2345</v>
      </c>
    </row>
    <row r="268" spans="1:2">
      <c r="A268" t="s">
        <v>2440</v>
      </c>
      <c r="B268" t="s">
        <v>2346</v>
      </c>
    </row>
    <row r="269" spans="1:2">
      <c r="A269" t="s">
        <v>2440</v>
      </c>
      <c r="B269" t="s">
        <v>2347</v>
      </c>
    </row>
    <row r="270" spans="1:2">
      <c r="A270" t="s">
        <v>2440</v>
      </c>
      <c r="B270" t="s">
        <v>2348</v>
      </c>
    </row>
    <row r="271" spans="1:2">
      <c r="A271" t="s">
        <v>2440</v>
      </c>
      <c r="B271" t="s">
        <v>2349</v>
      </c>
    </row>
    <row r="272" spans="1:2">
      <c r="A272" t="s">
        <v>2440</v>
      </c>
      <c r="B272" t="s">
        <v>2350</v>
      </c>
    </row>
    <row r="273" spans="1:2">
      <c r="A273" t="s">
        <v>2440</v>
      </c>
      <c r="B273" t="s">
        <v>2351</v>
      </c>
    </row>
    <row r="274" spans="1:2">
      <c r="A274" t="s">
        <v>2440</v>
      </c>
      <c r="B274" t="s">
        <v>2352</v>
      </c>
    </row>
    <row r="275" spans="1:2">
      <c r="A275" t="s">
        <v>2440</v>
      </c>
      <c r="B275" t="s">
        <v>2353</v>
      </c>
    </row>
    <row r="276" spans="1:2">
      <c r="A276" t="s">
        <v>2440</v>
      </c>
      <c r="B276" t="s">
        <v>2354</v>
      </c>
    </row>
    <row r="277" spans="1:2">
      <c r="A277" t="s">
        <v>2440</v>
      </c>
      <c r="B277" t="s">
        <v>2355</v>
      </c>
    </row>
    <row r="278" spans="1:2">
      <c r="A278" t="s">
        <v>2440</v>
      </c>
      <c r="B278" t="s">
        <v>2356</v>
      </c>
    </row>
    <row r="279" spans="1:2">
      <c r="A279" t="s">
        <v>2440</v>
      </c>
      <c r="B279" t="s">
        <v>2357</v>
      </c>
    </row>
    <row r="280" spans="1:2">
      <c r="A280" t="s">
        <v>2440</v>
      </c>
      <c r="B280" t="s">
        <v>2358</v>
      </c>
    </row>
    <row r="281" spans="1:2">
      <c r="A281" t="s">
        <v>2440</v>
      </c>
      <c r="B281" t="s">
        <v>2359</v>
      </c>
    </row>
    <row r="282" spans="1:2">
      <c r="A282" t="s">
        <v>2440</v>
      </c>
      <c r="B282" t="s">
        <v>2360</v>
      </c>
    </row>
    <row r="283" spans="1:2">
      <c r="A283" t="s">
        <v>2440</v>
      </c>
      <c r="B283" t="s">
        <v>2361</v>
      </c>
    </row>
    <row r="284" spans="1:2">
      <c r="A284" t="s">
        <v>2440</v>
      </c>
      <c r="B284" t="s">
        <v>2362</v>
      </c>
    </row>
    <row r="285" spans="1:2">
      <c r="A285" t="s">
        <v>2440</v>
      </c>
      <c r="B285" t="s">
        <v>2363</v>
      </c>
    </row>
    <row r="286" spans="1:2">
      <c r="A286" t="s">
        <v>2440</v>
      </c>
      <c r="B286" t="s">
        <v>2366</v>
      </c>
    </row>
    <row r="287" spans="1:2">
      <c r="A287" t="s">
        <v>2440</v>
      </c>
      <c r="B287" t="s">
        <v>2367</v>
      </c>
    </row>
    <row r="288" spans="1:2">
      <c r="A288" t="s">
        <v>2440</v>
      </c>
      <c r="B288" t="s">
        <v>2368</v>
      </c>
    </row>
    <row r="289" spans="1:2">
      <c r="A289" t="s">
        <v>2440</v>
      </c>
      <c r="B289" t="s">
        <v>83</v>
      </c>
    </row>
    <row r="290" spans="1:2">
      <c r="A290" t="s">
        <v>2440</v>
      </c>
      <c r="B290" t="s">
        <v>2369</v>
      </c>
    </row>
    <row r="291" spans="1:2">
      <c r="A291" t="s">
        <v>2440</v>
      </c>
      <c r="B291" t="s">
        <v>2370</v>
      </c>
    </row>
    <row r="292" spans="1:2">
      <c r="A292" t="s">
        <v>2440</v>
      </c>
      <c r="B292" t="s">
        <v>2371</v>
      </c>
    </row>
    <row r="293" spans="1:2">
      <c r="A293" t="s">
        <v>2440</v>
      </c>
      <c r="B293" t="s">
        <v>2372</v>
      </c>
    </row>
    <row r="294" spans="1:2">
      <c r="A294" t="s">
        <v>2440</v>
      </c>
      <c r="B294" t="s">
        <v>2373</v>
      </c>
    </row>
    <row r="295" spans="1:2">
      <c r="A295" t="s">
        <v>2440</v>
      </c>
      <c r="B295" t="s">
        <v>2374</v>
      </c>
    </row>
    <row r="296" spans="1:2">
      <c r="A296" t="s">
        <v>2440</v>
      </c>
      <c r="B296" t="s">
        <v>2375</v>
      </c>
    </row>
    <row r="297" spans="1:2">
      <c r="A297" t="s">
        <v>2440</v>
      </c>
      <c r="B297" t="s">
        <v>2376</v>
      </c>
    </row>
    <row r="298" spans="1:2">
      <c r="A298" t="s">
        <v>2440</v>
      </c>
      <c r="B298" t="s">
        <v>2377</v>
      </c>
    </row>
    <row r="299" spans="1:2">
      <c r="A299" t="s">
        <v>2440</v>
      </c>
      <c r="B299" t="s">
        <v>2378</v>
      </c>
    </row>
    <row r="300" spans="1:2">
      <c r="A300" t="s">
        <v>2440</v>
      </c>
      <c r="B300" t="s">
        <v>2379</v>
      </c>
    </row>
    <row r="301" spans="1:2">
      <c r="A301" t="s">
        <v>2441</v>
      </c>
      <c r="B301" t="s">
        <v>2089</v>
      </c>
    </row>
    <row r="302" spans="1:2">
      <c r="A302" t="s">
        <v>2441</v>
      </c>
      <c r="B302" t="s">
        <v>2105</v>
      </c>
    </row>
    <row r="303" spans="1:2">
      <c r="A303" t="s">
        <v>2441</v>
      </c>
      <c r="B303" t="s">
        <v>2106</v>
      </c>
    </row>
    <row r="304" spans="1:2">
      <c r="A304" t="s">
        <v>2441</v>
      </c>
      <c r="B304" t="s">
        <v>2152</v>
      </c>
    </row>
    <row r="305" spans="1:2">
      <c r="A305" t="s">
        <v>2441</v>
      </c>
      <c r="B305" t="s">
        <v>2169</v>
      </c>
    </row>
    <row r="306" spans="1:2">
      <c r="A306" t="s">
        <v>2441</v>
      </c>
      <c r="B306" t="s">
        <v>2218</v>
      </c>
    </row>
    <row r="307" spans="1:2">
      <c r="A307" t="s">
        <v>2441</v>
      </c>
      <c r="B307" t="s">
        <v>2247</v>
      </c>
    </row>
    <row r="308" spans="1:2">
      <c r="A308" t="s">
        <v>2441</v>
      </c>
      <c r="B308" t="s">
        <v>2276</v>
      </c>
    </row>
    <row r="309" spans="1:2">
      <c r="A309" t="s">
        <v>2441</v>
      </c>
      <c r="B309" t="s">
        <v>2277</v>
      </c>
    </row>
    <row r="310" spans="1:2">
      <c r="A310" t="s">
        <v>2441</v>
      </c>
      <c r="B310" t="s">
        <v>2305</v>
      </c>
    </row>
    <row r="311" spans="1:2">
      <c r="A311" t="s">
        <v>2441</v>
      </c>
      <c r="B311" t="s">
        <v>2315</v>
      </c>
    </row>
    <row r="312" spans="1:2">
      <c r="A312" t="s">
        <v>2441</v>
      </c>
      <c r="B312" t="s">
        <v>2323</v>
      </c>
    </row>
    <row r="313" spans="1:2">
      <c r="A313" t="s">
        <v>2441</v>
      </c>
      <c r="B313" t="s">
        <v>2329</v>
      </c>
    </row>
    <row r="314" spans="1:2">
      <c r="A314" t="s">
        <v>2441</v>
      </c>
      <c r="B314" t="s">
        <v>2022</v>
      </c>
    </row>
    <row r="315" spans="1:2">
      <c r="A315" t="s">
        <v>2441</v>
      </c>
      <c r="B315" t="s">
        <v>2096</v>
      </c>
    </row>
    <row r="316" spans="1:2">
      <c r="A316" t="s">
        <v>2441</v>
      </c>
      <c r="B316" t="s">
        <v>2182</v>
      </c>
    </row>
    <row r="317" spans="1:2">
      <c r="A317" t="s">
        <v>2441</v>
      </c>
      <c r="B317" t="s">
        <v>2219</v>
      </c>
    </row>
    <row r="318" spans="1:2">
      <c r="A318" t="s">
        <v>2441</v>
      </c>
      <c r="B318" t="s">
        <v>2245</v>
      </c>
    </row>
    <row r="319" spans="1:2">
      <c r="A319" t="s">
        <v>2441</v>
      </c>
      <c r="B319" t="s">
        <v>2246</v>
      </c>
    </row>
    <row r="320" spans="1:2">
      <c r="A320" t="s">
        <v>2441</v>
      </c>
      <c r="B320" t="s">
        <v>2274</v>
      </c>
    </row>
    <row r="321" spans="1:6">
      <c r="A321" t="s">
        <v>2441</v>
      </c>
      <c r="B321" t="s">
        <v>2281</v>
      </c>
    </row>
    <row r="322" spans="1:6">
      <c r="A322" t="s">
        <v>2441</v>
      </c>
      <c r="B322" t="s">
        <v>2303</v>
      </c>
    </row>
    <row r="323" spans="1:6">
      <c r="A323" t="s">
        <v>2441</v>
      </c>
      <c r="B323" t="s">
        <v>2306</v>
      </c>
    </row>
    <row r="324" spans="1:6">
      <c r="A324" t="s">
        <v>2441</v>
      </c>
      <c r="B324" t="s">
        <v>2332</v>
      </c>
    </row>
    <row r="327" spans="1:6">
      <c r="F327" s="10"/>
    </row>
  </sheetData>
  <sortState ref="A301:F313">
    <sortCondition ref="B313"/>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296"/>
  <sheetViews>
    <sheetView workbookViewId="0"/>
  </sheetViews>
  <sheetFormatPr defaultRowHeight="15"/>
  <cols>
    <col min="1" max="4" width="4.140625" bestFit="1" customWidth="1"/>
    <col min="5" max="5" width="4.140625" customWidth="1"/>
    <col min="6" max="6" width="19.140625" customWidth="1"/>
    <col min="7" max="7" width="5.7109375" style="38" customWidth="1"/>
    <col min="8" max="8" width="2.42578125" style="41" customWidth="1"/>
    <col min="9" max="9" width="10.140625" style="13" bestFit="1" customWidth="1"/>
    <col min="10" max="10" width="10.140625" style="13" customWidth="1"/>
    <col min="11" max="11" width="30.5703125" style="19" bestFit="1" customWidth="1"/>
    <col min="12" max="12" width="10" bestFit="1" customWidth="1"/>
  </cols>
  <sheetData>
    <row r="1" spans="1:16">
      <c r="I1" s="44" t="s">
        <v>2588</v>
      </c>
    </row>
    <row r="2" spans="1:16">
      <c r="A2" s="4" t="s">
        <v>2458</v>
      </c>
      <c r="B2" s="4" t="s">
        <v>2568</v>
      </c>
      <c r="C2" s="4" t="s">
        <v>2569</v>
      </c>
      <c r="D2" s="4"/>
      <c r="E2" s="4" t="s">
        <v>2587</v>
      </c>
      <c r="F2" s="4" t="s">
        <v>0</v>
      </c>
      <c r="G2" s="39" t="s">
        <v>1983</v>
      </c>
      <c r="H2" s="42"/>
      <c r="I2" s="45" t="s">
        <v>2589</v>
      </c>
      <c r="J2" s="45" t="s">
        <v>2590</v>
      </c>
      <c r="K2" s="20" t="s">
        <v>151</v>
      </c>
      <c r="L2" s="12"/>
    </row>
    <row r="3" spans="1:16">
      <c r="A3">
        <v>41</v>
      </c>
      <c r="B3">
        <v>129</v>
      </c>
      <c r="C3">
        <v>153</v>
      </c>
      <c r="D3" t="s">
        <v>2584</v>
      </c>
      <c r="E3">
        <v>207</v>
      </c>
      <c r="F3" t="s">
        <v>590</v>
      </c>
      <c r="G3" s="38">
        <v>8</v>
      </c>
      <c r="H3" s="41">
        <v>1</v>
      </c>
      <c r="I3" s="13">
        <v>26.699755247997988</v>
      </c>
      <c r="J3" s="13">
        <v>32.539157206784736</v>
      </c>
      <c r="K3" s="19" t="s">
        <v>524</v>
      </c>
      <c r="L3" s="14">
        <v>1</v>
      </c>
      <c r="M3">
        <v>9572900</v>
      </c>
      <c r="N3">
        <v>1354040000</v>
      </c>
      <c r="O3">
        <v>6.5285216491255547</v>
      </c>
      <c r="P3">
        <v>19.482113908533631</v>
      </c>
    </row>
    <row r="4" spans="1:16">
      <c r="A4">
        <v>23</v>
      </c>
      <c r="B4">
        <v>2</v>
      </c>
      <c r="C4">
        <v>2</v>
      </c>
      <c r="D4" t="s">
        <v>2576</v>
      </c>
      <c r="E4">
        <v>205</v>
      </c>
      <c r="F4" t="s">
        <v>1039</v>
      </c>
      <c r="G4" s="38">
        <v>8</v>
      </c>
      <c r="H4" s="41">
        <v>1</v>
      </c>
      <c r="I4" s="13">
        <v>14.937530364898226</v>
      </c>
      <c r="J4" s="13">
        <v>25.353404781957561</v>
      </c>
      <c r="K4" s="19" t="s">
        <v>954</v>
      </c>
      <c r="L4" s="14">
        <v>1</v>
      </c>
      <c r="M4">
        <v>17075400</v>
      </c>
      <c r="N4">
        <v>143400000</v>
      </c>
      <c r="O4">
        <v>11.645072921212849</v>
      </c>
      <c r="P4">
        <v>2.0632589395318623</v>
      </c>
    </row>
    <row r="5" spans="1:16">
      <c r="A5">
        <v>69</v>
      </c>
      <c r="B5">
        <v>131</v>
      </c>
      <c r="C5">
        <v>155</v>
      </c>
      <c r="D5" t="s">
        <v>2584</v>
      </c>
      <c r="E5">
        <v>206</v>
      </c>
      <c r="F5" t="s">
        <v>866</v>
      </c>
      <c r="G5" s="38">
        <v>8</v>
      </c>
      <c r="H5" s="41">
        <v>1</v>
      </c>
      <c r="I5" s="13">
        <v>19.805112964067124</v>
      </c>
      <c r="J5" s="13">
        <v>21.73652463984741</v>
      </c>
      <c r="K5" s="19" t="s">
        <v>524</v>
      </c>
      <c r="L5" s="14">
        <v>1</v>
      </c>
      <c r="M5">
        <v>3166285</v>
      </c>
      <c r="N5">
        <v>1210569573</v>
      </c>
      <c r="O5">
        <v>2.1593414921080871</v>
      </c>
      <c r="P5">
        <v>17.417841655631236</v>
      </c>
    </row>
    <row r="6" spans="1:16">
      <c r="A6">
        <v>1</v>
      </c>
      <c r="B6">
        <v>31</v>
      </c>
      <c r="C6">
        <v>31</v>
      </c>
      <c r="D6" t="s">
        <v>2577</v>
      </c>
      <c r="E6">
        <v>203</v>
      </c>
      <c r="F6" t="s">
        <v>1750</v>
      </c>
      <c r="G6" s="38">
        <v>8</v>
      </c>
      <c r="H6" s="41">
        <v>1</v>
      </c>
      <c r="I6" s="13">
        <v>10</v>
      </c>
      <c r="J6" s="13">
        <v>19.095426273701339</v>
      </c>
      <c r="K6" s="19" t="s">
        <v>1750</v>
      </c>
      <c r="L6" s="14">
        <v>1</v>
      </c>
      <c r="M6">
        <v>14000000</v>
      </c>
      <c r="N6">
        <v>0</v>
      </c>
      <c r="O6">
        <v>9.5477131368506694</v>
      </c>
      <c r="P6">
        <v>0</v>
      </c>
    </row>
    <row r="7" spans="1:16">
      <c r="A7">
        <v>20</v>
      </c>
      <c r="B7">
        <v>115</v>
      </c>
      <c r="C7">
        <v>139</v>
      </c>
      <c r="D7" t="s">
        <v>2583</v>
      </c>
      <c r="E7">
        <v>204</v>
      </c>
      <c r="F7" t="s">
        <v>1556</v>
      </c>
      <c r="G7" s="38">
        <v>8</v>
      </c>
      <c r="H7" s="41">
        <v>1</v>
      </c>
      <c r="I7" s="13">
        <v>11.453991460644373</v>
      </c>
      <c r="J7" s="13">
        <v>17.042182443543012</v>
      </c>
      <c r="K7" s="19" t="s">
        <v>1537</v>
      </c>
      <c r="L7" s="14">
        <v>1</v>
      </c>
      <c r="M7">
        <v>9161074</v>
      </c>
      <c r="N7">
        <v>316014000</v>
      </c>
      <c r="O7">
        <v>6.2476647555329352</v>
      </c>
      <c r="P7">
        <v>4.5468529324771403</v>
      </c>
    </row>
    <row r="8" spans="1:16">
      <c r="A8">
        <v>5</v>
      </c>
      <c r="B8">
        <v>93</v>
      </c>
      <c r="C8">
        <v>117</v>
      </c>
      <c r="D8" t="s">
        <v>2582</v>
      </c>
      <c r="E8">
        <v>202</v>
      </c>
      <c r="F8" t="s">
        <v>1443</v>
      </c>
      <c r="G8" s="38">
        <v>8</v>
      </c>
      <c r="H8" s="41">
        <v>1</v>
      </c>
      <c r="I8" s="13">
        <v>9.2104624394079622</v>
      </c>
      <c r="J8" s="13">
        <v>14.40447777777233</v>
      </c>
      <c r="K8" s="19" t="s">
        <v>1269</v>
      </c>
      <c r="L8" s="14">
        <v>1</v>
      </c>
      <c r="M8">
        <v>8514877</v>
      </c>
      <c r="N8">
        <v>193946886</v>
      </c>
      <c r="O8">
        <v>5.8069716422548296</v>
      </c>
      <c r="P8">
        <v>2.7905344932626708</v>
      </c>
    </row>
    <row r="9" spans="1:16">
      <c r="A9">
        <v>19</v>
      </c>
      <c r="B9">
        <v>17</v>
      </c>
      <c r="C9">
        <v>17</v>
      </c>
      <c r="D9" t="s">
        <v>2577</v>
      </c>
      <c r="E9">
        <v>201</v>
      </c>
      <c r="F9" t="s">
        <v>1541</v>
      </c>
      <c r="G9" s="38">
        <v>8</v>
      </c>
      <c r="H9" s="41">
        <v>1</v>
      </c>
      <c r="I9" s="13">
        <v>8.0218926408107141</v>
      </c>
      <c r="J9" s="13">
        <v>14.103894914343163</v>
      </c>
      <c r="K9" s="19" t="s">
        <v>1537</v>
      </c>
      <c r="L9" s="14">
        <v>1</v>
      </c>
      <c r="M9">
        <v>9970610</v>
      </c>
      <c r="N9">
        <v>35056064</v>
      </c>
      <c r="O9">
        <v>6.7997517199581887</v>
      </c>
      <c r="P9">
        <v>0.50439147442678578</v>
      </c>
    </row>
    <row r="10" spans="1:16">
      <c r="A10">
        <v>93</v>
      </c>
      <c r="B10">
        <v>13</v>
      </c>
      <c r="C10">
        <v>13</v>
      </c>
      <c r="D10" t="s">
        <v>2576</v>
      </c>
      <c r="E10">
        <v>200</v>
      </c>
      <c r="F10" t="s">
        <v>523</v>
      </c>
      <c r="G10" s="38">
        <v>8</v>
      </c>
      <c r="H10" s="41">
        <v>1</v>
      </c>
      <c r="I10" s="13">
        <v>6.1352385661200994</v>
      </c>
      <c r="J10" s="13">
        <v>10.833688883984943</v>
      </c>
      <c r="K10" s="19" t="s">
        <v>524</v>
      </c>
      <c r="L10" s="14">
        <v>1</v>
      </c>
      <c r="M10">
        <v>7702466</v>
      </c>
      <c r="N10">
        <v>22785500</v>
      </c>
      <c r="O10">
        <v>5.2529239867389732</v>
      </c>
      <c r="P10">
        <v>0.32784091050699615</v>
      </c>
    </row>
    <row r="11" spans="1:16">
      <c r="A11">
        <v>85</v>
      </c>
      <c r="B11">
        <v>182</v>
      </c>
      <c r="C11">
        <v>206</v>
      </c>
      <c r="D11" t="s">
        <v>2572</v>
      </c>
      <c r="E11">
        <v>199</v>
      </c>
      <c r="F11" t="s">
        <v>786</v>
      </c>
      <c r="G11" s="38">
        <v>8</v>
      </c>
      <c r="H11" s="41">
        <v>1</v>
      </c>
      <c r="I11" s="13">
        <v>4.8599931565570991</v>
      </c>
      <c r="J11" s="13">
        <v>6.0256476838692326</v>
      </c>
      <c r="K11" s="19" t="s">
        <v>524</v>
      </c>
      <c r="L11" s="14">
        <v>1</v>
      </c>
      <c r="M11">
        <v>1910931</v>
      </c>
      <c r="N11">
        <v>237641326</v>
      </c>
      <c r="O11">
        <v>1.3032157865939418</v>
      </c>
      <c r="P11">
        <v>3.4192161106813495</v>
      </c>
    </row>
    <row r="12" spans="1:16">
      <c r="A12">
        <v>3</v>
      </c>
      <c r="B12">
        <v>38</v>
      </c>
      <c r="C12">
        <v>38</v>
      </c>
      <c r="D12" t="s">
        <v>2578</v>
      </c>
      <c r="E12">
        <v>193</v>
      </c>
      <c r="F12" t="s">
        <v>1430</v>
      </c>
      <c r="G12" s="38">
        <v>7</v>
      </c>
      <c r="H12" s="41">
        <v>1</v>
      </c>
      <c r="I12" s="13">
        <v>2.6735374292479399</v>
      </c>
      <c r="J12" s="13">
        <v>4.3695619574693438</v>
      </c>
      <c r="K12" s="19" t="s">
        <v>1269</v>
      </c>
      <c r="L12" s="14">
        <v>0.33247522311452249</v>
      </c>
      <c r="M12">
        <v>2780400</v>
      </c>
      <c r="N12">
        <v>40117096</v>
      </c>
      <c r="O12">
        <v>1.8961758289785426</v>
      </c>
      <c r="P12">
        <v>0.57721029951225877</v>
      </c>
    </row>
    <row r="13" spans="1:16">
      <c r="A13">
        <v>18</v>
      </c>
      <c r="B13">
        <v>102</v>
      </c>
      <c r="C13">
        <v>126</v>
      </c>
      <c r="D13" t="s">
        <v>2582</v>
      </c>
      <c r="E13">
        <v>195</v>
      </c>
      <c r="F13" t="s">
        <v>1406</v>
      </c>
      <c r="G13" s="38">
        <v>8</v>
      </c>
      <c r="H13" s="41">
        <v>1</v>
      </c>
      <c r="I13" s="13">
        <v>3.0994687863953798</v>
      </c>
      <c r="J13" s="13">
        <v>4.2994091900770073</v>
      </c>
      <c r="K13" s="19" t="s">
        <v>1269</v>
      </c>
      <c r="L13" s="14">
        <v>0.30374604498274804</v>
      </c>
      <c r="M13">
        <v>1967138</v>
      </c>
      <c r="N13">
        <v>112336538</v>
      </c>
      <c r="O13">
        <v>1.3415478088998678</v>
      </c>
      <c r="P13">
        <v>1.6163135722772715</v>
      </c>
    </row>
    <row r="14" spans="1:16">
      <c r="A14">
        <v>71</v>
      </c>
      <c r="B14">
        <v>62</v>
      </c>
      <c r="C14">
        <v>86</v>
      </c>
      <c r="D14" t="s">
        <v>2580</v>
      </c>
      <c r="E14">
        <v>194</v>
      </c>
      <c r="F14" t="s">
        <v>326</v>
      </c>
      <c r="G14" s="38">
        <v>7</v>
      </c>
      <c r="H14" s="41">
        <v>1</v>
      </c>
      <c r="I14" s="13">
        <v>2.7957227414126318</v>
      </c>
      <c r="J14" s="13">
        <v>4.2262142681747434</v>
      </c>
      <c r="K14" s="19" t="s">
        <v>164</v>
      </c>
      <c r="L14" s="14">
        <v>0.12218531216469186</v>
      </c>
      <c r="M14">
        <v>2345095</v>
      </c>
      <c r="N14">
        <v>71420000</v>
      </c>
      <c r="O14">
        <v>1.5993067384759154</v>
      </c>
      <c r="P14">
        <v>1.0276007912229121</v>
      </c>
    </row>
    <row r="15" spans="1:16">
      <c r="A15">
        <v>98</v>
      </c>
      <c r="B15">
        <v>29</v>
      </c>
      <c r="C15">
        <v>29</v>
      </c>
      <c r="D15" t="s">
        <v>2577</v>
      </c>
      <c r="E15">
        <v>189</v>
      </c>
      <c r="F15" t="s">
        <v>554</v>
      </c>
      <c r="G15" s="38">
        <v>7</v>
      </c>
      <c r="H15" s="41">
        <v>1</v>
      </c>
      <c r="I15" s="13">
        <v>2.2986055470407236</v>
      </c>
      <c r="J15" s="13">
        <v>3.9607754639413515</v>
      </c>
      <c r="K15" s="19" t="s">
        <v>524</v>
      </c>
      <c r="L15" s="14">
        <v>0.18206055423379786</v>
      </c>
      <c r="M15">
        <v>2724900</v>
      </c>
      <c r="N15">
        <v>16967000</v>
      </c>
      <c r="O15">
        <v>1.8583259661860276</v>
      </c>
      <c r="P15">
        <v>0.24412353156929642</v>
      </c>
    </row>
    <row r="16" spans="1:16">
      <c r="A16">
        <v>35</v>
      </c>
      <c r="B16">
        <v>147</v>
      </c>
      <c r="C16">
        <v>171</v>
      </c>
      <c r="D16" t="s">
        <v>2571</v>
      </c>
      <c r="E16">
        <v>192</v>
      </c>
      <c r="F16" t="s">
        <v>1668</v>
      </c>
      <c r="G16" s="38">
        <v>7</v>
      </c>
      <c r="H16" s="41">
        <v>1</v>
      </c>
      <c r="I16" s="13">
        <v>2.3410622061334174</v>
      </c>
      <c r="J16" s="13">
        <v>3.7939075362551895</v>
      </c>
      <c r="K16" s="19" t="s">
        <v>1575</v>
      </c>
      <c r="L16" s="14">
        <v>1.0146130967159106E-2</v>
      </c>
      <c r="M16">
        <v>2381741</v>
      </c>
      <c r="N16">
        <v>37900000</v>
      </c>
      <c r="O16">
        <v>1.6242985595911319</v>
      </c>
      <c r="P16">
        <v>0.54531041707292593</v>
      </c>
    </row>
    <row r="17" spans="1:16">
      <c r="A17">
        <v>67</v>
      </c>
      <c r="B17">
        <v>157</v>
      </c>
      <c r="C17">
        <v>181</v>
      </c>
      <c r="D17" t="s">
        <v>2571</v>
      </c>
      <c r="E17">
        <v>197</v>
      </c>
      <c r="F17" t="s">
        <v>888</v>
      </c>
      <c r="G17" s="38">
        <v>8</v>
      </c>
      <c r="H17" s="41">
        <v>1</v>
      </c>
      <c r="I17" s="13">
        <v>3.2383655603875363</v>
      </c>
      <c r="J17" s="13">
        <v>3.7239779351517499</v>
      </c>
      <c r="K17" s="19" t="s">
        <v>524</v>
      </c>
      <c r="L17" s="14">
        <v>8.2928762312115545E-2</v>
      </c>
      <c r="M17">
        <v>796095</v>
      </c>
      <c r="N17">
        <v>183355000</v>
      </c>
      <c r="O17">
        <v>0.54292047783436659</v>
      </c>
      <c r="P17">
        <v>2.6381369794830167</v>
      </c>
    </row>
    <row r="18" spans="1:16">
      <c r="A18">
        <v>57</v>
      </c>
      <c r="B18">
        <v>201</v>
      </c>
      <c r="C18">
        <v>50</v>
      </c>
      <c r="D18" t="s">
        <v>2574</v>
      </c>
      <c r="E18">
        <v>196</v>
      </c>
      <c r="F18" t="s">
        <v>482</v>
      </c>
      <c r="G18" s="38">
        <v>8</v>
      </c>
      <c r="H18" s="41">
        <v>1</v>
      </c>
      <c r="I18" s="13">
        <v>3.1554367980754208</v>
      </c>
      <c r="J18" s="13">
        <v>3.7189288087163463</v>
      </c>
      <c r="K18" s="19" t="s">
        <v>164</v>
      </c>
      <c r="L18" s="14">
        <v>5.5968011680040952E-2</v>
      </c>
      <c r="M18">
        <v>923768</v>
      </c>
      <c r="N18">
        <v>170901000</v>
      </c>
      <c r="O18">
        <v>0.62999084778587633</v>
      </c>
      <c r="P18">
        <v>2.4589471131445939</v>
      </c>
    </row>
    <row r="19" spans="1:16">
      <c r="A19">
        <v>63</v>
      </c>
      <c r="B19">
        <v>177</v>
      </c>
      <c r="C19">
        <v>201</v>
      </c>
      <c r="D19" t="s">
        <v>2572</v>
      </c>
      <c r="E19">
        <v>186</v>
      </c>
      <c r="F19" t="s">
        <v>1633</v>
      </c>
      <c r="G19" s="38">
        <v>7</v>
      </c>
      <c r="H19" s="41">
        <v>1</v>
      </c>
      <c r="I19" s="13">
        <v>2.0408677756897191</v>
      </c>
      <c r="J19" s="13">
        <v>3.3521636209178416</v>
      </c>
      <c r="K19" s="19" t="s">
        <v>1575</v>
      </c>
      <c r="L19" s="14">
        <v>8.62911562753923E-2</v>
      </c>
      <c r="M19">
        <v>2149690</v>
      </c>
      <c r="N19">
        <v>29195895</v>
      </c>
      <c r="O19">
        <v>1.4660445323683224</v>
      </c>
      <c r="P19">
        <v>0.42007455618119666</v>
      </c>
    </row>
    <row r="20" spans="1:16">
      <c r="A20">
        <v>59</v>
      </c>
      <c r="B20">
        <v>170</v>
      </c>
      <c r="C20">
        <v>194</v>
      </c>
      <c r="D20" t="s">
        <v>2572</v>
      </c>
      <c r="E20">
        <v>191</v>
      </c>
      <c r="F20" t="s">
        <v>926</v>
      </c>
      <c r="G20" s="38">
        <v>7.5</v>
      </c>
      <c r="H20" s="41">
        <v>1</v>
      </c>
      <c r="I20" s="13">
        <v>2.3309160751662583</v>
      </c>
      <c r="J20" s="13">
        <v>3.3244421686566241</v>
      </c>
      <c r="K20" s="19" t="s">
        <v>524</v>
      </c>
      <c r="L20" s="14">
        <v>2.5203114704901441E-2</v>
      </c>
      <c r="M20">
        <v>1628750</v>
      </c>
      <c r="N20">
        <v>76653000</v>
      </c>
      <c r="O20">
        <v>1.1107741265461091</v>
      </c>
      <c r="P20">
        <v>1.1028939155644062</v>
      </c>
    </row>
    <row r="21" spans="1:16">
      <c r="A21">
        <v>62</v>
      </c>
      <c r="B21">
        <v>174</v>
      </c>
      <c r="C21">
        <v>198</v>
      </c>
      <c r="D21" t="s">
        <v>2572</v>
      </c>
      <c r="E21">
        <v>184</v>
      </c>
      <c r="F21" t="s">
        <v>1687</v>
      </c>
      <c r="G21" s="38">
        <v>7</v>
      </c>
      <c r="H21" s="41">
        <v>1</v>
      </c>
      <c r="I21" s="13">
        <v>1.831459290147085</v>
      </c>
      <c r="J21" s="13">
        <v>2.9535670274127512</v>
      </c>
      <c r="K21" s="19" t="s">
        <v>1575</v>
      </c>
      <c r="L21" s="14">
        <v>0.14869558830789553</v>
      </c>
      <c r="M21">
        <v>1839542</v>
      </c>
      <c r="N21">
        <v>30894000</v>
      </c>
      <c r="O21">
        <v>1.2545299513706107</v>
      </c>
      <c r="P21">
        <v>0.4445071246715297</v>
      </c>
    </row>
    <row r="22" spans="1:16">
      <c r="A22">
        <v>72</v>
      </c>
      <c r="B22">
        <v>202</v>
      </c>
      <c r="C22">
        <v>51</v>
      </c>
      <c r="D22" t="s">
        <v>2574</v>
      </c>
      <c r="E22">
        <v>187</v>
      </c>
      <c r="F22" t="s">
        <v>187</v>
      </c>
      <c r="G22" s="38">
        <v>7</v>
      </c>
      <c r="H22" s="41">
        <v>1</v>
      </c>
      <c r="I22" s="13">
        <v>2.0481714213596711</v>
      </c>
      <c r="J22" s="13">
        <v>2.6969916923608772</v>
      </c>
      <c r="K22" s="19" t="s">
        <v>164</v>
      </c>
      <c r="L22" s="14">
        <v>7.303645669952008E-3</v>
      </c>
      <c r="M22">
        <v>1063652</v>
      </c>
      <c r="N22">
        <v>86613986</v>
      </c>
      <c r="O22">
        <v>0.72538886953124904</v>
      </c>
      <c r="P22">
        <v>1.2462139532983791</v>
      </c>
    </row>
    <row r="23" spans="1:16">
      <c r="A23">
        <v>52</v>
      </c>
      <c r="B23">
        <v>154</v>
      </c>
      <c r="C23">
        <v>178</v>
      </c>
      <c r="D23" t="s">
        <v>2571</v>
      </c>
      <c r="E23">
        <v>185</v>
      </c>
      <c r="F23" t="s">
        <v>1674</v>
      </c>
      <c r="G23" s="38">
        <v>7</v>
      </c>
      <c r="H23" s="41">
        <v>1</v>
      </c>
      <c r="I23" s="13">
        <v>1.9545766194143268</v>
      </c>
      <c r="J23" s="13">
        <v>2.562049125122424</v>
      </c>
      <c r="K23" s="19" t="s">
        <v>1575</v>
      </c>
      <c r="L23" s="14">
        <v>0.12311732926724184</v>
      </c>
      <c r="M23">
        <v>995868</v>
      </c>
      <c r="N23">
        <v>83661000</v>
      </c>
      <c r="O23">
        <v>0.67916157044065717</v>
      </c>
      <c r="P23">
        <v>1.2037259842411097</v>
      </c>
    </row>
    <row r="24" spans="1:16">
      <c r="A24">
        <v>43</v>
      </c>
      <c r="B24">
        <v>151</v>
      </c>
      <c r="C24">
        <v>175</v>
      </c>
      <c r="D24" t="s">
        <v>2571</v>
      </c>
      <c r="E24">
        <v>177</v>
      </c>
      <c r="F24" t="s">
        <v>1678</v>
      </c>
      <c r="G24" s="38">
        <v>6</v>
      </c>
      <c r="H24" s="41">
        <v>1</v>
      </c>
      <c r="I24" s="13">
        <v>1.4281743218553777</v>
      </c>
      <c r="J24" s="13">
        <v>2.5078985257194191</v>
      </c>
      <c r="K24" s="19" t="s">
        <v>1575</v>
      </c>
      <c r="L24" s="14">
        <v>3.1468312745861482E-3</v>
      </c>
      <c r="M24">
        <v>1770060</v>
      </c>
      <c r="N24">
        <v>6506000</v>
      </c>
      <c r="O24">
        <v>1.2071446510724211</v>
      </c>
      <c r="P24">
        <v>9.3609223574576683E-2</v>
      </c>
    </row>
    <row r="25" spans="1:16">
      <c r="A25">
        <v>91</v>
      </c>
      <c r="B25">
        <v>106</v>
      </c>
      <c r="C25">
        <v>130</v>
      </c>
      <c r="D25" t="s">
        <v>2582</v>
      </c>
      <c r="E25">
        <v>182</v>
      </c>
      <c r="F25" t="s">
        <v>386</v>
      </c>
      <c r="G25" s="38">
        <v>6</v>
      </c>
      <c r="H25" s="41">
        <v>1</v>
      </c>
      <c r="I25" s="13">
        <v>1.6827637018391894</v>
      </c>
      <c r="J25" s="13">
        <v>2.4274510822058843</v>
      </c>
      <c r="K25" s="19" t="s">
        <v>164</v>
      </c>
      <c r="L25" s="14">
        <v>1.4371223467485983E-2</v>
      </c>
      <c r="M25">
        <v>1220813</v>
      </c>
      <c r="N25">
        <v>52981991</v>
      </c>
      <c r="O25">
        <v>0.83256945126700543</v>
      </c>
      <c r="P25">
        <v>0.76231217967187348</v>
      </c>
    </row>
    <row r="26" spans="1:16">
      <c r="A26">
        <v>95</v>
      </c>
      <c r="B26">
        <v>160</v>
      </c>
      <c r="C26">
        <v>184</v>
      </c>
      <c r="D26" t="s">
        <v>2571</v>
      </c>
      <c r="E26">
        <v>190</v>
      </c>
      <c r="F26" t="s">
        <v>853</v>
      </c>
      <c r="G26" s="38">
        <v>7.5</v>
      </c>
      <c r="H26" s="41">
        <v>1</v>
      </c>
      <c r="I26" s="13">
        <v>2.3057129604613569</v>
      </c>
      <c r="J26" s="13">
        <v>2.3957296269948172</v>
      </c>
      <c r="K26" s="19" t="s">
        <v>524</v>
      </c>
      <c r="L26" s="14">
        <v>7.1074134206332573E-3</v>
      </c>
      <c r="M26">
        <v>147570</v>
      </c>
      <c r="N26">
        <v>152518015</v>
      </c>
      <c r="O26">
        <v>0.10063971625750379</v>
      </c>
      <c r="P26">
        <v>2.1944501944798094</v>
      </c>
    </row>
    <row r="27" spans="1:16">
      <c r="A27">
        <v>33</v>
      </c>
      <c r="B27">
        <v>127</v>
      </c>
      <c r="C27">
        <v>151</v>
      </c>
      <c r="D27" t="s">
        <v>2584</v>
      </c>
      <c r="E27">
        <v>188</v>
      </c>
      <c r="F27" t="s">
        <v>608</v>
      </c>
      <c r="G27" s="38">
        <v>8</v>
      </c>
      <c r="H27" s="41">
        <v>1</v>
      </c>
      <c r="I27" s="13">
        <v>2.1165449928069258</v>
      </c>
      <c r="J27" s="13">
        <v>2.3470704961815452</v>
      </c>
      <c r="K27" s="19" t="s">
        <v>524</v>
      </c>
      <c r="L27" s="14">
        <v>6.8373571447254644E-2</v>
      </c>
      <c r="M27">
        <v>377915</v>
      </c>
      <c r="N27">
        <v>127300000</v>
      </c>
      <c r="O27">
        <v>0.25773028643663715</v>
      </c>
      <c r="P27">
        <v>1.8316099233082708</v>
      </c>
    </row>
    <row r="28" spans="1:16">
      <c r="A28">
        <v>10</v>
      </c>
      <c r="B28">
        <v>95</v>
      </c>
      <c r="C28">
        <v>119</v>
      </c>
      <c r="D28" t="s">
        <v>2582</v>
      </c>
      <c r="E28">
        <v>179</v>
      </c>
      <c r="F28" t="s">
        <v>1457</v>
      </c>
      <c r="G28" s="38">
        <v>6</v>
      </c>
      <c r="H28" s="41">
        <v>1</v>
      </c>
      <c r="I28" s="13">
        <v>1.5383909888237914</v>
      </c>
      <c r="J28" s="13">
        <v>2.2348492729008065</v>
      </c>
      <c r="K28" s="19" t="s">
        <v>1269</v>
      </c>
      <c r="L28" s="14">
        <v>1.1289533596911427E-2</v>
      </c>
      <c r="M28">
        <v>1141748</v>
      </c>
      <c r="N28">
        <v>47091000</v>
      </c>
      <c r="O28">
        <v>0.77864874132664119</v>
      </c>
      <c r="P28">
        <v>0.67755179024752388</v>
      </c>
    </row>
    <row r="29" spans="1:16">
      <c r="A29">
        <v>6</v>
      </c>
      <c r="B29">
        <v>75</v>
      </c>
      <c r="C29">
        <v>99</v>
      </c>
      <c r="D29" t="s">
        <v>2581</v>
      </c>
      <c r="E29">
        <v>175</v>
      </c>
      <c r="F29" t="s">
        <v>1490</v>
      </c>
      <c r="G29" s="38">
        <v>6.5</v>
      </c>
      <c r="H29" s="41">
        <v>1</v>
      </c>
      <c r="I29" s="13">
        <v>1.407489762818851</v>
      </c>
      <c r="J29" s="13">
        <v>2.1914625221565727</v>
      </c>
      <c r="K29" s="19" t="s">
        <v>1269</v>
      </c>
      <c r="L29" s="14">
        <v>7.2058598952569275E-2</v>
      </c>
      <c r="M29">
        <v>1285216</v>
      </c>
      <c r="N29">
        <v>30475144</v>
      </c>
      <c r="O29">
        <v>0.8764909776350478</v>
      </c>
      <c r="P29">
        <v>0.43848056688647696</v>
      </c>
    </row>
    <row r="30" spans="1:16">
      <c r="A30">
        <v>48</v>
      </c>
      <c r="B30">
        <v>41</v>
      </c>
      <c r="C30">
        <v>41</v>
      </c>
      <c r="D30" t="s">
        <v>2578</v>
      </c>
      <c r="E30">
        <v>170</v>
      </c>
      <c r="F30" t="s">
        <v>638</v>
      </c>
      <c r="G30" s="38">
        <v>6</v>
      </c>
      <c r="H30" s="41">
        <v>1</v>
      </c>
      <c r="I30" s="13">
        <v>1.2186557113596477</v>
      </c>
      <c r="J30" s="13">
        <v>2.1727457576087841</v>
      </c>
      <c r="K30" s="19" t="s">
        <v>524</v>
      </c>
      <c r="L30" s="14">
        <v>1.7943200189112218E-3</v>
      </c>
      <c r="M30">
        <v>1564100</v>
      </c>
      <c r="N30">
        <v>2736800</v>
      </c>
      <c r="O30">
        <v>1.0666841512391521</v>
      </c>
      <c r="P30">
        <v>3.9377455130479785E-2</v>
      </c>
    </row>
    <row r="31" spans="1:16">
      <c r="A31">
        <v>47</v>
      </c>
      <c r="B31">
        <v>167</v>
      </c>
      <c r="C31">
        <v>191</v>
      </c>
      <c r="D31" t="s">
        <v>2572</v>
      </c>
      <c r="E31">
        <v>181</v>
      </c>
      <c r="F31" t="s">
        <v>931</v>
      </c>
      <c r="G31" s="38">
        <v>6</v>
      </c>
      <c r="H31" s="41">
        <v>1</v>
      </c>
      <c r="I31" s="13">
        <v>1.6683924783717035</v>
      </c>
      <c r="J31" s="13">
        <v>2.1378455286584628</v>
      </c>
      <c r="K31" s="19" t="s">
        <v>524</v>
      </c>
      <c r="L31" s="14">
        <v>3.3892009132578949E-2</v>
      </c>
      <c r="M31">
        <v>769604</v>
      </c>
      <c r="N31">
        <v>75627384</v>
      </c>
      <c r="O31">
        <v>0.52485415864091578</v>
      </c>
      <c r="P31">
        <v>1.0881372113766312</v>
      </c>
    </row>
    <row r="32" spans="1:16">
      <c r="A32">
        <v>75</v>
      </c>
      <c r="B32">
        <v>85</v>
      </c>
      <c r="C32">
        <v>109</v>
      </c>
      <c r="D32" t="s">
        <v>2581</v>
      </c>
      <c r="E32">
        <v>171</v>
      </c>
      <c r="F32" t="s">
        <v>300</v>
      </c>
      <c r="G32" s="38">
        <v>6</v>
      </c>
      <c r="H32" s="41">
        <v>1</v>
      </c>
      <c r="I32" s="13">
        <v>1.2364987996153254</v>
      </c>
      <c r="J32" s="13">
        <v>1.9969770686894246</v>
      </c>
      <c r="K32" s="19" t="s">
        <v>164</v>
      </c>
      <c r="L32" s="14">
        <v>1.7843088255677708E-2</v>
      </c>
      <c r="M32">
        <v>1246700</v>
      </c>
      <c r="N32">
        <v>20609294</v>
      </c>
      <c r="O32">
        <v>0.85022385483655205</v>
      </c>
      <c r="P32">
        <v>0.29652935901632055</v>
      </c>
    </row>
    <row r="33" spans="1:16">
      <c r="A33">
        <v>54</v>
      </c>
      <c r="B33">
        <v>198</v>
      </c>
      <c r="C33">
        <v>47</v>
      </c>
      <c r="D33" t="s">
        <v>2574</v>
      </c>
      <c r="E33">
        <v>166</v>
      </c>
      <c r="F33" t="s">
        <v>319</v>
      </c>
      <c r="G33" s="38">
        <v>6</v>
      </c>
      <c r="H33" s="41">
        <v>1</v>
      </c>
      <c r="I33" s="13">
        <v>1.1303057622983941</v>
      </c>
      <c r="J33" s="13">
        <v>1.9135367701520425</v>
      </c>
      <c r="K33" s="19" t="s">
        <v>164</v>
      </c>
      <c r="L33" s="14">
        <v>2.0343609139578778E-2</v>
      </c>
      <c r="M33">
        <v>1284000</v>
      </c>
      <c r="N33">
        <v>11274106</v>
      </c>
      <c r="O33">
        <v>0.87566169055116139</v>
      </c>
      <c r="P33">
        <v>0.16221338904971971</v>
      </c>
    </row>
    <row r="34" spans="1:16">
      <c r="A34">
        <v>40</v>
      </c>
      <c r="B34">
        <v>166</v>
      </c>
      <c r="C34">
        <v>190</v>
      </c>
      <c r="D34" t="s">
        <v>2572</v>
      </c>
      <c r="E34">
        <v>168</v>
      </c>
      <c r="F34" t="s">
        <v>465</v>
      </c>
      <c r="G34" s="38">
        <v>6</v>
      </c>
      <c r="H34" s="41">
        <v>1</v>
      </c>
      <c r="I34" s="13">
        <v>1.1504227617048906</v>
      </c>
      <c r="J34" s="13">
        <v>1.9120441576549383</v>
      </c>
      <c r="K34" s="19" t="s">
        <v>164</v>
      </c>
      <c r="L34" s="14">
        <v>9.4559371836500095E-3</v>
      </c>
      <c r="M34">
        <v>1248574</v>
      </c>
      <c r="N34">
        <v>14528662</v>
      </c>
      <c r="O34">
        <v>0.85150188443787056</v>
      </c>
      <c r="P34">
        <v>0.20904038877919709</v>
      </c>
    </row>
    <row r="35" spans="1:16">
      <c r="A35">
        <v>50</v>
      </c>
      <c r="B35">
        <v>153</v>
      </c>
      <c r="C35">
        <v>177</v>
      </c>
      <c r="D35" t="s">
        <v>2571</v>
      </c>
      <c r="E35">
        <v>167</v>
      </c>
      <c r="F35" t="s">
        <v>477</v>
      </c>
      <c r="G35" s="38">
        <v>6</v>
      </c>
      <c r="H35" s="41">
        <v>1</v>
      </c>
      <c r="I35" s="13">
        <v>1.1409668245212405</v>
      </c>
      <c r="J35" s="13">
        <v>1.8646673958340374</v>
      </c>
      <c r="K35" s="19" t="s">
        <v>164</v>
      </c>
      <c r="L35" s="14">
        <v>1.0661062222846462E-2</v>
      </c>
      <c r="M35">
        <v>1186408</v>
      </c>
      <c r="N35">
        <v>17129076</v>
      </c>
      <c r="O35">
        <v>0.80910594623319487</v>
      </c>
      <c r="P35">
        <v>0.24645550336764763</v>
      </c>
    </row>
    <row r="36" spans="1:16">
      <c r="A36">
        <v>79</v>
      </c>
      <c r="B36">
        <v>203</v>
      </c>
      <c r="C36">
        <v>52</v>
      </c>
      <c r="D36" t="s">
        <v>2574</v>
      </c>
      <c r="E36">
        <v>172</v>
      </c>
      <c r="F36" t="s">
        <v>263</v>
      </c>
      <c r="G36" s="38">
        <v>6</v>
      </c>
      <c r="H36" s="41">
        <v>1</v>
      </c>
      <c r="I36" s="13">
        <v>1.3127602474189768</v>
      </c>
      <c r="J36" s="13">
        <v>1.8518409483221339</v>
      </c>
      <c r="K36" s="19" t="s">
        <v>164</v>
      </c>
      <c r="L36" s="14">
        <v>7.6261447803651405E-2</v>
      </c>
      <c r="M36">
        <v>883749</v>
      </c>
      <c r="N36">
        <v>44928923</v>
      </c>
      <c r="O36">
        <v>0.60269870978418871</v>
      </c>
      <c r="P36">
        <v>0.64644352875375655</v>
      </c>
    </row>
    <row r="37" spans="1:16">
      <c r="A37">
        <v>78</v>
      </c>
      <c r="B37">
        <v>86</v>
      </c>
      <c r="C37">
        <v>110</v>
      </c>
      <c r="D37" t="s">
        <v>2581</v>
      </c>
      <c r="E37">
        <v>180</v>
      </c>
      <c r="F37" t="s">
        <v>810</v>
      </c>
      <c r="G37" s="38">
        <v>6</v>
      </c>
      <c r="H37" s="41">
        <v>1</v>
      </c>
      <c r="I37" s="13">
        <v>1.6345004692391245</v>
      </c>
      <c r="J37" s="13">
        <v>1.8175447277381054</v>
      </c>
      <c r="K37" s="19" t="s">
        <v>524</v>
      </c>
      <c r="L37" s="14">
        <v>9.6109480415333071E-2</v>
      </c>
      <c r="M37">
        <v>300076</v>
      </c>
      <c r="N37">
        <v>97876000</v>
      </c>
      <c r="O37">
        <v>0.20464568337525721</v>
      </c>
      <c r="P37">
        <v>1.4082533609875909</v>
      </c>
    </row>
    <row r="38" spans="1:16">
      <c r="A38">
        <v>77</v>
      </c>
      <c r="B38">
        <v>128</v>
      </c>
      <c r="C38">
        <v>152</v>
      </c>
      <c r="D38" t="s">
        <v>2584</v>
      </c>
      <c r="E38">
        <v>178</v>
      </c>
      <c r="F38" t="s">
        <v>837</v>
      </c>
      <c r="G38" s="38">
        <v>6</v>
      </c>
      <c r="H38" s="41">
        <v>1</v>
      </c>
      <c r="I38" s="13">
        <v>1.52710145522688</v>
      </c>
      <c r="J38" s="13">
        <v>1.7291384556733149</v>
      </c>
      <c r="K38" s="19" t="s">
        <v>524</v>
      </c>
      <c r="L38" s="14">
        <v>9.8927133371502274E-2</v>
      </c>
      <c r="M38">
        <v>331212</v>
      </c>
      <c r="N38">
        <v>88780000</v>
      </c>
      <c r="O38">
        <v>0.22587979739161312</v>
      </c>
      <c r="P38">
        <v>1.2773788608900887</v>
      </c>
    </row>
    <row r="39" spans="1:16">
      <c r="A39">
        <v>11</v>
      </c>
      <c r="B39">
        <v>96</v>
      </c>
      <c r="C39">
        <v>120</v>
      </c>
      <c r="D39" t="s">
        <v>2582</v>
      </c>
      <c r="E39">
        <v>164</v>
      </c>
      <c r="F39" t="s">
        <v>1512</v>
      </c>
      <c r="G39" s="38">
        <v>6</v>
      </c>
      <c r="H39" s="41">
        <v>1</v>
      </c>
      <c r="I39" s="13">
        <v>1.1074488774701572</v>
      </c>
      <c r="J39" s="13">
        <v>1.6664739093957308</v>
      </c>
      <c r="K39" s="19" t="s">
        <v>1269</v>
      </c>
      <c r="L39" s="14">
        <v>1.523491497556706E-2</v>
      </c>
      <c r="M39">
        <v>916445</v>
      </c>
      <c r="N39">
        <v>28946101</v>
      </c>
      <c r="O39">
        <v>0.62499671183579364</v>
      </c>
      <c r="P39">
        <v>0.41648048572414353</v>
      </c>
    </row>
    <row r="40" spans="1:16">
      <c r="A40">
        <v>27</v>
      </c>
      <c r="B40">
        <v>7</v>
      </c>
      <c r="C40">
        <v>7</v>
      </c>
      <c r="D40" t="s">
        <v>2576</v>
      </c>
      <c r="E40">
        <v>173</v>
      </c>
      <c r="F40" t="s">
        <v>1208</v>
      </c>
      <c r="G40" s="38">
        <v>6</v>
      </c>
      <c r="H40" s="41">
        <v>1</v>
      </c>
      <c r="I40" s="13">
        <v>1.3273605148630101</v>
      </c>
      <c r="J40" s="13">
        <v>1.6591753553514135</v>
      </c>
      <c r="K40" s="19" t="s">
        <v>954</v>
      </c>
      <c r="L40" s="14">
        <v>1.460026744403331E-2</v>
      </c>
      <c r="M40">
        <v>543965</v>
      </c>
      <c r="N40">
        <v>63749000</v>
      </c>
      <c r="O40">
        <v>0.37097298403478385</v>
      </c>
      <c r="P40">
        <v>0.91722938728184578</v>
      </c>
    </row>
    <row r="41" spans="1:16">
      <c r="A41">
        <v>77</v>
      </c>
      <c r="B41">
        <v>136</v>
      </c>
      <c r="C41">
        <v>160</v>
      </c>
      <c r="D41" t="s">
        <v>2584</v>
      </c>
      <c r="E41">
        <v>174</v>
      </c>
      <c r="F41" t="s">
        <v>826</v>
      </c>
      <c r="G41" s="38">
        <v>6</v>
      </c>
      <c r="H41" s="41">
        <v>1</v>
      </c>
      <c r="I41" s="13">
        <v>1.3354311638662817</v>
      </c>
      <c r="J41" s="13">
        <v>1.6484307703692909</v>
      </c>
      <c r="K41" s="19" t="s">
        <v>524</v>
      </c>
      <c r="L41" s="14">
        <v>8.0706490032715905E-3</v>
      </c>
      <c r="M41">
        <v>513120</v>
      </c>
      <c r="N41">
        <v>65926261</v>
      </c>
      <c r="O41">
        <v>0.34993732605577249</v>
      </c>
      <c r="P41">
        <v>0.94855611825774599</v>
      </c>
    </row>
    <row r="42" spans="1:16">
      <c r="A42">
        <v>7</v>
      </c>
      <c r="B42">
        <v>76</v>
      </c>
      <c r="C42">
        <v>100</v>
      </c>
      <c r="D42" t="s">
        <v>2581</v>
      </c>
      <c r="E42">
        <v>159</v>
      </c>
      <c r="F42" t="s">
        <v>1439</v>
      </c>
      <c r="G42" s="38">
        <v>6</v>
      </c>
      <c r="H42" s="41">
        <v>1</v>
      </c>
      <c r="I42" s="13">
        <v>0.97778424572428713</v>
      </c>
      <c r="J42" s="13">
        <v>1.647910962109699</v>
      </c>
      <c r="K42" s="19" t="s">
        <v>1269</v>
      </c>
      <c r="L42" s="14">
        <v>3.4069736525265792E-2</v>
      </c>
      <c r="M42">
        <v>1098581</v>
      </c>
      <c r="N42">
        <v>10389913</v>
      </c>
      <c r="O42">
        <v>0.74920973182818174</v>
      </c>
      <c r="P42">
        <v>0.14949149845333551</v>
      </c>
    </row>
    <row r="43" spans="1:16">
      <c r="A43">
        <v>28</v>
      </c>
      <c r="B43">
        <v>19</v>
      </c>
      <c r="C43">
        <v>19</v>
      </c>
      <c r="D43" t="s">
        <v>2577</v>
      </c>
      <c r="E43">
        <v>176</v>
      </c>
      <c r="F43" t="s">
        <v>976</v>
      </c>
      <c r="G43" s="38">
        <v>6</v>
      </c>
      <c r="H43" s="41">
        <v>1</v>
      </c>
      <c r="I43" s="13">
        <v>1.4250274905807916</v>
      </c>
      <c r="J43" s="13">
        <v>1.6428700195665535</v>
      </c>
      <c r="K43" s="19" t="s">
        <v>954</v>
      </c>
      <c r="L43" s="14">
        <v>1.7537727761940625E-2</v>
      </c>
      <c r="M43">
        <v>357123</v>
      </c>
      <c r="N43">
        <v>80327900</v>
      </c>
      <c r="O43">
        <v>0.24355056846939435</v>
      </c>
      <c r="P43">
        <v>1.1557688826277648</v>
      </c>
    </row>
    <row r="44" spans="1:16">
      <c r="A44">
        <v>74</v>
      </c>
      <c r="B44">
        <v>133</v>
      </c>
      <c r="C44">
        <v>157</v>
      </c>
      <c r="D44" t="s">
        <v>2584</v>
      </c>
      <c r="E44">
        <v>169</v>
      </c>
      <c r="F44" t="s">
        <v>770</v>
      </c>
      <c r="G44" s="38">
        <v>6</v>
      </c>
      <c r="H44" s="41">
        <v>1</v>
      </c>
      <c r="I44" s="13">
        <v>1.2168613913407365</v>
      </c>
      <c r="J44" s="13">
        <v>1.6295686231169029</v>
      </c>
      <c r="K44" s="19" t="s">
        <v>524</v>
      </c>
      <c r="L44" s="14">
        <v>6.6438629635845903E-2</v>
      </c>
      <c r="M44">
        <v>676577</v>
      </c>
      <c r="N44">
        <v>49120000</v>
      </c>
      <c r="O44">
        <v>0.46141165078507246</v>
      </c>
      <c r="P44">
        <v>0.70674532154675784</v>
      </c>
    </row>
    <row r="45" spans="1:16">
      <c r="A45">
        <v>34</v>
      </c>
      <c r="B45">
        <v>26</v>
      </c>
      <c r="C45">
        <v>26</v>
      </c>
      <c r="D45" t="s">
        <v>2577</v>
      </c>
      <c r="E45">
        <v>165</v>
      </c>
      <c r="F45" t="s">
        <v>1046</v>
      </c>
      <c r="G45" s="38">
        <v>5.75</v>
      </c>
      <c r="H45" s="41">
        <v>1</v>
      </c>
      <c r="I45" s="13">
        <v>1.1099621531588153</v>
      </c>
      <c r="J45" s="13">
        <v>1.478171005813552</v>
      </c>
      <c r="K45" s="19" t="s">
        <v>954</v>
      </c>
      <c r="L45" s="14">
        <v>2.513275688658112E-3</v>
      </c>
      <c r="M45">
        <v>603628</v>
      </c>
      <c r="N45">
        <v>45512989</v>
      </c>
      <c r="O45">
        <v>0.41166192752649255</v>
      </c>
      <c r="P45">
        <v>0.65484715076056699</v>
      </c>
    </row>
    <row r="46" spans="1:16">
      <c r="A46">
        <v>31</v>
      </c>
      <c r="B46">
        <v>145</v>
      </c>
      <c r="C46">
        <v>169</v>
      </c>
      <c r="D46" t="s">
        <v>2571</v>
      </c>
      <c r="E46">
        <v>155</v>
      </c>
      <c r="F46" t="s">
        <v>471</v>
      </c>
      <c r="G46" s="38">
        <v>5.5</v>
      </c>
      <c r="I46" s="13">
        <v>0.82691071401155625</v>
      </c>
      <c r="J46" s="13">
        <v>1.4556304957831725</v>
      </c>
      <c r="K46" s="19" t="s">
        <v>164</v>
      </c>
      <c r="L46" s="14">
        <v>1.7499062274547561E-2</v>
      </c>
      <c r="M46">
        <v>1030700</v>
      </c>
      <c r="N46">
        <v>3461041</v>
      </c>
      <c r="O46">
        <v>0.70291628072514167</v>
      </c>
      <c r="P46">
        <v>4.9797934332889086E-2</v>
      </c>
    </row>
    <row r="47" spans="1:16">
      <c r="A47">
        <v>87</v>
      </c>
      <c r="B47">
        <v>123</v>
      </c>
      <c r="C47">
        <v>147</v>
      </c>
      <c r="D47" t="s">
        <v>2583</v>
      </c>
      <c r="E47">
        <v>158</v>
      </c>
      <c r="F47" t="s">
        <v>228</v>
      </c>
      <c r="G47" s="38">
        <v>5.5</v>
      </c>
      <c r="I47" s="13">
        <v>0.94371450919902133</v>
      </c>
      <c r="J47" s="13">
        <v>1.4313307109576268</v>
      </c>
      <c r="K47" s="19" t="s">
        <v>164</v>
      </c>
      <c r="L47" s="14">
        <v>8.9899024944398054E-2</v>
      </c>
      <c r="M47">
        <v>799380</v>
      </c>
      <c r="N47">
        <v>23700715</v>
      </c>
      <c r="O47">
        <v>0.54516078052397765</v>
      </c>
      <c r="P47">
        <v>0.34100914990967152</v>
      </c>
    </row>
    <row r="48" spans="1:16">
      <c r="A48">
        <v>29</v>
      </c>
      <c r="B48">
        <v>23</v>
      </c>
      <c r="C48">
        <v>23</v>
      </c>
      <c r="D48" t="s">
        <v>2577</v>
      </c>
      <c r="E48">
        <v>161</v>
      </c>
      <c r="F48" t="s">
        <v>1181</v>
      </c>
      <c r="G48" s="38">
        <v>5.75</v>
      </c>
      <c r="H48" s="41">
        <v>1</v>
      </c>
      <c r="I48" s="13">
        <v>1.0569343035738217</v>
      </c>
      <c r="J48" s="13">
        <v>1.3642384054659824</v>
      </c>
      <c r="K48" s="19" t="s">
        <v>954</v>
      </c>
      <c r="L48" s="14">
        <v>6.2723846219664203E-2</v>
      </c>
      <c r="M48">
        <v>503783</v>
      </c>
      <c r="N48">
        <v>47059533</v>
      </c>
      <c r="O48">
        <v>0.34356968337300287</v>
      </c>
      <c r="P48">
        <v>0.67709903871997679</v>
      </c>
    </row>
    <row r="49" spans="1:16">
      <c r="A49">
        <v>99</v>
      </c>
      <c r="B49">
        <v>90</v>
      </c>
      <c r="C49">
        <v>114</v>
      </c>
      <c r="D49" t="s">
        <v>2581</v>
      </c>
      <c r="E49">
        <v>160</v>
      </c>
      <c r="F49" t="s">
        <v>193</v>
      </c>
      <c r="G49" s="38">
        <v>6</v>
      </c>
      <c r="H49" s="41">
        <v>1</v>
      </c>
      <c r="I49" s="13">
        <v>0.99421045735415747</v>
      </c>
      <c r="J49" s="13">
        <v>1.3491251226372722</v>
      </c>
      <c r="K49" s="19" t="s">
        <v>164</v>
      </c>
      <c r="L49" s="14">
        <v>1.6426211629870346E-2</v>
      </c>
      <c r="M49">
        <v>581834</v>
      </c>
      <c r="N49">
        <v>38610097</v>
      </c>
      <c r="O49">
        <v>0.39679886609045512</v>
      </c>
      <c r="P49">
        <v>0.55552739045636212</v>
      </c>
    </row>
    <row r="50" spans="1:16">
      <c r="A50">
        <v>2</v>
      </c>
      <c r="B50">
        <v>109</v>
      </c>
      <c r="C50">
        <v>133</v>
      </c>
      <c r="D50" t="s">
        <v>2583</v>
      </c>
      <c r="E50">
        <v>154</v>
      </c>
      <c r="F50" t="s">
        <v>1450</v>
      </c>
      <c r="G50" s="38">
        <v>5.5</v>
      </c>
      <c r="I50" s="13">
        <v>0.80941165173700869</v>
      </c>
      <c r="J50" s="13">
        <v>1.2706249166233887</v>
      </c>
      <c r="K50" s="19" t="s">
        <v>1269</v>
      </c>
      <c r="L50" s="14">
        <v>2.1368621824282563E-3</v>
      </c>
      <c r="M50">
        <v>756096</v>
      </c>
      <c r="N50">
        <v>16634603</v>
      </c>
      <c r="O50">
        <v>0.51564197942287449</v>
      </c>
      <c r="P50">
        <v>0.2393409577776397</v>
      </c>
    </row>
    <row r="51" spans="1:16">
      <c r="A51">
        <v>36</v>
      </c>
      <c r="B51">
        <v>116</v>
      </c>
      <c r="C51">
        <v>140</v>
      </c>
      <c r="D51" t="s">
        <v>2583</v>
      </c>
      <c r="E51">
        <v>162</v>
      </c>
      <c r="F51" t="s">
        <v>1160</v>
      </c>
      <c r="G51" s="38">
        <v>5.75</v>
      </c>
      <c r="H51" s="41">
        <v>1</v>
      </c>
      <c r="I51" s="13">
        <v>1.084150796360084</v>
      </c>
      <c r="J51" s="13">
        <v>1.2679465662310863</v>
      </c>
      <c r="K51" s="19" t="s">
        <v>954</v>
      </c>
      <c r="L51" s="14">
        <v>2.721649278626237E-2</v>
      </c>
      <c r="M51">
        <v>301308</v>
      </c>
      <c r="N51">
        <v>59561204</v>
      </c>
      <c r="O51">
        <v>0.20548588213130009</v>
      </c>
      <c r="P51">
        <v>0.85697480196848619</v>
      </c>
    </row>
    <row r="52" spans="1:16">
      <c r="A52">
        <v>65</v>
      </c>
      <c r="B52">
        <v>156</v>
      </c>
      <c r="C52">
        <v>180</v>
      </c>
      <c r="D52" t="s">
        <v>2571</v>
      </c>
      <c r="E52">
        <v>156</v>
      </c>
      <c r="F52" t="s">
        <v>907</v>
      </c>
      <c r="G52" s="38">
        <v>5.5</v>
      </c>
      <c r="I52" s="13">
        <v>0.85381548425462328</v>
      </c>
      <c r="J52" s="13">
        <v>1.2477532315201536</v>
      </c>
      <c r="K52" s="19" t="s">
        <v>524</v>
      </c>
      <c r="L52" s="14">
        <v>2.6904770243067033E-2</v>
      </c>
      <c r="M52">
        <v>645807</v>
      </c>
      <c r="N52">
        <v>25500100</v>
      </c>
      <c r="O52">
        <v>0.44042714126929428</v>
      </c>
      <c r="P52">
        <v>0.36689894898156511</v>
      </c>
    </row>
    <row r="53" spans="1:16">
      <c r="A53">
        <v>24</v>
      </c>
      <c r="B53">
        <v>3</v>
      </c>
      <c r="C53">
        <v>3</v>
      </c>
      <c r="D53" t="s">
        <v>2576</v>
      </c>
      <c r="E53">
        <v>163</v>
      </c>
      <c r="F53" t="s">
        <v>1240</v>
      </c>
      <c r="G53" s="38">
        <v>5.75</v>
      </c>
      <c r="H53" s="41">
        <v>1</v>
      </c>
      <c r="I53" s="13">
        <v>1.0922139624945901</v>
      </c>
      <c r="J53" s="13">
        <v>1.2403873613401739</v>
      </c>
      <c r="K53" s="19" t="s">
        <v>954</v>
      </c>
      <c r="L53" s="14">
        <v>8.0631661345060834E-3</v>
      </c>
      <c r="M53">
        <v>242910</v>
      </c>
      <c r="N53">
        <v>63181775</v>
      </c>
      <c r="O53">
        <v>0.16565964271945685</v>
      </c>
      <c r="P53">
        <v>0.90906807590126026</v>
      </c>
    </row>
    <row r="54" spans="1:16">
      <c r="A54">
        <v>81</v>
      </c>
      <c r="B54">
        <v>63</v>
      </c>
      <c r="C54">
        <v>87</v>
      </c>
      <c r="D54" t="s">
        <v>2580</v>
      </c>
      <c r="E54">
        <v>148</v>
      </c>
      <c r="F54" t="s">
        <v>279</v>
      </c>
      <c r="G54" s="38">
        <v>5.5</v>
      </c>
      <c r="I54" s="13">
        <v>0.75582295699712754</v>
      </c>
      <c r="J54" s="13">
        <v>1.2149110062827584</v>
      </c>
      <c r="K54" s="19" t="s">
        <v>164</v>
      </c>
      <c r="L54" s="14">
        <v>1.5436084969367325E-2</v>
      </c>
      <c r="M54">
        <v>752612</v>
      </c>
      <c r="N54">
        <v>13092666</v>
      </c>
      <c r="O54">
        <v>0.51326596281081827</v>
      </c>
      <c r="P54">
        <v>0.1883790806611218</v>
      </c>
    </row>
    <row r="55" spans="1:16">
      <c r="A55">
        <v>80</v>
      </c>
      <c r="B55">
        <v>87</v>
      </c>
      <c r="C55">
        <v>111</v>
      </c>
      <c r="D55" t="s">
        <v>2581</v>
      </c>
      <c r="E55">
        <v>143</v>
      </c>
      <c r="F55" t="s">
        <v>380</v>
      </c>
      <c r="G55" s="38">
        <v>5.5</v>
      </c>
      <c r="I55" s="13">
        <v>0.65251417953238355</v>
      </c>
      <c r="J55" s="13">
        <v>1.1558303810418746</v>
      </c>
      <c r="K55" s="19" t="s">
        <v>164</v>
      </c>
      <c r="L55" s="14">
        <v>2.1910676495783599E-2</v>
      </c>
      <c r="M55">
        <v>825118</v>
      </c>
      <c r="N55">
        <v>2113077</v>
      </c>
      <c r="O55">
        <v>0.56271356914656778</v>
      </c>
      <c r="P55">
        <v>3.0403242748738978E-2</v>
      </c>
    </row>
    <row r="56" spans="1:16">
      <c r="A56">
        <v>92</v>
      </c>
      <c r="B56">
        <v>107</v>
      </c>
      <c r="C56">
        <v>131</v>
      </c>
      <c r="D56" t="s">
        <v>2582</v>
      </c>
      <c r="E56">
        <v>147</v>
      </c>
      <c r="F56" t="s">
        <v>201</v>
      </c>
      <c r="G56" s="38">
        <v>5.5</v>
      </c>
      <c r="I56" s="13">
        <v>0.74038687202776021</v>
      </c>
      <c r="J56" s="13">
        <v>1.0984777708450604</v>
      </c>
      <c r="K56" s="19" t="s">
        <v>164</v>
      </c>
      <c r="L56" s="14">
        <v>4.4434479432351015E-2</v>
      </c>
      <c r="M56">
        <v>587041</v>
      </c>
      <c r="N56">
        <v>20696070</v>
      </c>
      <c r="O56">
        <v>0.4003499333978538</v>
      </c>
      <c r="P56">
        <v>0.29777790404935278</v>
      </c>
    </row>
    <row r="57" spans="1:16">
      <c r="A57">
        <v>32</v>
      </c>
      <c r="B57">
        <v>146</v>
      </c>
      <c r="C57">
        <v>170</v>
      </c>
      <c r="D57" t="s">
        <v>2571</v>
      </c>
      <c r="E57">
        <v>153</v>
      </c>
      <c r="F57" t="s">
        <v>1684</v>
      </c>
      <c r="G57" s="38">
        <v>5.5</v>
      </c>
      <c r="I57" s="13">
        <v>0.80727478955458043</v>
      </c>
      <c r="J57" s="13">
        <v>1.0770746920262848</v>
      </c>
      <c r="K57" s="19" t="s">
        <v>1575</v>
      </c>
      <c r="L57" s="14">
        <v>4.0040002163577171E-4</v>
      </c>
      <c r="M57">
        <v>442300</v>
      </c>
      <c r="N57">
        <v>32929600</v>
      </c>
      <c r="O57">
        <v>0.30163953717350361</v>
      </c>
      <c r="P57">
        <v>0.47379561767927764</v>
      </c>
    </row>
    <row r="58" spans="1:16">
      <c r="A58">
        <v>60</v>
      </c>
      <c r="B58">
        <v>171</v>
      </c>
      <c r="C58">
        <v>195</v>
      </c>
      <c r="D58" t="s">
        <v>2572</v>
      </c>
      <c r="E58">
        <v>152</v>
      </c>
      <c r="F58" t="s">
        <v>1585</v>
      </c>
      <c r="G58" s="38">
        <v>6</v>
      </c>
      <c r="I58" s="13">
        <v>0.80687438953294466</v>
      </c>
      <c r="J58" s="13">
        <v>1.0716894292350387</v>
      </c>
      <c r="K58" s="19" t="s">
        <v>1575</v>
      </c>
      <c r="L58" s="14">
        <v>1.2413394540008449E-2</v>
      </c>
      <c r="M58">
        <v>434128</v>
      </c>
      <c r="N58">
        <v>33330000</v>
      </c>
      <c r="O58">
        <v>0.29606640061962192</v>
      </c>
      <c r="P58">
        <v>0.47955662799579479</v>
      </c>
    </row>
    <row r="59" spans="1:16">
      <c r="A59">
        <v>55</v>
      </c>
      <c r="B59">
        <v>168</v>
      </c>
      <c r="C59">
        <v>192</v>
      </c>
      <c r="D59" t="s">
        <v>2572</v>
      </c>
      <c r="E59">
        <v>149</v>
      </c>
      <c r="F59" t="s">
        <v>579</v>
      </c>
      <c r="G59" s="38">
        <v>5.5</v>
      </c>
      <c r="I59" s="13">
        <v>0.76013897233206051</v>
      </c>
      <c r="J59" s="13">
        <v>1.0310386921769426</v>
      </c>
      <c r="K59" s="19" t="s">
        <v>524</v>
      </c>
      <c r="L59" s="14">
        <v>4.3160153349329766E-3</v>
      </c>
      <c r="M59">
        <v>444103</v>
      </c>
      <c r="N59">
        <v>29559100</v>
      </c>
      <c r="O59">
        <v>0.30286914622962802</v>
      </c>
      <c r="P59">
        <v>0.42530039971768663</v>
      </c>
    </row>
    <row r="60" spans="1:16">
      <c r="A60">
        <v>200</v>
      </c>
      <c r="B60">
        <v>162</v>
      </c>
      <c r="C60">
        <v>186</v>
      </c>
      <c r="D60" t="s">
        <v>2571</v>
      </c>
      <c r="E60">
        <v>141</v>
      </c>
      <c r="F60" t="s">
        <v>254</v>
      </c>
      <c r="G60" s="38">
        <v>5.5</v>
      </c>
      <c r="I60" s="13">
        <v>0.6150274246335139</v>
      </c>
      <c r="J60" s="13">
        <v>1.0039937289753627</v>
      </c>
      <c r="K60" s="19" t="s">
        <v>164</v>
      </c>
      <c r="L60" s="14">
        <v>2.890768463962079E-2</v>
      </c>
      <c r="M60">
        <v>637657</v>
      </c>
      <c r="N60">
        <v>9331000</v>
      </c>
      <c r="O60">
        <v>0.4348690082646276</v>
      </c>
      <c r="P60">
        <v>0.13425571244610743</v>
      </c>
    </row>
    <row r="61" spans="1:16">
      <c r="A61">
        <v>28</v>
      </c>
      <c r="B61">
        <v>37</v>
      </c>
      <c r="C61">
        <v>37</v>
      </c>
      <c r="D61" t="s">
        <v>2578</v>
      </c>
      <c r="E61">
        <v>150</v>
      </c>
      <c r="F61" t="s">
        <v>999</v>
      </c>
      <c r="G61" s="38">
        <v>5</v>
      </c>
      <c r="I61" s="13">
        <v>0.79018332628104671</v>
      </c>
      <c r="J61" s="13">
        <v>0.98091898647630993</v>
      </c>
      <c r="K61" s="19" t="s">
        <v>954</v>
      </c>
      <c r="L61" s="14">
        <v>3.0044353948986191E-2</v>
      </c>
      <c r="M61">
        <v>312685</v>
      </c>
      <c r="N61">
        <v>38533789</v>
      </c>
      <c r="O61">
        <v>0.2132447630140108</v>
      </c>
      <c r="P61">
        <v>0.55442946044828834</v>
      </c>
    </row>
    <row r="62" spans="1:16">
      <c r="A62">
        <v>76</v>
      </c>
      <c r="B62">
        <v>158</v>
      </c>
      <c r="C62">
        <v>182</v>
      </c>
      <c r="D62" t="s">
        <v>2571</v>
      </c>
      <c r="E62">
        <v>146</v>
      </c>
      <c r="F62" t="s">
        <v>1653</v>
      </c>
      <c r="G62" s="38">
        <v>5.5</v>
      </c>
      <c r="I62" s="13">
        <v>0.6959523925954092</v>
      </c>
      <c r="J62" s="13">
        <v>0.9734992061261023</v>
      </c>
      <c r="K62" s="19" t="s">
        <v>1575</v>
      </c>
      <c r="L62" s="14">
        <v>1.8793226056894818E-2</v>
      </c>
      <c r="M62">
        <v>455000</v>
      </c>
      <c r="N62">
        <v>24527000</v>
      </c>
      <c r="O62">
        <v>0.31030067694764674</v>
      </c>
      <c r="P62">
        <v>0.35289785223080883</v>
      </c>
    </row>
    <row r="63" spans="1:16">
      <c r="A63">
        <v>68</v>
      </c>
      <c r="B63">
        <v>121</v>
      </c>
      <c r="C63">
        <v>145</v>
      </c>
      <c r="D63" t="s">
        <v>2583</v>
      </c>
      <c r="E63">
        <v>140</v>
      </c>
      <c r="F63" t="s">
        <v>257</v>
      </c>
      <c r="G63" s="38">
        <v>5.5</v>
      </c>
      <c r="I63" s="13">
        <v>0.58611973999389311</v>
      </c>
      <c r="J63" s="13">
        <v>0.96415984977758407</v>
      </c>
      <c r="K63" s="19" t="s">
        <v>164</v>
      </c>
      <c r="L63" s="14">
        <v>8.8147081122285087E-3</v>
      </c>
      <c r="M63">
        <v>619745</v>
      </c>
      <c r="N63">
        <v>8260490</v>
      </c>
      <c r="O63">
        <v>0.42265339128553697</v>
      </c>
      <c r="P63">
        <v>0.11885306720651012</v>
      </c>
    </row>
    <row r="64" spans="1:16">
      <c r="A64">
        <v>66</v>
      </c>
      <c r="B64">
        <v>84</v>
      </c>
      <c r="C64">
        <v>108</v>
      </c>
      <c r="D64" t="s">
        <v>2581</v>
      </c>
      <c r="E64">
        <v>138</v>
      </c>
      <c r="F64" t="s">
        <v>314</v>
      </c>
      <c r="G64" s="38">
        <v>5.5</v>
      </c>
      <c r="I64" s="13">
        <v>0.53644503378421637</v>
      </c>
      <c r="J64" s="13">
        <v>0.91612663472221734</v>
      </c>
      <c r="K64" s="19" t="s">
        <v>164</v>
      </c>
      <c r="L64" s="14">
        <v>1.8047167718672208E-3</v>
      </c>
      <c r="M64">
        <v>622436</v>
      </c>
      <c r="N64">
        <v>4667000</v>
      </c>
      <c r="O64">
        <v>0.4244885981463416</v>
      </c>
      <c r="P64">
        <v>6.7149438429534178E-2</v>
      </c>
    </row>
    <row r="65" spans="1:16">
      <c r="A65">
        <v>64</v>
      </c>
      <c r="B65">
        <v>120</v>
      </c>
      <c r="C65">
        <v>144</v>
      </c>
      <c r="D65" t="s">
        <v>2583</v>
      </c>
      <c r="E65">
        <v>142</v>
      </c>
      <c r="F65" t="s">
        <v>307</v>
      </c>
      <c r="G65" s="38">
        <v>5.5</v>
      </c>
      <c r="I65" s="13">
        <v>0.63060350303659995</v>
      </c>
      <c r="J65" s="13">
        <v>0.9148907391816099</v>
      </c>
      <c r="K65" s="19" t="s">
        <v>164</v>
      </c>
      <c r="L65" s="14">
        <v>1.5576078403086058E-2</v>
      </c>
      <c r="M65">
        <v>466050</v>
      </c>
      <c r="N65">
        <v>19406100</v>
      </c>
      <c r="O65">
        <v>0.31783655053066101</v>
      </c>
      <c r="P65">
        <v>0.27921763812028783</v>
      </c>
    </row>
    <row r="66" spans="1:16">
      <c r="A66">
        <v>83</v>
      </c>
      <c r="B66">
        <v>181</v>
      </c>
      <c r="C66">
        <v>205</v>
      </c>
      <c r="D66" t="s">
        <v>2572</v>
      </c>
      <c r="E66">
        <v>145</v>
      </c>
      <c r="F66" t="s">
        <v>801</v>
      </c>
      <c r="G66" s="38">
        <v>5.5</v>
      </c>
      <c r="I66" s="13">
        <v>0.67715916653851438</v>
      </c>
      <c r="J66" s="13">
        <v>0.87894667984927022</v>
      </c>
      <c r="K66" s="19" t="s">
        <v>524</v>
      </c>
      <c r="L66" s="14">
        <v>3.9506382587204403E-3</v>
      </c>
      <c r="M66">
        <v>330803</v>
      </c>
      <c r="N66">
        <v>29729000</v>
      </c>
      <c r="O66">
        <v>0.22560086777211513</v>
      </c>
      <c r="P66">
        <v>0.42774494430503995</v>
      </c>
    </row>
    <row r="67" spans="1:16">
      <c r="A67">
        <v>44</v>
      </c>
      <c r="B67">
        <v>27</v>
      </c>
      <c r="C67">
        <v>27</v>
      </c>
      <c r="D67" t="s">
        <v>2577</v>
      </c>
      <c r="E67">
        <v>151</v>
      </c>
      <c r="F67" t="s">
        <v>623</v>
      </c>
      <c r="G67" s="38">
        <v>5.5</v>
      </c>
      <c r="I67" s="13">
        <v>0.79446099499293621</v>
      </c>
      <c r="J67" s="13">
        <v>0.85513150844475216</v>
      </c>
      <c r="K67" s="19" t="s">
        <v>524</v>
      </c>
      <c r="L67" s="14">
        <v>4.277668711889504E-3</v>
      </c>
      <c r="M67">
        <v>99461</v>
      </c>
      <c r="N67">
        <v>50004441</v>
      </c>
      <c r="O67">
        <v>6.783036402173602E-2</v>
      </c>
      <c r="P67">
        <v>0.7194707804012801</v>
      </c>
    </row>
    <row r="68" spans="1:16">
      <c r="A68">
        <v>84</v>
      </c>
      <c r="B68">
        <v>122</v>
      </c>
      <c r="C68">
        <v>146</v>
      </c>
      <c r="D68" t="s">
        <v>2583</v>
      </c>
      <c r="E68">
        <v>134</v>
      </c>
      <c r="F68" t="s">
        <v>366</v>
      </c>
      <c r="G68" s="38">
        <v>5</v>
      </c>
      <c r="I68" s="13">
        <v>0.46773925191883098</v>
      </c>
      <c r="J68" s="13">
        <v>0.82259047793028162</v>
      </c>
      <c r="K68" s="19" t="s">
        <v>164</v>
      </c>
      <c r="L68" s="14">
        <v>1.3996196742609268E-2</v>
      </c>
      <c r="M68">
        <v>581730</v>
      </c>
      <c r="N68">
        <v>2024904</v>
      </c>
      <c r="O68">
        <v>0.39672794022143848</v>
      </c>
      <c r="P68">
        <v>2.9134597487404643E-2</v>
      </c>
    </row>
    <row r="69" spans="1:16">
      <c r="A69">
        <v>99</v>
      </c>
      <c r="B69">
        <v>91</v>
      </c>
      <c r="C69">
        <v>115</v>
      </c>
      <c r="D69" t="s">
        <v>2581</v>
      </c>
      <c r="E69">
        <v>144</v>
      </c>
      <c r="F69" t="s">
        <v>271</v>
      </c>
      <c r="G69" s="38">
        <v>5.5</v>
      </c>
      <c r="I69" s="13">
        <v>0.67320852827979394</v>
      </c>
      <c r="J69" s="13">
        <v>0.82055294664276635</v>
      </c>
      <c r="K69" s="19" t="s">
        <v>164</v>
      </c>
      <c r="L69" s="14">
        <v>2.0694348747410385E-2</v>
      </c>
      <c r="M69">
        <v>241551</v>
      </c>
      <c r="N69">
        <v>34131400</v>
      </c>
      <c r="O69">
        <v>0.16473283256567256</v>
      </c>
      <c r="P69">
        <v>0.49108728151142123</v>
      </c>
    </row>
    <row r="70" spans="1:16">
      <c r="A70">
        <v>46</v>
      </c>
      <c r="B70">
        <v>194</v>
      </c>
      <c r="C70">
        <v>43</v>
      </c>
      <c r="D70" t="s">
        <v>2574</v>
      </c>
      <c r="E70">
        <v>139</v>
      </c>
      <c r="F70" t="s">
        <v>1723</v>
      </c>
      <c r="G70" s="38">
        <v>5.5</v>
      </c>
      <c r="I70" s="13">
        <v>0.5773050318816646</v>
      </c>
      <c r="J70" s="13">
        <v>0.7742845803918732</v>
      </c>
      <c r="K70" s="19" t="s">
        <v>164</v>
      </c>
      <c r="L70" s="14">
        <v>4.0859998097448225E-2</v>
      </c>
      <c r="M70">
        <v>322921</v>
      </c>
      <c r="N70">
        <v>23202000</v>
      </c>
      <c r="O70">
        <v>0.22022550527606818</v>
      </c>
      <c r="P70">
        <v>0.33383356983973683</v>
      </c>
    </row>
    <row r="71" spans="1:16">
      <c r="A71">
        <v>58</v>
      </c>
      <c r="B71">
        <v>155</v>
      </c>
      <c r="C71">
        <v>179</v>
      </c>
      <c r="D71" t="s">
        <v>2571</v>
      </c>
      <c r="E71">
        <v>129</v>
      </c>
      <c r="F71" t="s">
        <v>574</v>
      </c>
      <c r="G71" s="38">
        <v>5</v>
      </c>
      <c r="I71" s="13">
        <v>0.4456775506662416</v>
      </c>
      <c r="J71" s="13">
        <v>0.74531221061000363</v>
      </c>
      <c r="K71" s="19" t="s">
        <v>524</v>
      </c>
      <c r="L71" s="14">
        <v>7.0523632726758878E-3</v>
      </c>
      <c r="M71">
        <v>491210</v>
      </c>
      <c r="N71">
        <v>5235000</v>
      </c>
      <c r="O71">
        <v>0.33499515499660121</v>
      </c>
      <c r="P71">
        <v>7.5321900616801246E-2</v>
      </c>
    </row>
    <row r="72" spans="1:16">
      <c r="A72">
        <v>86</v>
      </c>
      <c r="B72">
        <v>64</v>
      </c>
      <c r="C72">
        <v>88</v>
      </c>
      <c r="D72" t="s">
        <v>2580</v>
      </c>
      <c r="E72">
        <v>132</v>
      </c>
      <c r="F72" t="s">
        <v>675</v>
      </c>
      <c r="G72" s="38">
        <v>5</v>
      </c>
      <c r="I72" s="13">
        <v>0.45054089313411738</v>
      </c>
      <c r="J72" s="13">
        <v>0.73287005175949327</v>
      </c>
      <c r="K72" s="19" t="s">
        <v>524</v>
      </c>
      <c r="L72" s="14">
        <v>3.3462464139936143E-3</v>
      </c>
      <c r="M72">
        <v>462840</v>
      </c>
      <c r="N72">
        <v>7059653</v>
      </c>
      <c r="O72">
        <v>0.31564739630428312</v>
      </c>
      <c r="P72">
        <v>0.10157525915092699</v>
      </c>
    </row>
    <row r="73" spans="1:16">
      <c r="A73">
        <v>89</v>
      </c>
      <c r="B73">
        <v>105</v>
      </c>
      <c r="C73">
        <v>129</v>
      </c>
      <c r="D73" t="s">
        <v>2582</v>
      </c>
      <c r="E73">
        <v>135</v>
      </c>
      <c r="F73" t="s">
        <v>286</v>
      </c>
      <c r="G73" s="38">
        <v>5</v>
      </c>
      <c r="I73" s="13">
        <v>0.48128643655907266</v>
      </c>
      <c r="J73" s="13">
        <v>0.71964546999822221</v>
      </c>
      <c r="K73" s="19" t="s">
        <v>164</v>
      </c>
      <c r="L73" s="14">
        <v>1.3547184640241683E-2</v>
      </c>
      <c r="M73">
        <v>390757</v>
      </c>
      <c r="N73">
        <v>12973808</v>
      </c>
      <c r="O73">
        <v>0.26648826730116831</v>
      </c>
      <c r="P73">
        <v>0.18666893539588555</v>
      </c>
    </row>
    <row r="74" spans="1:16">
      <c r="A74">
        <v>25</v>
      </c>
      <c r="B74">
        <v>4</v>
      </c>
      <c r="C74">
        <v>4</v>
      </c>
      <c r="D74" t="s">
        <v>2576</v>
      </c>
      <c r="E74">
        <v>130</v>
      </c>
      <c r="F74" t="s">
        <v>1084</v>
      </c>
      <c r="G74" s="38">
        <v>5</v>
      </c>
      <c r="I74" s="13">
        <v>0.44710716130111744</v>
      </c>
      <c r="J74" s="13">
        <v>0.69739582777811249</v>
      </c>
      <c r="K74" s="19" t="s">
        <v>954</v>
      </c>
      <c r="L74" s="14">
        <v>1.4296106348758442E-3</v>
      </c>
      <c r="M74">
        <v>410314</v>
      </c>
      <c r="N74">
        <v>9573466</v>
      </c>
      <c r="O74">
        <v>0.27982574057383891</v>
      </c>
      <c r="P74">
        <v>0.13774434663043472</v>
      </c>
    </row>
    <row r="75" spans="1:16">
      <c r="A75">
        <v>53</v>
      </c>
      <c r="B75">
        <v>212</v>
      </c>
      <c r="C75">
        <v>60</v>
      </c>
      <c r="D75" t="s">
        <v>2575</v>
      </c>
      <c r="E75">
        <v>137</v>
      </c>
      <c r="F75" t="s">
        <v>432</v>
      </c>
      <c r="G75" s="38">
        <v>5.5</v>
      </c>
      <c r="I75" s="13">
        <v>0.53464031701234915</v>
      </c>
      <c r="J75" s="13">
        <v>0.68014377651106739</v>
      </c>
      <c r="K75" s="19" t="s">
        <v>164</v>
      </c>
      <c r="L75" s="14">
        <v>4.2464273196768376E-2</v>
      </c>
      <c r="M75">
        <v>238533</v>
      </c>
      <c r="N75">
        <v>24658823</v>
      </c>
      <c r="O75">
        <v>0.16267461840517147</v>
      </c>
      <c r="P75">
        <v>0.3547945397007245</v>
      </c>
    </row>
    <row r="76" spans="1:16">
      <c r="A76">
        <v>8</v>
      </c>
      <c r="B76">
        <v>77</v>
      </c>
      <c r="C76">
        <v>101</v>
      </c>
      <c r="D76" t="s">
        <v>2581</v>
      </c>
      <c r="E76">
        <v>125</v>
      </c>
      <c r="F76" t="s">
        <v>1484</v>
      </c>
      <c r="G76" s="38">
        <v>5</v>
      </c>
      <c r="H76" s="41">
        <v>1</v>
      </c>
      <c r="I76" s="13">
        <v>0.40268392103748296</v>
      </c>
      <c r="J76" s="13">
        <v>0.65079979245998065</v>
      </c>
      <c r="K76" s="19" t="s">
        <v>1269</v>
      </c>
      <c r="L76" s="14">
        <v>3.96415994395658E-2</v>
      </c>
      <c r="M76">
        <v>406752</v>
      </c>
      <c r="N76">
        <v>6672631</v>
      </c>
      <c r="O76">
        <v>0.2773965295600202</v>
      </c>
      <c r="P76">
        <v>9.6006733339940226E-2</v>
      </c>
    </row>
    <row r="77" spans="1:16">
      <c r="A77">
        <v>39</v>
      </c>
      <c r="B77">
        <v>81</v>
      </c>
      <c r="C77">
        <v>105</v>
      </c>
      <c r="D77" t="s">
        <v>2581</v>
      </c>
      <c r="E77">
        <v>133</v>
      </c>
      <c r="F77" t="s">
        <v>1140</v>
      </c>
      <c r="G77" s="38">
        <v>5</v>
      </c>
      <c r="I77" s="13">
        <v>0.45374305517622171</v>
      </c>
      <c r="J77" s="13">
        <v>0.59915989566939853</v>
      </c>
      <c r="K77" s="19" t="s">
        <v>954</v>
      </c>
      <c r="L77" s="14">
        <v>3.2021620421043284E-3</v>
      </c>
      <c r="M77">
        <v>238391</v>
      </c>
      <c r="N77">
        <v>19043767</v>
      </c>
      <c r="O77">
        <v>0.1625777773147834</v>
      </c>
      <c r="P77">
        <v>0.27400434103983173</v>
      </c>
    </row>
    <row r="78" spans="1:16">
      <c r="A78">
        <v>49</v>
      </c>
      <c r="B78">
        <v>195</v>
      </c>
      <c r="C78">
        <v>44</v>
      </c>
      <c r="D78" t="s">
        <v>2574</v>
      </c>
      <c r="E78">
        <v>127</v>
      </c>
      <c r="F78" t="s">
        <v>416</v>
      </c>
      <c r="G78" s="38">
        <v>5</v>
      </c>
      <c r="I78" s="13">
        <v>0.4304863186940579</v>
      </c>
      <c r="J78" s="13">
        <v>0.59565046247169429</v>
      </c>
      <c r="K78" s="19" t="s">
        <v>164</v>
      </c>
      <c r="L78" s="14">
        <v>1.4694054037157678E-2</v>
      </c>
      <c r="M78">
        <v>270764</v>
      </c>
      <c r="N78">
        <v>15730977</v>
      </c>
      <c r="O78">
        <v>0.18465549998473102</v>
      </c>
      <c r="P78">
        <v>0.2263394625022323</v>
      </c>
    </row>
    <row r="79" spans="1:16">
      <c r="A79">
        <v>69</v>
      </c>
      <c r="B79">
        <v>132</v>
      </c>
      <c r="C79">
        <v>156</v>
      </c>
      <c r="D79" t="s">
        <v>2584</v>
      </c>
      <c r="E79">
        <v>136</v>
      </c>
      <c r="F79" t="s">
        <v>880</v>
      </c>
      <c r="G79" s="38">
        <v>5</v>
      </c>
      <c r="I79" s="13">
        <v>0.49217604381558078</v>
      </c>
      <c r="J79" s="13">
        <v>0.58195542307329717</v>
      </c>
      <c r="K79" s="19" t="s">
        <v>524</v>
      </c>
      <c r="L79" s="14">
        <v>1.0889607256508116E-2</v>
      </c>
      <c r="M79">
        <v>147181</v>
      </c>
      <c r="N79">
        <v>26494504</v>
      </c>
      <c r="O79">
        <v>0.10037442622820129</v>
      </c>
      <c r="P79">
        <v>0.38120657061689456</v>
      </c>
    </row>
    <row r="80" spans="1:16">
      <c r="A80">
        <v>9</v>
      </c>
      <c r="B80">
        <v>94</v>
      </c>
      <c r="C80">
        <v>118</v>
      </c>
      <c r="D80" t="s">
        <v>2582</v>
      </c>
      <c r="E80">
        <v>126</v>
      </c>
      <c r="F80" t="s">
        <v>1462</v>
      </c>
      <c r="G80" s="38">
        <v>5</v>
      </c>
      <c r="H80" s="41">
        <v>1</v>
      </c>
      <c r="I80" s="13">
        <v>0.41579226465690022</v>
      </c>
      <c r="J80" s="13">
        <v>0.57170342466652113</v>
      </c>
      <c r="K80" s="19" t="s">
        <v>1269</v>
      </c>
      <c r="L80" s="14">
        <v>1.3108343619417262E-2</v>
      </c>
      <c r="M80">
        <v>255595</v>
      </c>
      <c r="N80">
        <v>15504600</v>
      </c>
      <c r="O80">
        <v>0.17431055280095331</v>
      </c>
      <c r="P80">
        <v>0.22308231906461445</v>
      </c>
    </row>
    <row r="81" spans="1:16">
      <c r="A81">
        <v>56</v>
      </c>
      <c r="B81">
        <v>216</v>
      </c>
      <c r="C81">
        <v>64</v>
      </c>
      <c r="D81" t="s">
        <v>2575</v>
      </c>
      <c r="E81">
        <v>131</v>
      </c>
      <c r="F81" t="s">
        <v>1640</v>
      </c>
      <c r="G81" s="38">
        <v>5</v>
      </c>
      <c r="I81" s="13">
        <v>0.44719464672012377</v>
      </c>
      <c r="J81" s="13">
        <v>0.56015314986213194</v>
      </c>
      <c r="K81" s="19" t="s">
        <v>1575</v>
      </c>
      <c r="L81" s="14">
        <v>8.7485419006327891E-5</v>
      </c>
      <c r="M81">
        <v>185180</v>
      </c>
      <c r="N81">
        <v>21377000</v>
      </c>
      <c r="O81">
        <v>0.12628896562014333</v>
      </c>
      <c r="P81">
        <v>0.30757521862184534</v>
      </c>
    </row>
    <row r="82" spans="1:16">
      <c r="A82">
        <v>64</v>
      </c>
      <c r="B82">
        <v>82</v>
      </c>
      <c r="C82">
        <v>106</v>
      </c>
      <c r="D82" t="s">
        <v>2581</v>
      </c>
      <c r="E82">
        <v>118</v>
      </c>
      <c r="F82" t="s">
        <v>333</v>
      </c>
      <c r="G82" s="38">
        <v>4.5</v>
      </c>
      <c r="I82" s="13">
        <v>0.32007068700487068</v>
      </c>
      <c r="J82" s="13">
        <v>0.52868829190046862</v>
      </c>
      <c r="K82" s="19" t="s">
        <v>164</v>
      </c>
      <c r="L82" s="14">
        <v>3.0927180873582261E-3</v>
      </c>
      <c r="M82">
        <v>342000</v>
      </c>
      <c r="N82">
        <v>4324000</v>
      </c>
      <c r="O82">
        <v>0.23323699234306636</v>
      </c>
      <c r="P82">
        <v>6.221430721433592E-2</v>
      </c>
    </row>
    <row r="83" spans="1:16">
      <c r="A83">
        <v>22</v>
      </c>
      <c r="B83">
        <v>1</v>
      </c>
      <c r="C83">
        <v>1</v>
      </c>
      <c r="D83" t="s">
        <v>2576</v>
      </c>
      <c r="E83">
        <v>117</v>
      </c>
      <c r="F83" t="s">
        <v>1076</v>
      </c>
      <c r="G83" s="38">
        <v>4.5</v>
      </c>
      <c r="I83" s="13">
        <v>0.31697796891751245</v>
      </c>
      <c r="J83" s="13">
        <v>0.51448272139794071</v>
      </c>
      <c r="K83" s="19" t="s">
        <v>954</v>
      </c>
      <c r="L83" s="14">
        <v>9.6922202404775004E-3</v>
      </c>
      <c r="M83">
        <v>323782</v>
      </c>
      <c r="N83">
        <v>5063709</v>
      </c>
      <c r="O83">
        <v>0.22081268963398451</v>
      </c>
      <c r="P83">
        <v>7.2857342129971733E-2</v>
      </c>
    </row>
    <row r="84" spans="1:16">
      <c r="A84">
        <v>45</v>
      </c>
      <c r="B84">
        <v>130</v>
      </c>
      <c r="C84">
        <v>154</v>
      </c>
      <c r="D84" t="s">
        <v>2584</v>
      </c>
      <c r="E84">
        <v>128</v>
      </c>
      <c r="F84" t="s">
        <v>616</v>
      </c>
      <c r="G84" s="38">
        <v>5</v>
      </c>
      <c r="I84" s="13">
        <v>0.43862518739356571</v>
      </c>
      <c r="J84" s="13">
        <v>0.51350914766313704</v>
      </c>
      <c r="K84" s="19" t="s">
        <v>524</v>
      </c>
      <c r="L84" s="14">
        <v>8.1388686995078063E-3</v>
      </c>
      <c r="M84">
        <v>122762</v>
      </c>
      <c r="N84">
        <v>24052231</v>
      </c>
      <c r="O84">
        <v>8.3721168579004412E-2</v>
      </c>
      <c r="P84">
        <v>0.34606681050512822</v>
      </c>
    </row>
    <row r="85" spans="1:16">
      <c r="A85">
        <v>26</v>
      </c>
      <c r="B85">
        <v>6</v>
      </c>
      <c r="C85">
        <v>6</v>
      </c>
      <c r="D85" t="s">
        <v>2576</v>
      </c>
      <c r="E85">
        <v>116</v>
      </c>
      <c r="F85" t="s">
        <v>1068</v>
      </c>
      <c r="G85" s="38">
        <v>4.5</v>
      </c>
      <c r="I85" s="13">
        <v>0.30728574867703495</v>
      </c>
      <c r="J85" s="13">
        <v>0.4926583504446897</v>
      </c>
      <c r="K85" s="19" t="s">
        <v>954</v>
      </c>
      <c r="L85" s="14">
        <v>3.0575482808742338E-3</v>
      </c>
      <c r="M85">
        <v>303893</v>
      </c>
      <c r="N85">
        <v>5432305</v>
      </c>
      <c r="O85">
        <v>0.20724879916406858</v>
      </c>
      <c r="P85">
        <v>7.8160752116552532E-2</v>
      </c>
    </row>
    <row r="86" spans="1:16">
      <c r="A86">
        <v>38</v>
      </c>
      <c r="B86">
        <v>164</v>
      </c>
      <c r="C86">
        <v>188</v>
      </c>
      <c r="D86" t="s">
        <v>2572</v>
      </c>
      <c r="E86">
        <v>120</v>
      </c>
      <c r="F86" t="s">
        <v>439</v>
      </c>
      <c r="G86" s="38">
        <v>4.5</v>
      </c>
      <c r="I86" s="13">
        <v>0.34110790405298202</v>
      </c>
      <c r="J86" s="13">
        <v>0.49107895226004933</v>
      </c>
      <c r="K86" s="19" t="s">
        <v>164</v>
      </c>
      <c r="L86" s="14">
        <v>1.1874748538746982E-2</v>
      </c>
      <c r="M86">
        <v>245857</v>
      </c>
      <c r="N86">
        <v>10824200</v>
      </c>
      <c r="O86">
        <v>0.16766943633476392</v>
      </c>
      <c r="P86">
        <v>0.1557400795905215</v>
      </c>
    </row>
    <row r="87" spans="1:16">
      <c r="A87">
        <v>73</v>
      </c>
      <c r="B87">
        <v>178</v>
      </c>
      <c r="C87">
        <v>202</v>
      </c>
      <c r="D87" t="s">
        <v>2572</v>
      </c>
      <c r="E87">
        <v>112</v>
      </c>
      <c r="F87" t="s">
        <v>1616</v>
      </c>
      <c r="G87" s="38">
        <v>4.5</v>
      </c>
      <c r="I87" s="13">
        <v>0.28848139604142042</v>
      </c>
      <c r="J87" s="13">
        <v>0.47727422854196877</v>
      </c>
      <c r="K87" s="19" t="s">
        <v>1575</v>
      </c>
      <c r="L87" s="14">
        <v>1.0056861492395819E-2</v>
      </c>
      <c r="M87">
        <v>309500</v>
      </c>
      <c r="N87">
        <v>3831553</v>
      </c>
      <c r="O87">
        <v>0.21107265827537725</v>
      </c>
      <c r="P87">
        <v>5.5128911991214266E-2</v>
      </c>
    </row>
    <row r="88" spans="1:16">
      <c r="A88">
        <v>37</v>
      </c>
      <c r="B88">
        <v>150</v>
      </c>
      <c r="C88">
        <v>174</v>
      </c>
      <c r="D88" t="s">
        <v>2571</v>
      </c>
      <c r="E88">
        <v>122</v>
      </c>
      <c r="F88" t="s">
        <v>488</v>
      </c>
      <c r="G88" s="38">
        <v>4.5</v>
      </c>
      <c r="I88" s="13">
        <v>0.34353043067064765</v>
      </c>
      <c r="J88" s="13">
        <v>0.46352947298138392</v>
      </c>
      <c r="K88" s="19" t="s">
        <v>164</v>
      </c>
      <c r="L88" s="14">
        <v>2.3058629950736265E-3</v>
      </c>
      <c r="M88">
        <v>196722</v>
      </c>
      <c r="N88">
        <v>13567338</v>
      </c>
      <c r="O88">
        <v>0.13416037312196694</v>
      </c>
      <c r="P88">
        <v>0.19520872673745004</v>
      </c>
    </row>
    <row r="89" spans="1:16">
      <c r="A89">
        <v>77</v>
      </c>
      <c r="B89">
        <v>134</v>
      </c>
      <c r="C89">
        <v>158</v>
      </c>
      <c r="D89" t="s">
        <v>2584</v>
      </c>
      <c r="E89">
        <v>119</v>
      </c>
      <c r="F89" t="s">
        <v>779</v>
      </c>
      <c r="G89" s="38">
        <v>4.5</v>
      </c>
      <c r="I89" s="13">
        <v>0.32923315551423504</v>
      </c>
      <c r="J89" s="13">
        <v>0.43966323768462845</v>
      </c>
      <c r="K89" s="19" t="s">
        <v>524</v>
      </c>
      <c r="L89" s="14">
        <v>9.1624685093643632E-3</v>
      </c>
      <c r="M89">
        <v>181035</v>
      </c>
      <c r="N89">
        <v>13395682</v>
      </c>
      <c r="O89">
        <v>0.12346216055212576</v>
      </c>
      <c r="P89">
        <v>0.19273891658037695</v>
      </c>
    </row>
    <row r="90" spans="1:16">
      <c r="A90">
        <v>94</v>
      </c>
      <c r="B90">
        <v>14</v>
      </c>
      <c r="C90">
        <v>14</v>
      </c>
      <c r="D90" t="s">
        <v>2576</v>
      </c>
      <c r="E90">
        <v>109</v>
      </c>
      <c r="F90" t="s">
        <v>535</v>
      </c>
      <c r="G90" s="38">
        <v>4.5</v>
      </c>
      <c r="I90" s="13">
        <v>0.2682674126373793</v>
      </c>
      <c r="J90" s="13">
        <v>0.43329125802575846</v>
      </c>
      <c r="K90" s="19" t="s">
        <v>524</v>
      </c>
      <c r="L90" s="14">
        <v>1.2538788155912473E-3</v>
      </c>
      <c r="M90">
        <v>270534</v>
      </c>
      <c r="N90">
        <v>4468540</v>
      </c>
      <c r="O90">
        <v>0.18449864469748276</v>
      </c>
      <c r="P90">
        <v>6.4293968630792939E-2</v>
      </c>
    </row>
    <row r="91" spans="1:16">
      <c r="A91">
        <v>34</v>
      </c>
      <c r="B91">
        <v>12</v>
      </c>
      <c r="C91">
        <v>12</v>
      </c>
      <c r="D91" t="s">
        <v>2576</v>
      </c>
      <c r="E91">
        <v>113</v>
      </c>
      <c r="F91" t="s">
        <v>1029</v>
      </c>
      <c r="G91" s="38">
        <v>4.5</v>
      </c>
      <c r="I91" s="13">
        <v>0.29264520022877571</v>
      </c>
      <c r="J91" s="13">
        <v>0.41927974635838428</v>
      </c>
      <c r="K91" s="19" t="s">
        <v>954</v>
      </c>
      <c r="L91" s="14">
        <v>4.1638041873552911E-3</v>
      </c>
      <c r="M91">
        <v>207600</v>
      </c>
      <c r="N91">
        <v>9460700</v>
      </c>
      <c r="O91">
        <v>0.14157894622929992</v>
      </c>
      <c r="P91">
        <v>0.13612185389978443</v>
      </c>
    </row>
    <row r="92" spans="1:16">
      <c r="A92">
        <v>77</v>
      </c>
      <c r="B92">
        <v>135</v>
      </c>
      <c r="C92">
        <v>159</v>
      </c>
      <c r="D92" t="s">
        <v>2584</v>
      </c>
      <c r="E92">
        <v>110</v>
      </c>
      <c r="F92" t="s">
        <v>794</v>
      </c>
      <c r="G92" s="38">
        <v>4.5</v>
      </c>
      <c r="I92" s="13">
        <v>0.27322461046521695</v>
      </c>
      <c r="J92" s="13">
        <v>0.41767095210053151</v>
      </c>
      <c r="K92" s="19" t="s">
        <v>524</v>
      </c>
      <c r="L92" s="14">
        <v>4.9571978278376561E-3</v>
      </c>
      <c r="M92">
        <v>236800</v>
      </c>
      <c r="N92">
        <v>6580800</v>
      </c>
      <c r="O92">
        <v>0.16149274791473131</v>
      </c>
      <c r="P92">
        <v>9.4685456271068891E-2</v>
      </c>
    </row>
    <row r="93" spans="1:16">
      <c r="A93">
        <v>64</v>
      </c>
      <c r="B93">
        <v>104</v>
      </c>
      <c r="C93">
        <v>128</v>
      </c>
      <c r="D93" t="s">
        <v>2582</v>
      </c>
      <c r="E93">
        <v>104</v>
      </c>
      <c r="F93" t="s">
        <v>347</v>
      </c>
      <c r="G93" s="38">
        <v>4.5</v>
      </c>
      <c r="I93" s="13">
        <v>0.2247465148391789</v>
      </c>
      <c r="J93" s="13">
        <v>0.38802151030581633</v>
      </c>
      <c r="K93" s="19" t="s">
        <v>164</v>
      </c>
      <c r="L93" s="14">
        <v>1.6065149832120706E-3</v>
      </c>
      <c r="M93">
        <v>267667</v>
      </c>
      <c r="N93">
        <v>1594000</v>
      </c>
      <c r="O93">
        <v>0.18254340944295772</v>
      </c>
      <c r="P93">
        <v>2.2934691419900895E-2</v>
      </c>
    </row>
    <row r="94" spans="1:16">
      <c r="A94">
        <v>70</v>
      </c>
      <c r="B94">
        <v>28</v>
      </c>
      <c r="C94">
        <v>28</v>
      </c>
      <c r="D94" t="s">
        <v>2577</v>
      </c>
      <c r="E94">
        <v>123</v>
      </c>
      <c r="F94" t="s">
        <v>645</v>
      </c>
      <c r="G94" s="38">
        <v>4.5</v>
      </c>
      <c r="I94" s="13">
        <v>0.36304232159791716</v>
      </c>
      <c r="J94" s="13">
        <v>0.38511857814404749</v>
      </c>
      <c r="K94" s="19" t="s">
        <v>524</v>
      </c>
      <c r="L94" s="14">
        <v>1.9511890927269515E-2</v>
      </c>
      <c r="M94">
        <v>36191</v>
      </c>
      <c r="N94">
        <v>23335580</v>
      </c>
      <c r="O94">
        <v>2.4681520438268753E-2</v>
      </c>
      <c r="P94">
        <v>0.33575553726751001</v>
      </c>
    </row>
    <row r="95" spans="1:16">
      <c r="A95">
        <v>82</v>
      </c>
      <c r="B95">
        <v>142</v>
      </c>
      <c r="C95">
        <v>166</v>
      </c>
      <c r="D95" t="s">
        <v>2570</v>
      </c>
      <c r="E95">
        <v>121</v>
      </c>
      <c r="F95" t="s">
        <v>893</v>
      </c>
      <c r="G95" s="38">
        <v>4.5</v>
      </c>
      <c r="I95" s="13">
        <v>0.34122456767557402</v>
      </c>
      <c r="J95" s="13">
        <v>0.3812462081937032</v>
      </c>
      <c r="K95" s="19" t="s">
        <v>524</v>
      </c>
      <c r="L95" s="14">
        <v>1.1666362259199481E-4</v>
      </c>
      <c r="M95">
        <v>65610</v>
      </c>
      <c r="N95">
        <v>20277597</v>
      </c>
      <c r="O95">
        <v>4.474467563634088E-2</v>
      </c>
      <c r="P95">
        <v>0.29175685692102143</v>
      </c>
    </row>
    <row r="96" spans="1:16">
      <c r="A96">
        <v>35</v>
      </c>
      <c r="B96">
        <v>148</v>
      </c>
      <c r="C96">
        <v>172</v>
      </c>
      <c r="D96" t="s">
        <v>2571</v>
      </c>
      <c r="E96">
        <v>111</v>
      </c>
      <c r="F96" t="s">
        <v>1693</v>
      </c>
      <c r="G96" s="38">
        <v>4.5</v>
      </c>
      <c r="I96" s="13">
        <v>0.2784245345490246</v>
      </c>
      <c r="J96" s="13">
        <v>0.37822548875068768</v>
      </c>
      <c r="K96" s="19" t="s">
        <v>1575</v>
      </c>
      <c r="L96" s="14">
        <v>5.1999240838076499E-3</v>
      </c>
      <c r="M96">
        <v>163610</v>
      </c>
      <c r="N96">
        <v>10777500</v>
      </c>
      <c r="O96">
        <v>0.11157866759429556</v>
      </c>
      <c r="P96">
        <v>0.15506815356209655</v>
      </c>
    </row>
    <row r="97" spans="1:16">
      <c r="A97">
        <v>16</v>
      </c>
      <c r="B97">
        <v>80</v>
      </c>
      <c r="C97">
        <v>104</v>
      </c>
      <c r="D97" t="s">
        <v>2581</v>
      </c>
      <c r="E97">
        <v>115</v>
      </c>
      <c r="F97" t="s">
        <v>1394</v>
      </c>
      <c r="G97" s="38">
        <v>5</v>
      </c>
      <c r="H97" s="41">
        <v>1</v>
      </c>
      <c r="I97" s="13">
        <v>0.30422820039616072</v>
      </c>
      <c r="J97" s="13">
        <v>0.37064972782153138</v>
      </c>
      <c r="K97" s="19" t="s">
        <v>1269</v>
      </c>
      <c r="L97" s="14">
        <v>7.8701327100201279E-3</v>
      </c>
      <c r="M97">
        <v>108889</v>
      </c>
      <c r="N97">
        <v>15438384</v>
      </c>
      <c r="O97">
        <v>7.4260066839895167E-2</v>
      </c>
      <c r="P97">
        <v>0.22212959414174105</v>
      </c>
    </row>
    <row r="98" spans="1:16">
      <c r="A98">
        <v>87</v>
      </c>
      <c r="B98">
        <v>88</v>
      </c>
      <c r="C98">
        <v>112</v>
      </c>
      <c r="D98" t="s">
        <v>2581</v>
      </c>
      <c r="E98">
        <v>114</v>
      </c>
      <c r="F98" t="s">
        <v>209</v>
      </c>
      <c r="G98" s="38">
        <v>4.5</v>
      </c>
      <c r="I98" s="13">
        <v>0.29635806768614059</v>
      </c>
      <c r="J98" s="13">
        <v>0.36863247791552656</v>
      </c>
      <c r="K98" s="19" t="s">
        <v>164</v>
      </c>
      <c r="L98" s="14">
        <v>3.7128674573648768E-3</v>
      </c>
      <c r="M98">
        <v>118484</v>
      </c>
      <c r="N98">
        <v>14388600</v>
      </c>
      <c r="O98">
        <v>8.080366023618675E-2</v>
      </c>
      <c r="P98">
        <v>0.20702515744315308</v>
      </c>
    </row>
    <row r="99" spans="1:16">
      <c r="A99">
        <v>58</v>
      </c>
      <c r="B99">
        <v>169</v>
      </c>
      <c r="C99">
        <v>193</v>
      </c>
      <c r="D99" t="s">
        <v>2572</v>
      </c>
      <c r="E99">
        <v>105</v>
      </c>
      <c r="F99" t="s">
        <v>563</v>
      </c>
      <c r="G99" s="38">
        <v>4.5</v>
      </c>
      <c r="I99" s="13">
        <v>0.23063323786385492</v>
      </c>
      <c r="J99" s="13">
        <v>0.35259828760318335</v>
      </c>
      <c r="K99" s="19" t="s">
        <v>524</v>
      </c>
      <c r="L99" s="14">
        <v>5.8867230246760216E-3</v>
      </c>
      <c r="M99">
        <v>199945</v>
      </c>
      <c r="N99">
        <v>5551900</v>
      </c>
      <c r="O99">
        <v>0.13635839308197192</v>
      </c>
      <c r="P99">
        <v>7.9881501439239513E-2</v>
      </c>
    </row>
    <row r="100" spans="1:16">
      <c r="A100">
        <v>97</v>
      </c>
      <c r="B100">
        <v>69</v>
      </c>
      <c r="C100">
        <v>93</v>
      </c>
      <c r="D100" t="s">
        <v>2580</v>
      </c>
      <c r="E100">
        <v>97</v>
      </c>
      <c r="F100" t="s">
        <v>1697</v>
      </c>
      <c r="G100" s="38">
        <v>4.5</v>
      </c>
      <c r="I100" s="13">
        <v>0.1985069741905065</v>
      </c>
      <c r="J100" s="13">
        <v>0.35229840853634903</v>
      </c>
      <c r="K100" s="19" t="s">
        <v>164</v>
      </c>
      <c r="L100" s="14">
        <v>3.3762657269209573E-4</v>
      </c>
      <c r="M100">
        <v>252120</v>
      </c>
      <c r="N100">
        <v>585000</v>
      </c>
      <c r="O100">
        <v>0.17194067400448504</v>
      </c>
      <c r="P100">
        <v>8.4170605273789362E-3</v>
      </c>
    </row>
    <row r="101" spans="1:16">
      <c r="A101">
        <v>42</v>
      </c>
      <c r="B101">
        <v>119</v>
      </c>
      <c r="C101">
        <v>143</v>
      </c>
      <c r="D101" t="s">
        <v>2583</v>
      </c>
      <c r="E101">
        <v>107</v>
      </c>
      <c r="F101" t="s">
        <v>1116</v>
      </c>
      <c r="G101" s="38">
        <v>4.5</v>
      </c>
      <c r="I101" s="13">
        <v>0.25510163765511934</v>
      </c>
      <c r="J101" s="13">
        <v>0.33559448352999777</v>
      </c>
      <c r="K101" s="19" t="s">
        <v>954</v>
      </c>
      <c r="L101" s="14">
        <v>1.1623108127845672E-2</v>
      </c>
      <c r="M101">
        <v>131957</v>
      </c>
      <c r="N101">
        <v>10815197</v>
      </c>
      <c r="O101">
        <v>8.9991970171385979E-2</v>
      </c>
      <c r="P101">
        <v>0.15561054318722578</v>
      </c>
    </row>
    <row r="102" spans="1:16">
      <c r="A102">
        <v>96</v>
      </c>
      <c r="B102">
        <v>45</v>
      </c>
      <c r="C102">
        <v>69</v>
      </c>
      <c r="D102" t="s">
        <v>2579</v>
      </c>
      <c r="E102">
        <v>106</v>
      </c>
      <c r="F102" t="s">
        <v>1290</v>
      </c>
      <c r="G102" s="38">
        <v>5</v>
      </c>
      <c r="H102" s="41">
        <v>1</v>
      </c>
      <c r="I102" s="13">
        <v>0.24347852952727367</v>
      </c>
      <c r="J102" s="13">
        <v>0.31050821997042477</v>
      </c>
      <c r="K102" s="19" t="s">
        <v>1269</v>
      </c>
      <c r="L102" s="14">
        <v>1.2845291663418745E-2</v>
      </c>
      <c r="M102">
        <v>109886</v>
      </c>
      <c r="N102">
        <v>11163934</v>
      </c>
      <c r="O102">
        <v>7.4940000411140892E-2</v>
      </c>
      <c r="P102">
        <v>0.16062821914814296</v>
      </c>
    </row>
    <row r="103" spans="1:16">
      <c r="A103">
        <v>61</v>
      </c>
      <c r="B103">
        <v>173</v>
      </c>
      <c r="C103">
        <v>197</v>
      </c>
      <c r="D103" t="s">
        <v>2572</v>
      </c>
      <c r="E103">
        <v>102</v>
      </c>
      <c r="F103" t="s">
        <v>569</v>
      </c>
      <c r="G103" s="38">
        <v>4.5</v>
      </c>
      <c r="I103" s="13">
        <v>0.22299763908883741</v>
      </c>
      <c r="J103" s="13">
        <v>0.31028763692673234</v>
      </c>
      <c r="K103" s="19" t="s">
        <v>524</v>
      </c>
      <c r="L103" s="14">
        <v>1.5948370648482257E-3</v>
      </c>
      <c r="M103">
        <v>143100</v>
      </c>
      <c r="N103">
        <v>8000000</v>
      </c>
      <c r="O103">
        <v>9.7591267848809324E-2</v>
      </c>
      <c r="P103">
        <v>0.11510510122911366</v>
      </c>
    </row>
    <row r="104" spans="1:16">
      <c r="A104">
        <v>12</v>
      </c>
      <c r="B104">
        <v>110</v>
      </c>
      <c r="C104">
        <v>134</v>
      </c>
      <c r="D104" t="s">
        <v>2583</v>
      </c>
      <c r="E104">
        <v>88</v>
      </c>
      <c r="F104" t="s">
        <v>1478</v>
      </c>
      <c r="G104" s="38">
        <v>5</v>
      </c>
      <c r="H104" s="41">
        <v>1</v>
      </c>
      <c r="I104" s="13">
        <v>0.17339510384705112</v>
      </c>
      <c r="J104" s="13">
        <v>0.30454298815976655</v>
      </c>
      <c r="K104" s="19" t="s">
        <v>1269</v>
      </c>
      <c r="L104" s="14">
        <v>1.398977301187182E-3</v>
      </c>
      <c r="M104">
        <v>214999</v>
      </c>
      <c r="N104">
        <v>784894</v>
      </c>
      <c r="O104">
        <v>0.14662491262212551</v>
      </c>
      <c r="P104">
        <v>1.1293162915515492E-2</v>
      </c>
    </row>
    <row r="105" spans="1:16">
      <c r="A105">
        <v>53</v>
      </c>
      <c r="B105">
        <v>197</v>
      </c>
      <c r="C105">
        <v>46</v>
      </c>
      <c r="D105" t="s">
        <v>2574</v>
      </c>
      <c r="E105">
        <v>103</v>
      </c>
      <c r="F105" t="s">
        <v>409</v>
      </c>
      <c r="G105" s="38">
        <v>4.5</v>
      </c>
      <c r="I105" s="13">
        <v>0.22313999985596683</v>
      </c>
      <c r="J105" s="13">
        <v>0.29183863113828268</v>
      </c>
      <c r="K105" s="19" t="s">
        <v>164</v>
      </c>
      <c r="L105" s="14">
        <v>1.4236076712942358E-4</v>
      </c>
      <c r="M105">
        <v>112622</v>
      </c>
      <c r="N105">
        <v>9607000</v>
      </c>
      <c r="O105">
        <v>7.6805896349885425E-2</v>
      </c>
      <c r="P105">
        <v>0.13822683843851186</v>
      </c>
    </row>
    <row r="106" spans="1:16">
      <c r="A106">
        <v>27</v>
      </c>
      <c r="B106">
        <v>9</v>
      </c>
      <c r="C106">
        <v>9</v>
      </c>
      <c r="D106" t="s">
        <v>2576</v>
      </c>
      <c r="E106">
        <v>108</v>
      </c>
      <c r="F106" t="s">
        <v>1233</v>
      </c>
      <c r="G106" s="38">
        <v>4.5</v>
      </c>
      <c r="I106" s="13">
        <v>0.26701353382178805</v>
      </c>
      <c r="J106" s="13">
        <v>0.28762092723169441</v>
      </c>
      <c r="K106" s="19" t="s">
        <v>954</v>
      </c>
      <c r="L106" s="14">
        <v>1.1911896166668712E-2</v>
      </c>
      <c r="M106">
        <v>33783</v>
      </c>
      <c r="N106">
        <v>16787600</v>
      </c>
      <c r="O106">
        <v>2.3039313778730437E-2</v>
      </c>
      <c r="P106">
        <v>0.24154229967423355</v>
      </c>
    </row>
    <row r="107" spans="1:16">
      <c r="A107">
        <v>4</v>
      </c>
      <c r="B107">
        <v>16</v>
      </c>
      <c r="C107">
        <v>16</v>
      </c>
      <c r="D107" t="s">
        <v>2577</v>
      </c>
      <c r="E107">
        <v>91</v>
      </c>
      <c r="F107" t="s">
        <v>1506</v>
      </c>
      <c r="G107" s="38">
        <v>5</v>
      </c>
      <c r="H107" s="41">
        <v>1</v>
      </c>
      <c r="I107" s="13">
        <v>0.17924005564783088</v>
      </c>
      <c r="J107" s="13">
        <v>0.28599858997066119</v>
      </c>
      <c r="K107" s="19" t="s">
        <v>1269</v>
      </c>
      <c r="L107" s="14">
        <v>3.3643827234297596E-4</v>
      </c>
      <c r="M107">
        <v>175016</v>
      </c>
      <c r="N107">
        <v>3286314</v>
      </c>
      <c r="O107">
        <v>0.11935732588278976</v>
      </c>
      <c r="P107">
        <v>4.7283938205081671E-2</v>
      </c>
    </row>
    <row r="108" spans="1:16">
      <c r="A108">
        <v>29</v>
      </c>
      <c r="B108">
        <v>40</v>
      </c>
      <c r="C108">
        <v>40</v>
      </c>
      <c r="D108" t="s">
        <v>2578</v>
      </c>
      <c r="E108">
        <v>101</v>
      </c>
      <c r="F108" t="s">
        <v>1171</v>
      </c>
      <c r="G108" s="38">
        <v>4.5</v>
      </c>
      <c r="I108" s="13">
        <v>0.22140280202398918</v>
      </c>
      <c r="J108" s="13">
        <v>0.27757705709660796</v>
      </c>
      <c r="K108" s="19" t="s">
        <v>954</v>
      </c>
      <c r="L108" s="14">
        <v>8.7332052938998428E-3</v>
      </c>
      <c r="M108">
        <v>92090</v>
      </c>
      <c r="N108">
        <v>10562178</v>
      </c>
      <c r="O108">
        <v>6.2803493055184151E-2</v>
      </c>
      <c r="P108">
        <v>0.15197007098623963</v>
      </c>
    </row>
    <row r="109" spans="1:16">
      <c r="A109">
        <v>16</v>
      </c>
      <c r="B109">
        <v>99</v>
      </c>
      <c r="C109">
        <v>123</v>
      </c>
      <c r="D109" t="s">
        <v>2582</v>
      </c>
      <c r="E109">
        <v>98</v>
      </c>
      <c r="F109" t="s">
        <v>1399</v>
      </c>
      <c r="G109" s="38">
        <v>5</v>
      </c>
      <c r="H109" s="41">
        <v>1</v>
      </c>
      <c r="I109" s="13">
        <v>0.20515611373296661</v>
      </c>
      <c r="J109" s="13">
        <v>0.27352900875500685</v>
      </c>
      <c r="K109" s="19" t="s">
        <v>1269</v>
      </c>
      <c r="L109" s="14">
        <v>6.649139542460103E-3</v>
      </c>
      <c r="M109">
        <v>112088</v>
      </c>
      <c r="N109">
        <v>8385072</v>
      </c>
      <c r="O109">
        <v>7.6441719291665544E-2</v>
      </c>
      <c r="P109">
        <v>0.12064557017167579</v>
      </c>
    </row>
    <row r="110" spans="1:16">
      <c r="A110">
        <v>28</v>
      </c>
      <c r="B110">
        <v>18</v>
      </c>
      <c r="C110">
        <v>18</v>
      </c>
      <c r="D110" t="s">
        <v>2577</v>
      </c>
      <c r="E110">
        <v>100</v>
      </c>
      <c r="F110" t="s">
        <v>983</v>
      </c>
      <c r="G110" s="38">
        <v>4.5</v>
      </c>
      <c r="I110" s="13">
        <v>0.21266959673008934</v>
      </c>
      <c r="J110" s="13">
        <v>0.2694166352266758</v>
      </c>
      <c r="K110" s="19" t="s">
        <v>954</v>
      </c>
      <c r="L110" s="14">
        <v>1.8991043286744058E-3</v>
      </c>
      <c r="M110">
        <v>93029</v>
      </c>
      <c r="N110">
        <v>9906000</v>
      </c>
      <c r="O110">
        <v>6.3443871814862912E-2</v>
      </c>
      <c r="P110">
        <v>0.14252889159694998</v>
      </c>
    </row>
    <row r="111" spans="1:16">
      <c r="A111">
        <v>28</v>
      </c>
      <c r="B111">
        <v>10</v>
      </c>
      <c r="C111">
        <v>10</v>
      </c>
      <c r="D111" t="s">
        <v>2576</v>
      </c>
      <c r="E111">
        <v>99</v>
      </c>
      <c r="F111" t="s">
        <v>966</v>
      </c>
      <c r="G111" s="38">
        <v>4.5</v>
      </c>
      <c r="I111" s="13">
        <v>0.21077049240141493</v>
      </c>
      <c r="J111" s="13">
        <v>0.258878810077734</v>
      </c>
      <c r="K111" s="19" t="s">
        <v>954</v>
      </c>
      <c r="L111" s="14">
        <v>5.6143786684483277E-3</v>
      </c>
      <c r="M111">
        <v>78867</v>
      </c>
      <c r="N111">
        <v>10516125</v>
      </c>
      <c r="O111">
        <v>5.3785677997428692E-2</v>
      </c>
      <c r="P111">
        <v>0.1513074540828766</v>
      </c>
    </row>
    <row r="112" spans="1:16">
      <c r="A112">
        <v>39</v>
      </c>
      <c r="B112">
        <v>43</v>
      </c>
      <c r="C112">
        <v>67</v>
      </c>
      <c r="D112" t="s">
        <v>2579</v>
      </c>
      <c r="E112">
        <v>95</v>
      </c>
      <c r="F112" t="s">
        <v>1111</v>
      </c>
      <c r="G112" s="38">
        <v>4.5</v>
      </c>
      <c r="I112" s="13">
        <v>0.18846674476799696</v>
      </c>
      <c r="J112" s="13">
        <v>0.25617718739554418</v>
      </c>
      <c r="K112" s="19" t="s">
        <v>954</v>
      </c>
      <c r="L112" s="14">
        <v>3.0769931191962918E-3</v>
      </c>
      <c r="M112">
        <v>111002</v>
      </c>
      <c r="N112">
        <v>7282041</v>
      </c>
      <c r="O112">
        <v>7.5701089544049846E-2</v>
      </c>
      <c r="P112">
        <v>0.10477500830744449</v>
      </c>
    </row>
    <row r="113" spans="1:16">
      <c r="A113">
        <v>16</v>
      </c>
      <c r="B113">
        <v>100</v>
      </c>
      <c r="C113">
        <v>124</v>
      </c>
      <c r="D113" t="s">
        <v>2582</v>
      </c>
      <c r="E113">
        <v>90</v>
      </c>
      <c r="F113" t="s">
        <v>1410</v>
      </c>
      <c r="G113" s="38">
        <v>5</v>
      </c>
      <c r="H113" s="41">
        <v>1</v>
      </c>
      <c r="I113" s="13">
        <v>0.17890361737548791</v>
      </c>
      <c r="J113" s="13">
        <v>0.25297384698736702</v>
      </c>
      <c r="K113" s="19" t="s">
        <v>1269</v>
      </c>
      <c r="L113" s="14">
        <v>4.8953167837914868E-3</v>
      </c>
      <c r="M113">
        <v>121428</v>
      </c>
      <c r="N113">
        <v>6071045</v>
      </c>
      <c r="O113">
        <v>8.2811407912964499E-2</v>
      </c>
      <c r="P113">
        <v>8.7351031161438039E-2</v>
      </c>
    </row>
    <row r="114" spans="1:16">
      <c r="A114">
        <v>51</v>
      </c>
      <c r="B114">
        <v>217</v>
      </c>
      <c r="C114">
        <v>65</v>
      </c>
      <c r="D114" t="s">
        <v>2575</v>
      </c>
      <c r="E114">
        <v>96</v>
      </c>
      <c r="F114" t="s">
        <v>917</v>
      </c>
      <c r="G114" s="38">
        <v>4.5</v>
      </c>
      <c r="I114" s="13">
        <v>0.19816934761781441</v>
      </c>
      <c r="J114" s="13">
        <v>0.25099474113816167</v>
      </c>
      <c r="K114" s="19" t="s">
        <v>524</v>
      </c>
      <c r="L114" s="14">
        <v>9.7026028498174433E-3</v>
      </c>
      <c r="M114">
        <v>86600</v>
      </c>
      <c r="N114">
        <v>9235100</v>
      </c>
      <c r="O114">
        <v>5.9059425546519134E-2</v>
      </c>
      <c r="P114">
        <v>0.13287589004512343</v>
      </c>
    </row>
    <row r="115" spans="1:16">
      <c r="A115">
        <v>72</v>
      </c>
      <c r="B115">
        <v>213</v>
      </c>
      <c r="C115">
        <v>61</v>
      </c>
      <c r="D115" t="s">
        <v>2575</v>
      </c>
      <c r="E115">
        <v>89</v>
      </c>
      <c r="F115" t="s">
        <v>181</v>
      </c>
      <c r="G115" s="38">
        <v>4.5</v>
      </c>
      <c r="I115" s="13">
        <v>0.17400830059169642</v>
      </c>
      <c r="J115" s="13">
        <v>0.2478784525006347</v>
      </c>
      <c r="K115" s="19" t="s">
        <v>164</v>
      </c>
      <c r="L115" s="14">
        <v>6.1319674464530016E-4</v>
      </c>
      <c r="M115">
        <v>121100</v>
      </c>
      <c r="N115">
        <v>5748000</v>
      </c>
      <c r="O115">
        <v>8.2587718633758272E-2</v>
      </c>
      <c r="P115">
        <v>8.2703015233118155E-2</v>
      </c>
    </row>
    <row r="116" spans="1:16">
      <c r="A116">
        <v>28</v>
      </c>
      <c r="B116">
        <v>30</v>
      </c>
      <c r="C116">
        <v>30</v>
      </c>
      <c r="D116" t="s">
        <v>2577</v>
      </c>
      <c r="E116">
        <v>94</v>
      </c>
      <c r="F116" t="s">
        <v>953</v>
      </c>
      <c r="G116" s="38">
        <v>4.5</v>
      </c>
      <c r="I116" s="13">
        <v>0.18538975164880067</v>
      </c>
      <c r="J116" s="13">
        <v>0.23655535422493473</v>
      </c>
      <c r="K116" s="19" t="s">
        <v>954</v>
      </c>
      <c r="L116" s="14">
        <v>1.9363379609989018E-3</v>
      </c>
      <c r="M116">
        <v>83879</v>
      </c>
      <c r="N116">
        <v>8489482</v>
      </c>
      <c r="O116">
        <v>5.7203759300421229E-2</v>
      </c>
      <c r="P116">
        <v>0.12214783562409229</v>
      </c>
    </row>
    <row r="117" spans="1:16">
      <c r="A117">
        <v>73</v>
      </c>
      <c r="B117">
        <v>179</v>
      </c>
      <c r="C117">
        <v>203</v>
      </c>
      <c r="D117" t="s">
        <v>2572</v>
      </c>
      <c r="E117">
        <v>92</v>
      </c>
      <c r="F117" t="s">
        <v>1645</v>
      </c>
      <c r="G117" s="38">
        <v>4.5</v>
      </c>
      <c r="I117" s="13">
        <v>0.18193613624366312</v>
      </c>
      <c r="J117" s="13">
        <v>0.23293155077369815</v>
      </c>
      <c r="K117" s="19" t="s">
        <v>1575</v>
      </c>
      <c r="L117" s="14">
        <v>2.6960805958322343E-3</v>
      </c>
      <c r="M117">
        <v>83600</v>
      </c>
      <c r="N117">
        <v>8264070</v>
      </c>
      <c r="O117">
        <v>5.7013487017193998E-2</v>
      </c>
      <c r="P117">
        <v>0.11890457673931017</v>
      </c>
    </row>
    <row r="118" spans="1:16">
      <c r="A118">
        <v>12</v>
      </c>
      <c r="B118">
        <v>47</v>
      </c>
      <c r="C118">
        <v>71</v>
      </c>
      <c r="D118" t="s">
        <v>2579</v>
      </c>
      <c r="E118">
        <v>77</v>
      </c>
      <c r="F118" t="s">
        <v>1497</v>
      </c>
      <c r="G118" s="38">
        <v>4</v>
      </c>
      <c r="H118" s="41">
        <v>1</v>
      </c>
      <c r="I118" s="13">
        <v>0.13120069871677159</v>
      </c>
      <c r="J118" s="13">
        <v>0.23112975144775652</v>
      </c>
      <c r="K118" s="19" t="s">
        <v>1269</v>
      </c>
      <c r="L118" s="14">
        <v>8.0169372586121335E-3</v>
      </c>
      <c r="M118">
        <v>163820</v>
      </c>
      <c r="N118">
        <v>534189</v>
      </c>
      <c r="O118">
        <v>0.11172188329134833</v>
      </c>
      <c r="P118">
        <v>7.6859848650598743E-3</v>
      </c>
    </row>
    <row r="119" spans="1:16">
      <c r="A119">
        <v>56</v>
      </c>
      <c r="B119">
        <v>214</v>
      </c>
      <c r="C119">
        <v>62</v>
      </c>
      <c r="D119" t="s">
        <v>2575</v>
      </c>
      <c r="E119">
        <v>83</v>
      </c>
      <c r="F119" t="s">
        <v>1599</v>
      </c>
      <c r="G119" s="38">
        <v>4</v>
      </c>
      <c r="I119" s="13">
        <v>0.15768877382063368</v>
      </c>
      <c r="J119" s="13">
        <v>0.21184273208794765</v>
      </c>
      <c r="K119" s="19" t="s">
        <v>1575</v>
      </c>
      <c r="L119" s="14">
        <v>1.0925263061655616E-2</v>
      </c>
      <c r="M119">
        <v>88778</v>
      </c>
      <c r="N119">
        <v>6307500</v>
      </c>
      <c r="O119">
        <v>6.0544776918809183E-2</v>
      </c>
      <c r="P119">
        <v>9.0753178250329289E-2</v>
      </c>
    </row>
    <row r="120" spans="1:16">
      <c r="A120">
        <v>39</v>
      </c>
      <c r="B120">
        <v>117</v>
      </c>
      <c r="C120">
        <v>141</v>
      </c>
      <c r="D120" t="s">
        <v>2583</v>
      </c>
      <c r="E120">
        <v>84</v>
      </c>
      <c r="F120" t="s">
        <v>1145</v>
      </c>
      <c r="G120" s="38">
        <v>4</v>
      </c>
      <c r="I120" s="13">
        <v>0.16260151289941602</v>
      </c>
      <c r="J120" s="13">
        <v>0.20986011033123342</v>
      </c>
      <c r="K120" s="19" t="s">
        <v>954</v>
      </c>
      <c r="L120" s="14">
        <v>4.9127390787823411E-3</v>
      </c>
      <c r="M120">
        <v>77474</v>
      </c>
      <c r="N120">
        <v>7241295</v>
      </c>
      <c r="O120">
        <v>5.2835680540312048E-2</v>
      </c>
      <c r="P120">
        <v>0.10418874925060932</v>
      </c>
    </row>
    <row r="121" spans="1:16">
      <c r="A121">
        <v>27</v>
      </c>
      <c r="B121">
        <v>8</v>
      </c>
      <c r="C121">
        <v>8</v>
      </c>
      <c r="D121" t="s">
        <v>2576</v>
      </c>
      <c r="E121">
        <v>93</v>
      </c>
      <c r="F121" t="s">
        <v>1197</v>
      </c>
      <c r="G121" s="38">
        <v>4.5</v>
      </c>
      <c r="I121" s="13">
        <v>0.18345341368780177</v>
      </c>
      <c r="J121" s="13">
        <v>0.20207527989321936</v>
      </c>
      <c r="K121" s="19" t="s">
        <v>954</v>
      </c>
      <c r="L121" s="14">
        <v>1.5172774441386538E-3</v>
      </c>
      <c r="M121">
        <v>30528</v>
      </c>
      <c r="N121">
        <v>11150598</v>
      </c>
      <c r="O121">
        <v>2.0819470474412658E-2</v>
      </c>
      <c r="P121">
        <v>0.16043633894439405</v>
      </c>
    </row>
    <row r="122" spans="1:16">
      <c r="A122">
        <v>17</v>
      </c>
      <c r="B122">
        <v>101</v>
      </c>
      <c r="C122">
        <v>125</v>
      </c>
      <c r="D122" t="s">
        <v>2582</v>
      </c>
      <c r="E122">
        <v>87</v>
      </c>
      <c r="F122" t="s">
        <v>1299</v>
      </c>
      <c r="G122" s="38">
        <v>5</v>
      </c>
      <c r="H122" s="41">
        <v>1</v>
      </c>
      <c r="I122" s="13">
        <v>0.17199612654586394</v>
      </c>
      <c r="J122" s="13">
        <v>0.20119954126626377</v>
      </c>
      <c r="K122" s="19" t="s">
        <v>1269</v>
      </c>
      <c r="L122" s="14">
        <v>1.2992300222722797E-3</v>
      </c>
      <c r="M122">
        <v>47875</v>
      </c>
      <c r="N122">
        <v>9445281</v>
      </c>
      <c r="O122">
        <v>3.2649769030480412E-2</v>
      </c>
      <c r="P122">
        <v>0.13590000320530296</v>
      </c>
    </row>
    <row r="123" spans="1:16">
      <c r="A123">
        <v>38</v>
      </c>
      <c r="B123">
        <v>165</v>
      </c>
      <c r="C123">
        <v>189</v>
      </c>
      <c r="D123" t="s">
        <v>2572</v>
      </c>
      <c r="E123">
        <v>81</v>
      </c>
      <c r="F123" t="s">
        <v>492</v>
      </c>
      <c r="G123" s="38">
        <v>4</v>
      </c>
      <c r="I123" s="13">
        <v>0.1440873234977032</v>
      </c>
      <c r="J123" s="13">
        <v>0.18784822108603708</v>
      </c>
      <c r="K123" s="19" t="s">
        <v>164</v>
      </c>
      <c r="L123" s="14">
        <v>7.239073292303333E-3</v>
      </c>
      <c r="M123">
        <v>71740</v>
      </c>
      <c r="N123">
        <v>6255000</v>
      </c>
      <c r="O123">
        <v>4.892521003126192E-2</v>
      </c>
      <c r="P123">
        <v>8.9997801023513235E-2</v>
      </c>
    </row>
    <row r="124" spans="1:16">
      <c r="A124">
        <v>15</v>
      </c>
      <c r="B124">
        <v>113</v>
      </c>
      <c r="C124">
        <v>137</v>
      </c>
      <c r="D124" t="s">
        <v>2583</v>
      </c>
      <c r="E124">
        <v>85</v>
      </c>
      <c r="F124" t="s">
        <v>1313</v>
      </c>
      <c r="G124" s="38">
        <v>5</v>
      </c>
      <c r="H124" s="41">
        <v>1</v>
      </c>
      <c r="I124" s="13">
        <v>0.17023280369091284</v>
      </c>
      <c r="J124" s="13">
        <v>0.1867422641485133</v>
      </c>
      <c r="K124" s="19" t="s">
        <v>1269</v>
      </c>
      <c r="L124" s="14">
        <v>7.6312907914968253E-3</v>
      </c>
      <c r="M124">
        <v>27065</v>
      </c>
      <c r="N124">
        <v>10413211</v>
      </c>
      <c r="O124">
        <v>1.8457775432061667E-2</v>
      </c>
      <c r="P124">
        <v>0.14982671328438996</v>
      </c>
    </row>
    <row r="125" spans="1:16">
      <c r="A125">
        <v>79</v>
      </c>
      <c r="B125">
        <v>208</v>
      </c>
      <c r="C125">
        <v>56</v>
      </c>
      <c r="D125" t="s">
        <v>2575</v>
      </c>
      <c r="E125">
        <v>86</v>
      </c>
      <c r="F125" t="s">
        <v>243</v>
      </c>
      <c r="G125" s="38">
        <v>4.5</v>
      </c>
      <c r="I125" s="13">
        <v>0.17069689652359166</v>
      </c>
      <c r="J125" s="13">
        <v>0.18613825924384653</v>
      </c>
      <c r="K125" s="19" t="s">
        <v>164</v>
      </c>
      <c r="L125" s="14">
        <v>4.6409283267881407E-4</v>
      </c>
      <c r="M125">
        <v>25314</v>
      </c>
      <c r="N125">
        <v>10537222</v>
      </c>
      <c r="O125">
        <v>1.7263629310445557E-2</v>
      </c>
      <c r="P125">
        <v>0.15161100062295541</v>
      </c>
    </row>
    <row r="126" spans="1:16">
      <c r="A126">
        <v>38</v>
      </c>
      <c r="B126">
        <v>141</v>
      </c>
      <c r="C126">
        <v>165</v>
      </c>
      <c r="D126" t="s">
        <v>2570</v>
      </c>
      <c r="E126">
        <v>76</v>
      </c>
      <c r="F126" t="s">
        <v>458</v>
      </c>
      <c r="G126" s="38">
        <v>4</v>
      </c>
      <c r="I126" s="13">
        <v>0.12318376145815946</v>
      </c>
      <c r="J126" s="13">
        <v>0.18237504189280634</v>
      </c>
      <c r="K126" s="19" t="s">
        <v>164</v>
      </c>
      <c r="L126" s="14">
        <v>4.2249407423895768E-3</v>
      </c>
      <c r="M126">
        <v>97036</v>
      </c>
      <c r="N126">
        <v>3476608</v>
      </c>
      <c r="O126">
        <v>6.617656371053153E-2</v>
      </c>
      <c r="P126">
        <v>5.0021914471743291E-2</v>
      </c>
    </row>
    <row r="127" spans="1:16">
      <c r="A127">
        <v>28</v>
      </c>
      <c r="B127">
        <v>20</v>
      </c>
      <c r="C127">
        <v>20</v>
      </c>
      <c r="D127" t="s">
        <v>2577</v>
      </c>
      <c r="E127">
        <v>82</v>
      </c>
      <c r="F127" t="s">
        <v>1013</v>
      </c>
      <c r="G127" s="38">
        <v>4</v>
      </c>
      <c r="I127" s="13">
        <v>0.14676351075897806</v>
      </c>
      <c r="J127" s="13">
        <v>0.17194707163065864</v>
      </c>
      <c r="K127" s="19" t="s">
        <v>954</v>
      </c>
      <c r="L127" s="14">
        <v>2.6761872612748594E-3</v>
      </c>
      <c r="M127">
        <v>41285</v>
      </c>
      <c r="N127">
        <v>8036900</v>
      </c>
      <c r="O127">
        <v>2.8155524061062843E-2</v>
      </c>
      <c r="P127">
        <v>0.11563602350853294</v>
      </c>
    </row>
    <row r="128" spans="1:16">
      <c r="A128">
        <v>53</v>
      </c>
      <c r="B128">
        <v>196</v>
      </c>
      <c r="C128">
        <v>45</v>
      </c>
      <c r="D128" t="s">
        <v>2574</v>
      </c>
      <c r="E128">
        <v>78</v>
      </c>
      <c r="F128" t="s">
        <v>501</v>
      </c>
      <c r="G128" s="38">
        <v>4</v>
      </c>
      <c r="I128" s="13">
        <v>0.13175366726432736</v>
      </c>
      <c r="J128" s="13">
        <v>0.16627927088155203</v>
      </c>
      <c r="K128" s="19" t="s">
        <v>164</v>
      </c>
      <c r="L128" s="14">
        <v>5.5296854755576552E-4</v>
      </c>
      <c r="M128">
        <v>56600</v>
      </c>
      <c r="N128">
        <v>6191155</v>
      </c>
      <c r="O128">
        <v>3.8600040253267701E-2</v>
      </c>
      <c r="P128">
        <v>8.9079190375016645E-2</v>
      </c>
    </row>
    <row r="129" spans="1:16">
      <c r="A129" s="28">
        <v>24</v>
      </c>
      <c r="B129" s="28">
        <v>39</v>
      </c>
      <c r="C129" s="28">
        <v>39</v>
      </c>
      <c r="D129" s="28" t="s">
        <v>2578</v>
      </c>
      <c r="E129" s="28">
        <v>75</v>
      </c>
      <c r="F129" s="28" t="s">
        <v>1216</v>
      </c>
      <c r="G129" s="40">
        <v>4</v>
      </c>
      <c r="H129" s="43"/>
      <c r="I129" s="34">
        <v>0.11895882071576988</v>
      </c>
      <c r="J129" s="34">
        <v>0.16182485857784107</v>
      </c>
      <c r="K129" s="37" t="s">
        <v>954</v>
      </c>
      <c r="L129" s="22">
        <v>1.6953010170420862E-3</v>
      </c>
      <c r="M129">
        <v>70273</v>
      </c>
      <c r="N129">
        <v>4585400</v>
      </c>
      <c r="O129">
        <v>4.7924746090421931E-2</v>
      </c>
      <c r="P129">
        <v>6.597536639699722E-2</v>
      </c>
    </row>
    <row r="130" spans="1:16">
      <c r="A130">
        <v>51</v>
      </c>
      <c r="B130">
        <v>211</v>
      </c>
      <c r="C130">
        <v>59</v>
      </c>
      <c r="D130" t="s">
        <v>2575</v>
      </c>
      <c r="E130">
        <v>74</v>
      </c>
      <c r="F130" t="s">
        <v>1034</v>
      </c>
      <c r="G130" s="38">
        <v>4</v>
      </c>
      <c r="I130" s="13">
        <v>0.11726351969872779</v>
      </c>
      <c r="J130" s="13">
        <v>0.15978003157364934</v>
      </c>
      <c r="K130" s="19" t="s">
        <v>954</v>
      </c>
      <c r="L130" s="14">
        <v>2.4401886164534675E-3</v>
      </c>
      <c r="M130">
        <v>69700</v>
      </c>
      <c r="N130">
        <v>4497600</v>
      </c>
      <c r="O130">
        <v>4.7533971831320826E-2</v>
      </c>
      <c r="P130">
        <v>6.4712087911007701E-2</v>
      </c>
    </row>
    <row r="131" spans="1:16">
      <c r="A131">
        <v>79</v>
      </c>
      <c r="B131">
        <v>207</v>
      </c>
      <c r="C131">
        <v>55</v>
      </c>
      <c r="D131" t="s">
        <v>2575</v>
      </c>
      <c r="E131">
        <v>80</v>
      </c>
      <c r="F131" t="s">
        <v>163</v>
      </c>
      <c r="G131" s="38">
        <v>4</v>
      </c>
      <c r="I131" s="13">
        <v>0.13684825020539987</v>
      </c>
      <c r="J131" s="13">
        <v>0.15381581540357517</v>
      </c>
      <c r="K131" s="19" t="s">
        <v>164</v>
      </c>
      <c r="L131" s="14">
        <v>4.6983784706196297E-3</v>
      </c>
      <c r="M131">
        <v>27816</v>
      </c>
      <c r="N131">
        <v>8053574</v>
      </c>
      <c r="O131">
        <v>1.8969942043902729E-2</v>
      </c>
      <c r="P131">
        <v>0.11587593131576972</v>
      </c>
    </row>
    <row r="132" spans="1:16">
      <c r="A132">
        <v>13</v>
      </c>
      <c r="B132">
        <v>78</v>
      </c>
      <c r="C132">
        <v>102</v>
      </c>
      <c r="D132" t="s">
        <v>2581</v>
      </c>
      <c r="E132">
        <v>70</v>
      </c>
      <c r="F132" t="s">
        <v>1416</v>
      </c>
      <c r="G132" s="38">
        <v>4</v>
      </c>
      <c r="H132" s="41">
        <v>1</v>
      </c>
      <c r="I132" s="13">
        <v>0.10493024393825712</v>
      </c>
      <c r="J132" s="13">
        <v>0.15017769445972134</v>
      </c>
      <c r="K132" s="19" t="s">
        <v>1269</v>
      </c>
      <c r="L132" s="14">
        <v>1.0494370652856799E-4</v>
      </c>
      <c r="M132">
        <v>74177</v>
      </c>
      <c r="N132">
        <v>3405813</v>
      </c>
      <c r="O132">
        <v>5.0587194096583715E-2</v>
      </c>
      <c r="P132">
        <v>4.9003306266553907E-2</v>
      </c>
    </row>
    <row r="133" spans="1:16">
      <c r="A133">
        <v>56</v>
      </c>
      <c r="B133">
        <v>206</v>
      </c>
      <c r="C133">
        <v>54</v>
      </c>
      <c r="D133" t="s">
        <v>2575</v>
      </c>
      <c r="E133">
        <v>79</v>
      </c>
      <c r="F133" t="s">
        <v>1590</v>
      </c>
      <c r="G133" s="38">
        <v>4</v>
      </c>
      <c r="I133" s="13">
        <v>0.13214987173478024</v>
      </c>
      <c r="J133" s="13">
        <v>0.14565816664826858</v>
      </c>
      <c r="K133" s="19" t="s">
        <v>1575</v>
      </c>
      <c r="L133" s="14">
        <v>3.9620447045288221E-4</v>
      </c>
      <c r="M133">
        <v>22145</v>
      </c>
      <c r="N133">
        <v>8024200</v>
      </c>
      <c r="O133">
        <v>1.5102436243968431E-2</v>
      </c>
      <c r="P133">
        <v>0.11545329416033172</v>
      </c>
    </row>
    <row r="134" spans="1:16">
      <c r="A134">
        <v>21</v>
      </c>
      <c r="B134">
        <v>58</v>
      </c>
      <c r="C134">
        <v>82</v>
      </c>
      <c r="D134" t="s">
        <v>2580</v>
      </c>
      <c r="E134">
        <v>65</v>
      </c>
      <c r="F134" t="s">
        <v>1073</v>
      </c>
      <c r="G134" s="38">
        <v>4</v>
      </c>
      <c r="I134" s="13">
        <v>8.2154068434206015E-2</v>
      </c>
      <c r="J134" s="13">
        <v>0.14486134850223953</v>
      </c>
      <c r="K134" s="19" t="s">
        <v>954</v>
      </c>
      <c r="L134" s="14">
        <v>4.3937714322252464E-3</v>
      </c>
      <c r="M134">
        <v>102800</v>
      </c>
      <c r="N134">
        <v>322930</v>
      </c>
      <c r="O134">
        <v>7.0107493604874907E-2</v>
      </c>
      <c r="P134">
        <v>4.6463612924897086E-3</v>
      </c>
    </row>
    <row r="135" spans="1:16">
      <c r="A135">
        <v>28</v>
      </c>
      <c r="B135">
        <v>21</v>
      </c>
      <c r="C135">
        <v>21</v>
      </c>
      <c r="D135" t="s">
        <v>2577</v>
      </c>
      <c r="E135">
        <v>73</v>
      </c>
      <c r="F135" t="s">
        <v>1003</v>
      </c>
      <c r="G135" s="38">
        <v>4</v>
      </c>
      <c r="I135" s="13">
        <v>0.11482333108227433</v>
      </c>
      <c r="J135" s="13">
        <v>0.14473494767192502</v>
      </c>
      <c r="K135" s="19" t="s">
        <v>954</v>
      </c>
      <c r="L135" s="14">
        <v>1.6713634008040795E-3</v>
      </c>
      <c r="M135">
        <v>49036</v>
      </c>
      <c r="N135">
        <v>5410836</v>
      </c>
      <c r="O135">
        <v>3.3441547241329243E-2</v>
      </c>
      <c r="P135">
        <v>7.7851853189266546E-2</v>
      </c>
    </row>
    <row r="136" spans="1:16">
      <c r="A136">
        <v>25</v>
      </c>
      <c r="B136">
        <v>5</v>
      </c>
      <c r="C136">
        <v>5</v>
      </c>
      <c r="D136" t="s">
        <v>2576</v>
      </c>
      <c r="E136">
        <v>72</v>
      </c>
      <c r="F136" t="s">
        <v>1058</v>
      </c>
      <c r="G136" s="38">
        <v>4</v>
      </c>
      <c r="I136" s="13">
        <v>0.11315196768147025</v>
      </c>
      <c r="J136" s="13">
        <v>0.1394414458562962</v>
      </c>
      <c r="K136" s="19" t="s">
        <v>954</v>
      </c>
      <c r="L136" s="14">
        <v>7.4734842266969692E-3</v>
      </c>
      <c r="M136">
        <v>43098</v>
      </c>
      <c r="N136">
        <v>5605836</v>
      </c>
      <c r="O136">
        <v>2.939195291228501E-2</v>
      </c>
      <c r="P136">
        <v>8.0657540031726191E-2</v>
      </c>
    </row>
    <row r="137" spans="1:16">
      <c r="A137">
        <v>39</v>
      </c>
      <c r="B137">
        <v>118</v>
      </c>
      <c r="C137">
        <v>142</v>
      </c>
      <c r="D137" t="s">
        <v>2583</v>
      </c>
      <c r="E137">
        <v>68</v>
      </c>
      <c r="F137" t="s">
        <v>962</v>
      </c>
      <c r="G137" s="38">
        <v>4</v>
      </c>
      <c r="I137" s="13">
        <v>0.10436466293434574</v>
      </c>
      <c r="J137" s="13">
        <v>0.13885488695775772</v>
      </c>
      <c r="K137" s="19" t="s">
        <v>954</v>
      </c>
      <c r="L137" s="14">
        <v>1.0508152364066797E-2</v>
      </c>
      <c r="M137">
        <v>56542</v>
      </c>
      <c r="N137">
        <v>4290612</v>
      </c>
      <c r="O137">
        <v>3.8560485441700744E-2</v>
      </c>
      <c r="P137">
        <v>6.1733916074356215E-2</v>
      </c>
    </row>
    <row r="138" spans="1:16">
      <c r="A138">
        <v>13</v>
      </c>
      <c r="B138">
        <v>97</v>
      </c>
      <c r="C138">
        <v>121</v>
      </c>
      <c r="D138" t="s">
        <v>2582</v>
      </c>
      <c r="E138">
        <v>71</v>
      </c>
      <c r="F138" t="s">
        <v>1382</v>
      </c>
      <c r="G138" s="38">
        <v>4</v>
      </c>
      <c r="H138" s="41">
        <v>1</v>
      </c>
      <c r="I138" s="13">
        <v>0.10567848345477328</v>
      </c>
      <c r="J138" s="13">
        <v>0.13684912558975881</v>
      </c>
      <c r="K138" s="19" t="s">
        <v>1269</v>
      </c>
      <c r="L138" s="14">
        <v>7.4823951651616094E-4</v>
      </c>
      <c r="M138">
        <v>51100</v>
      </c>
      <c r="N138">
        <v>4667096</v>
      </c>
      <c r="O138">
        <v>3.4849152949504941E-2</v>
      </c>
      <c r="P138">
        <v>6.7150819690748931E-2</v>
      </c>
    </row>
    <row r="139" spans="1:16">
      <c r="A139">
        <v>30</v>
      </c>
      <c r="B139">
        <v>25</v>
      </c>
      <c r="C139">
        <v>25</v>
      </c>
      <c r="D139" t="s">
        <v>2577</v>
      </c>
      <c r="E139">
        <v>66</v>
      </c>
      <c r="F139" t="s">
        <v>995</v>
      </c>
      <c r="G139" s="38">
        <v>4</v>
      </c>
      <c r="I139" s="13">
        <v>9.1863673500648751E-2</v>
      </c>
      <c r="J139" s="13">
        <v>0.131696216189779</v>
      </c>
      <c r="K139" s="19" t="s">
        <v>954</v>
      </c>
      <c r="L139" s="14">
        <v>9.7096050664427364E-3</v>
      </c>
      <c r="M139">
        <v>65300</v>
      </c>
      <c r="N139">
        <v>2962836</v>
      </c>
      <c r="O139">
        <v>4.4533261988310618E-2</v>
      </c>
      <c r="P139">
        <v>4.2629692213157766E-2</v>
      </c>
    </row>
    <row r="140" spans="1:16">
      <c r="A140">
        <v>39</v>
      </c>
      <c r="B140">
        <v>48</v>
      </c>
      <c r="C140">
        <v>72</v>
      </c>
      <c r="D140" t="s">
        <v>2579</v>
      </c>
      <c r="E140">
        <v>67</v>
      </c>
      <c r="F140" t="s">
        <v>1106</v>
      </c>
      <c r="G140" s="38">
        <v>4</v>
      </c>
      <c r="I140" s="13">
        <v>9.3856510570278939E-2</v>
      </c>
      <c r="J140" s="13">
        <v>0.1250936419419125</v>
      </c>
      <c r="K140" s="19" t="s">
        <v>954</v>
      </c>
      <c r="L140" s="14">
        <v>1.9928370696301878E-3</v>
      </c>
      <c r="M140">
        <v>51209</v>
      </c>
      <c r="N140">
        <v>3839737</v>
      </c>
      <c r="O140">
        <v>3.4923488716070421E-2</v>
      </c>
      <c r="P140">
        <v>5.5246664509771649E-2</v>
      </c>
    </row>
    <row r="141" spans="1:16">
      <c r="A141">
        <v>16</v>
      </c>
      <c r="B141">
        <v>98</v>
      </c>
      <c r="C141">
        <v>122</v>
      </c>
      <c r="D141" t="s">
        <v>2582</v>
      </c>
      <c r="E141">
        <v>69</v>
      </c>
      <c r="F141" t="s">
        <v>1388</v>
      </c>
      <c r="G141" s="38">
        <v>4</v>
      </c>
      <c r="H141" s="41">
        <v>1</v>
      </c>
      <c r="I141" s="13">
        <v>0.10482530023172855</v>
      </c>
      <c r="J141" s="13">
        <v>0.11765955288378521</v>
      </c>
      <c r="K141" s="19" t="s">
        <v>1269</v>
      </c>
      <c r="L141" s="14">
        <v>4.6063729738281267E-4</v>
      </c>
      <c r="M141">
        <v>21040</v>
      </c>
      <c r="N141">
        <v>6183000</v>
      </c>
      <c r="O141">
        <v>1.4348848885667004E-2</v>
      </c>
      <c r="P141">
        <v>8.8961855112451207E-2</v>
      </c>
    </row>
    <row r="142" spans="1:16">
      <c r="A142">
        <v>30</v>
      </c>
      <c r="B142">
        <v>24</v>
      </c>
      <c r="C142">
        <v>24</v>
      </c>
      <c r="D142" t="s">
        <v>2577</v>
      </c>
      <c r="E142">
        <v>64</v>
      </c>
      <c r="F142" t="s">
        <v>987</v>
      </c>
      <c r="G142" s="38">
        <v>4</v>
      </c>
      <c r="I142" s="13">
        <v>7.7760297001980769E-2</v>
      </c>
      <c r="J142" s="13">
        <v>0.11714266485949419</v>
      </c>
      <c r="K142" s="19" t="s">
        <v>954</v>
      </c>
      <c r="L142" s="14">
        <v>7.9396245075118166E-4</v>
      </c>
      <c r="M142">
        <v>64562</v>
      </c>
      <c r="N142">
        <v>2021300</v>
      </c>
      <c r="O142">
        <v>4.4029961110096633E-2</v>
      </c>
      <c r="P142">
        <v>2.908274263930093E-2</v>
      </c>
    </row>
    <row r="143" spans="1:16">
      <c r="A143">
        <v>39</v>
      </c>
      <c r="B143">
        <v>103</v>
      </c>
      <c r="C143">
        <v>127</v>
      </c>
      <c r="D143" t="s">
        <v>2582</v>
      </c>
      <c r="E143">
        <v>62</v>
      </c>
      <c r="F143" t="s">
        <v>1132</v>
      </c>
      <c r="G143" s="38">
        <v>4</v>
      </c>
      <c r="I143" s="13">
        <v>7.6731048087050002E-2</v>
      </c>
      <c r="J143" s="13">
        <v>9.7375041076762633E-2</v>
      </c>
      <c r="K143" s="19" t="s">
        <v>954</v>
      </c>
      <c r="L143" s="14">
        <v>6.8255334743420187E-3</v>
      </c>
      <c r="M143">
        <v>33843</v>
      </c>
      <c r="N143">
        <v>3559500</v>
      </c>
      <c r="O143">
        <v>2.3080232549316938E-2</v>
      </c>
      <c r="P143">
        <v>5.1214575978128757E-2</v>
      </c>
    </row>
    <row r="144" spans="1:16">
      <c r="A144">
        <v>51</v>
      </c>
      <c r="B144">
        <v>210</v>
      </c>
      <c r="C144">
        <v>58</v>
      </c>
      <c r="D144" t="s">
        <v>2575</v>
      </c>
      <c r="E144">
        <v>59</v>
      </c>
      <c r="F144" t="s">
        <v>912</v>
      </c>
      <c r="G144" s="38">
        <v>4</v>
      </c>
      <c r="I144" s="13">
        <v>6.6038534271237112E-2</v>
      </c>
      <c r="J144" s="13">
        <v>8.4181555974189651E-2</v>
      </c>
      <c r="K144" s="19" t="s">
        <v>524</v>
      </c>
      <c r="L144" s="14">
        <v>1.0652816425858747E-3</v>
      </c>
      <c r="M144">
        <v>29743</v>
      </c>
      <c r="N144">
        <v>3031200</v>
      </c>
      <c r="O144">
        <v>2.0284116559239243E-2</v>
      </c>
      <c r="P144">
        <v>4.3613322855711165E-2</v>
      </c>
    </row>
    <row r="145" spans="1:16">
      <c r="A145">
        <v>42</v>
      </c>
      <c r="B145">
        <v>44</v>
      </c>
      <c r="C145">
        <v>68</v>
      </c>
      <c r="D145" t="s">
        <v>2579</v>
      </c>
      <c r="E145">
        <v>57</v>
      </c>
      <c r="F145" t="s">
        <v>1100</v>
      </c>
      <c r="G145" s="38">
        <v>4</v>
      </c>
      <c r="I145" s="13">
        <v>6.2244080283239245E-2</v>
      </c>
      <c r="J145" s="13">
        <v>7.9752709269550193E-2</v>
      </c>
      <c r="K145" s="19" t="s">
        <v>954</v>
      </c>
      <c r="L145" s="14">
        <v>7.1280133176205157E-3</v>
      </c>
      <c r="M145">
        <v>28703</v>
      </c>
      <c r="N145">
        <v>2821977</v>
      </c>
      <c r="O145">
        <v>1.9574857869073196E-2</v>
      </c>
      <c r="P145">
        <v>4.0602993531403807E-2</v>
      </c>
    </row>
    <row r="146" spans="1:16">
      <c r="A146">
        <v>30</v>
      </c>
      <c r="B146">
        <v>11</v>
      </c>
      <c r="C146">
        <v>11</v>
      </c>
      <c r="D146" t="s">
        <v>2576</v>
      </c>
      <c r="E146">
        <v>55</v>
      </c>
      <c r="F146" t="s">
        <v>970</v>
      </c>
      <c r="G146" s="38">
        <v>4</v>
      </c>
      <c r="I146" s="13">
        <v>5.1257166918265339E-2</v>
      </c>
      <c r="J146" s="13">
        <v>7.7750382754012734E-2</v>
      </c>
      <c r="K146" s="19" t="s">
        <v>954</v>
      </c>
      <c r="L146" s="14">
        <v>2.1382329575775141E-3</v>
      </c>
      <c r="M146">
        <v>43432</v>
      </c>
      <c r="N146">
        <v>1286540</v>
      </c>
      <c r="O146">
        <v>2.9619734068549876E-2</v>
      </c>
      <c r="P146">
        <v>1.8510914616912982E-2</v>
      </c>
    </row>
    <row r="147" spans="1:16">
      <c r="A147">
        <v>83</v>
      </c>
      <c r="B147">
        <v>139</v>
      </c>
      <c r="C147">
        <v>163</v>
      </c>
      <c r="D147" t="s">
        <v>2570</v>
      </c>
      <c r="E147">
        <v>63</v>
      </c>
      <c r="F147" t="s">
        <v>817</v>
      </c>
      <c r="G147" s="38">
        <v>4</v>
      </c>
      <c r="I147" s="13">
        <v>7.6966334551229587E-2</v>
      </c>
      <c r="J147" s="13">
        <v>7.7395769620956192E-2</v>
      </c>
      <c r="K147" s="19" t="s">
        <v>524</v>
      </c>
      <c r="L147" s="14">
        <v>2.3528646417958488E-4</v>
      </c>
      <c r="M147">
        <v>704</v>
      </c>
      <c r="N147">
        <v>5312400</v>
      </c>
      <c r="O147">
        <v>4.8011357488163356E-4</v>
      </c>
      <c r="P147">
        <v>7.6435542471192927E-2</v>
      </c>
    </row>
    <row r="148" spans="1:16">
      <c r="A148">
        <v>56</v>
      </c>
      <c r="B148">
        <v>200</v>
      </c>
      <c r="C148">
        <v>49</v>
      </c>
      <c r="D148" t="s">
        <v>2574</v>
      </c>
      <c r="E148">
        <v>61</v>
      </c>
      <c r="F148" t="s">
        <v>1610</v>
      </c>
      <c r="G148" s="38">
        <v>4</v>
      </c>
      <c r="I148" s="13">
        <v>6.9905514612707984E-2</v>
      </c>
      <c r="J148" s="13">
        <v>7.6128053172766441E-2</v>
      </c>
      <c r="K148" s="19" t="s">
        <v>1575</v>
      </c>
      <c r="L148" s="14">
        <v>3.5938607214176521E-3</v>
      </c>
      <c r="M148">
        <v>10201</v>
      </c>
      <c r="N148">
        <v>4324000</v>
      </c>
      <c r="O148">
        <v>6.9568729792152621E-3</v>
      </c>
      <c r="P148">
        <v>6.221430721433592E-2</v>
      </c>
    </row>
    <row r="149" spans="1:16">
      <c r="A149">
        <v>60</v>
      </c>
      <c r="B149">
        <v>172</v>
      </c>
      <c r="C149">
        <v>196</v>
      </c>
      <c r="D149" t="s">
        <v>2572</v>
      </c>
      <c r="E149">
        <v>58</v>
      </c>
      <c r="F149" t="s">
        <v>1604</v>
      </c>
      <c r="G149" s="38">
        <v>4</v>
      </c>
      <c r="I149" s="13">
        <v>6.4973252628651237E-2</v>
      </c>
      <c r="J149" s="13">
        <v>7.5842107845112541E-2</v>
      </c>
      <c r="K149" s="19" t="s">
        <v>1575</v>
      </c>
      <c r="L149" s="14">
        <v>2.7291723454119926E-3</v>
      </c>
      <c r="M149">
        <v>17818</v>
      </c>
      <c r="N149">
        <v>3582054</v>
      </c>
      <c r="O149">
        <v>1.2151510905171801E-2</v>
      </c>
      <c r="P149">
        <v>5.1539086034768936E-2</v>
      </c>
    </row>
    <row r="150" spans="1:16">
      <c r="A150">
        <v>91</v>
      </c>
      <c r="B150">
        <v>68</v>
      </c>
      <c r="C150">
        <v>92</v>
      </c>
      <c r="D150" t="s">
        <v>2580</v>
      </c>
      <c r="E150">
        <v>56</v>
      </c>
      <c r="F150" t="s">
        <v>375</v>
      </c>
      <c r="G150" s="38">
        <v>4</v>
      </c>
      <c r="I150" s="13">
        <v>5.5116066965618729E-2</v>
      </c>
      <c r="J150" s="13">
        <v>7.3632404382594968E-2</v>
      </c>
      <c r="K150" s="19" t="s">
        <v>164</v>
      </c>
      <c r="L150" s="14">
        <v>3.8589000473533905E-3</v>
      </c>
      <c r="M150">
        <v>30355</v>
      </c>
      <c r="N150">
        <v>2240000</v>
      </c>
      <c r="O150">
        <v>2.0701488019221573E-2</v>
      </c>
      <c r="P150">
        <v>3.2229428344151823E-2</v>
      </c>
    </row>
    <row r="151" spans="1:16">
      <c r="A151">
        <v>38</v>
      </c>
      <c r="B151">
        <v>138</v>
      </c>
      <c r="C151">
        <v>162</v>
      </c>
      <c r="D151" t="s">
        <v>2570</v>
      </c>
      <c r="E151">
        <v>54</v>
      </c>
      <c r="F151" t="s">
        <v>445</v>
      </c>
      <c r="G151" s="38">
        <v>4</v>
      </c>
      <c r="I151" s="13">
        <v>4.9118933960687824E-2</v>
      </c>
      <c r="J151" s="13">
        <v>7.1154930969031305E-2</v>
      </c>
      <c r="K151" s="19" t="s">
        <v>164</v>
      </c>
      <c r="L151" s="14">
        <v>9.5606006822498979E-5</v>
      </c>
      <c r="M151">
        <v>36125</v>
      </c>
      <c r="N151">
        <v>1520830</v>
      </c>
      <c r="O151">
        <v>2.4636509790623599E-2</v>
      </c>
      <c r="P151">
        <v>2.1881911387784114E-2</v>
      </c>
    </row>
    <row r="152" spans="1:16">
      <c r="A152">
        <v>56</v>
      </c>
      <c r="B152">
        <v>215</v>
      </c>
      <c r="C152">
        <v>63</v>
      </c>
      <c r="D152" t="s">
        <v>2575</v>
      </c>
      <c r="E152">
        <v>60</v>
      </c>
      <c r="F152" t="s">
        <v>1990</v>
      </c>
      <c r="G152" s="38">
        <v>4</v>
      </c>
      <c r="I152" s="13">
        <v>6.6311653891290331E-2</v>
      </c>
      <c r="J152" s="13">
        <v>6.9983811731850282E-2</v>
      </c>
      <c r="K152" s="19" t="s">
        <v>1575</v>
      </c>
      <c r="L152" s="14">
        <v>2.7311962005321933E-4</v>
      </c>
      <c r="M152">
        <v>6020</v>
      </c>
      <c r="N152">
        <v>4293313</v>
      </c>
      <c r="O152">
        <v>4.105516648845787E-3</v>
      </c>
      <c r="P152">
        <v>6.1772778434158702E-2</v>
      </c>
    </row>
    <row r="153" spans="1:16">
      <c r="A153">
        <v>42</v>
      </c>
      <c r="B153">
        <v>49</v>
      </c>
      <c r="C153">
        <v>73</v>
      </c>
      <c r="D153" t="s">
        <v>2579</v>
      </c>
      <c r="E153">
        <v>53</v>
      </c>
      <c r="F153" t="s">
        <v>1127</v>
      </c>
      <c r="G153" s="38">
        <v>4</v>
      </c>
      <c r="I153" s="13">
        <v>4.9023327953865325E-2</v>
      </c>
      <c r="J153" s="13">
        <v>6.4708077879831724E-2</v>
      </c>
      <c r="K153" s="19" t="s">
        <v>954</v>
      </c>
      <c r="L153" s="14">
        <v>1.7547060524928867E-3</v>
      </c>
      <c r="M153">
        <v>25713</v>
      </c>
      <c r="N153">
        <v>2059794</v>
      </c>
      <c r="O153">
        <v>1.7535739134845803E-2</v>
      </c>
      <c r="P153">
        <v>2.9636599610140115E-2</v>
      </c>
    </row>
    <row r="154" spans="1:16">
      <c r="A154">
        <v>95</v>
      </c>
      <c r="B154">
        <v>143</v>
      </c>
      <c r="C154">
        <v>167</v>
      </c>
      <c r="D154" t="s">
        <v>2570</v>
      </c>
      <c r="E154">
        <v>49</v>
      </c>
      <c r="F154" t="s">
        <v>861</v>
      </c>
      <c r="G154" s="38">
        <v>3.5</v>
      </c>
      <c r="I154" s="13">
        <v>3.9524779230533283E-2</v>
      </c>
      <c r="J154" s="13">
        <v>6.294485034854963E-2</v>
      </c>
      <c r="K154" s="19" t="s">
        <v>524</v>
      </c>
      <c r="L154" s="14">
        <v>2.8163868870949849E-3</v>
      </c>
      <c r="M154">
        <v>38394</v>
      </c>
      <c r="N154">
        <v>735120</v>
      </c>
      <c r="O154">
        <v>2.6183921298303187E-2</v>
      </c>
      <c r="P154">
        <v>1.0577007751943254E-2</v>
      </c>
    </row>
    <row r="155" spans="1:16">
      <c r="A155">
        <v>64</v>
      </c>
      <c r="B155">
        <v>83</v>
      </c>
      <c r="C155">
        <v>107</v>
      </c>
      <c r="D155" t="s">
        <v>2581</v>
      </c>
      <c r="E155">
        <v>50</v>
      </c>
      <c r="F155" t="s">
        <v>340</v>
      </c>
      <c r="G155" s="38">
        <v>3.5</v>
      </c>
      <c r="I155" s="13">
        <v>4.4487060179186098E-2</v>
      </c>
      <c r="J155" s="13">
        <v>6.1597973731602522E-2</v>
      </c>
      <c r="K155" s="19" t="s">
        <v>164</v>
      </c>
      <c r="L155" s="14">
        <v>4.9622809486528155E-3</v>
      </c>
      <c r="M155">
        <v>28051</v>
      </c>
      <c r="N155">
        <v>1622000</v>
      </c>
      <c r="O155">
        <v>1.9130207228699864E-2</v>
      </c>
      <c r="P155">
        <v>2.3337559274202793E-2</v>
      </c>
    </row>
    <row r="156" spans="1:16">
      <c r="A156">
        <v>28</v>
      </c>
      <c r="B156">
        <v>22</v>
      </c>
      <c r="C156">
        <v>22</v>
      </c>
      <c r="D156" t="s">
        <v>2577</v>
      </c>
      <c r="E156">
        <v>51</v>
      </c>
      <c r="F156" t="s">
        <v>1008</v>
      </c>
      <c r="G156" s="38">
        <v>3.5</v>
      </c>
      <c r="I156" s="13">
        <v>4.4923867846180791E-2</v>
      </c>
      <c r="J156" s="13">
        <v>5.7290255869714285E-2</v>
      </c>
      <c r="K156" s="19" t="s">
        <v>954</v>
      </c>
      <c r="L156" s="14">
        <v>4.3680766699469298E-4</v>
      </c>
      <c r="M156">
        <v>20273</v>
      </c>
      <c r="N156">
        <v>2059941</v>
      </c>
      <c r="O156">
        <v>1.3825770601669543E-2</v>
      </c>
      <c r="P156">
        <v>2.9638714666375202E-2</v>
      </c>
    </row>
    <row r="157" spans="1:16">
      <c r="A157">
        <v>15</v>
      </c>
      <c r="B157">
        <v>112</v>
      </c>
      <c r="C157">
        <v>136</v>
      </c>
      <c r="D157" t="s">
        <v>2583</v>
      </c>
      <c r="E157">
        <v>52</v>
      </c>
      <c r="F157" t="s">
        <v>1319</v>
      </c>
      <c r="G157" s="38">
        <v>4</v>
      </c>
      <c r="H157" s="41">
        <v>1</v>
      </c>
      <c r="I157" s="13">
        <v>4.7268621901372439E-2</v>
      </c>
      <c r="J157" s="13">
        <v>5.3973054928879799E-2</v>
      </c>
      <c r="K157" s="19" t="s">
        <v>1269</v>
      </c>
      <c r="L157" s="14">
        <v>2.3447540551916474E-3</v>
      </c>
      <c r="M157">
        <v>10991</v>
      </c>
      <c r="N157">
        <v>2709300</v>
      </c>
      <c r="O157">
        <v>7.4956367919375502E-3</v>
      </c>
      <c r="P157">
        <v>3.8981781345004698E-2</v>
      </c>
    </row>
    <row r="158" spans="1:16">
      <c r="A158">
        <v>90</v>
      </c>
      <c r="B158">
        <v>66</v>
      </c>
      <c r="C158">
        <v>90</v>
      </c>
      <c r="D158" t="s">
        <v>2580</v>
      </c>
      <c r="E158">
        <v>43</v>
      </c>
      <c r="F158" t="s">
        <v>680</v>
      </c>
      <c r="G158" s="38">
        <v>3.5</v>
      </c>
      <c r="I158" s="13">
        <v>2.8812424637632773E-2</v>
      </c>
      <c r="J158" s="13">
        <v>4.6117925956019067E-2</v>
      </c>
      <c r="K158" s="19" t="s">
        <v>524</v>
      </c>
      <c r="L158" s="14">
        <v>2.2203660567080459E-3</v>
      </c>
      <c r="M158">
        <v>28370</v>
      </c>
      <c r="N158">
        <v>515870</v>
      </c>
      <c r="O158">
        <v>1.9347758692318105E-2</v>
      </c>
      <c r="P158">
        <v>7.422408571382857E-3</v>
      </c>
    </row>
    <row r="159" spans="1:16">
      <c r="A159">
        <v>200</v>
      </c>
      <c r="B159">
        <v>161</v>
      </c>
      <c r="C159">
        <v>185</v>
      </c>
      <c r="D159" t="s">
        <v>2571</v>
      </c>
      <c r="E159">
        <v>44</v>
      </c>
      <c r="F159" t="s">
        <v>175</v>
      </c>
      <c r="G159" s="38">
        <v>3.5</v>
      </c>
      <c r="I159" s="13">
        <v>2.9781461325739077E-2</v>
      </c>
      <c r="J159" s="13">
        <v>4.3811300251466415E-2</v>
      </c>
      <c r="K159" s="19" t="s">
        <v>164</v>
      </c>
      <c r="L159" s="14">
        <v>9.6903668810630408E-4</v>
      </c>
      <c r="M159">
        <v>23000</v>
      </c>
      <c r="N159">
        <v>864618</v>
      </c>
      <c r="O159">
        <v>1.5685528724826096E-2</v>
      </c>
      <c r="P159">
        <v>1.2440242801814225E-2</v>
      </c>
    </row>
    <row r="160" spans="1:16">
      <c r="A160">
        <v>63</v>
      </c>
      <c r="B160">
        <v>176</v>
      </c>
      <c r="C160">
        <v>200</v>
      </c>
      <c r="D160" t="s">
        <v>2572</v>
      </c>
      <c r="E160">
        <v>48</v>
      </c>
      <c r="F160" t="s">
        <v>1627</v>
      </c>
      <c r="G160" s="38">
        <v>3.5</v>
      </c>
      <c r="I160" s="13">
        <v>3.6708392343438298E-2</v>
      </c>
      <c r="J160" s="13">
        <v>4.376662130907269E-2</v>
      </c>
      <c r="K160" s="19" t="s">
        <v>1575</v>
      </c>
      <c r="L160" s="14">
        <v>1.6851255970072657E-3</v>
      </c>
      <c r="M160">
        <v>11571</v>
      </c>
      <c r="N160">
        <v>1944953</v>
      </c>
      <c r="O160">
        <v>7.891184907607077E-3</v>
      </c>
      <c r="P160">
        <v>2.7984251493858536E-2</v>
      </c>
    </row>
    <row r="161" spans="1:16">
      <c r="A161">
        <v>37</v>
      </c>
      <c r="B161">
        <v>149</v>
      </c>
      <c r="C161">
        <v>173</v>
      </c>
      <c r="D161" t="s">
        <v>2571</v>
      </c>
      <c r="E161">
        <v>47</v>
      </c>
      <c r="F161" t="s">
        <v>1986</v>
      </c>
      <c r="G161" s="38">
        <v>3.5</v>
      </c>
      <c r="I161" s="13">
        <v>3.5023266746431032E-2</v>
      </c>
      <c r="J161" s="13">
        <v>4.1544091881910397E-2</v>
      </c>
      <c r="K161" s="19" t="s">
        <v>164</v>
      </c>
      <c r="L161" s="14">
        <v>6.743083851351514E-4</v>
      </c>
      <c r="M161">
        <v>10690</v>
      </c>
      <c r="N161">
        <v>1874000</v>
      </c>
      <c r="O161">
        <v>7.2903609594952602E-3</v>
      </c>
      <c r="P161">
        <v>2.6963369962919873E-2</v>
      </c>
    </row>
    <row r="162" spans="1:16">
      <c r="A162">
        <v>91</v>
      </c>
      <c r="B162">
        <v>89</v>
      </c>
      <c r="C162">
        <v>113</v>
      </c>
      <c r="D162" t="s">
        <v>2581</v>
      </c>
      <c r="E162">
        <v>45</v>
      </c>
      <c r="F162" t="s">
        <v>395</v>
      </c>
      <c r="G162" s="38">
        <v>3.5</v>
      </c>
      <c r="I162" s="13">
        <v>3.0889992297092182E-2</v>
      </c>
      <c r="J162" s="13">
        <v>4.1481910693019555E-2</v>
      </c>
      <c r="K162" s="19" t="s">
        <v>164</v>
      </c>
      <c r="L162" s="14">
        <v>1.1085309713531055E-3</v>
      </c>
      <c r="M162">
        <v>17364</v>
      </c>
      <c r="N162">
        <v>1237000</v>
      </c>
      <c r="O162">
        <v>1.1841892207733929E-2</v>
      </c>
      <c r="P162">
        <v>1.7798126277551698E-2</v>
      </c>
    </row>
    <row r="163" spans="1:16">
      <c r="A163">
        <v>39</v>
      </c>
      <c r="B163">
        <v>125</v>
      </c>
      <c r="C163">
        <v>149</v>
      </c>
      <c r="D163" t="s">
        <v>2583</v>
      </c>
      <c r="E163">
        <v>46</v>
      </c>
      <c r="F163" t="s">
        <v>1122</v>
      </c>
      <c r="G163" s="38">
        <v>3.5</v>
      </c>
      <c r="I163" s="13">
        <v>3.4348958361295881E-2</v>
      </c>
      <c r="J163" s="13">
        <v>4.1003981956064806E-2</v>
      </c>
      <c r="K163" s="19" t="s">
        <v>954</v>
      </c>
      <c r="L163" s="14">
        <v>3.4589660642036987E-3</v>
      </c>
      <c r="M163">
        <v>10910</v>
      </c>
      <c r="N163">
        <v>1815606</v>
      </c>
      <c r="O163">
        <v>7.4403964516457713E-3</v>
      </c>
      <c r="P163">
        <v>2.6123189052773266E-2</v>
      </c>
    </row>
    <row r="164" spans="1:16">
      <c r="A164">
        <v>201</v>
      </c>
      <c r="B164">
        <v>124</v>
      </c>
      <c r="C164">
        <v>148</v>
      </c>
      <c r="D164" t="s">
        <v>2583</v>
      </c>
      <c r="E164">
        <v>41</v>
      </c>
      <c r="F164" t="s">
        <v>660</v>
      </c>
      <c r="G164" s="38">
        <v>3.5</v>
      </c>
      <c r="I164" s="13">
        <v>2.6168027951666943E-2</v>
      </c>
      <c r="J164" s="13">
        <v>3.7351029561465174E-2</v>
      </c>
      <c r="K164" s="19" t="s">
        <v>524</v>
      </c>
      <c r="L164" s="14">
        <v>3.1736129255911516E-3</v>
      </c>
      <c r="M164">
        <v>18333</v>
      </c>
      <c r="N164">
        <v>858038</v>
      </c>
      <c r="O164">
        <v>1.250273035270595E-2</v>
      </c>
      <c r="P164">
        <v>1.2345568856053278E-2</v>
      </c>
    </row>
    <row r="165" spans="1:16">
      <c r="A165" s="28">
        <v>16</v>
      </c>
      <c r="B165" s="28">
        <v>114</v>
      </c>
      <c r="C165" s="28">
        <v>138</v>
      </c>
      <c r="D165" s="28" t="s">
        <v>2583</v>
      </c>
      <c r="E165" s="28">
        <v>39</v>
      </c>
      <c r="F165" s="28" t="s">
        <v>1374</v>
      </c>
      <c r="G165" s="40">
        <v>3.5</v>
      </c>
      <c r="H165" s="43">
        <v>1</v>
      </c>
      <c r="I165" s="34">
        <v>2.181789954272469E-2</v>
      </c>
      <c r="J165" s="34">
        <v>3.5826388713565062E-2</v>
      </c>
      <c r="K165" s="37" t="s">
        <v>1269</v>
      </c>
      <c r="L165" s="22">
        <v>2.1809705017420758E-3</v>
      </c>
      <c r="M165">
        <v>22965</v>
      </c>
      <c r="N165">
        <v>312971</v>
      </c>
      <c r="O165">
        <v>1.5661659441983972E-2</v>
      </c>
      <c r="P165">
        <v>4.503069829597116E-3</v>
      </c>
    </row>
    <row r="166" spans="1:16">
      <c r="A166">
        <v>85</v>
      </c>
      <c r="B166">
        <v>140</v>
      </c>
      <c r="C166">
        <v>164</v>
      </c>
      <c r="D166" t="s">
        <v>2570</v>
      </c>
      <c r="E166">
        <v>42</v>
      </c>
      <c r="F166" t="s">
        <v>2443</v>
      </c>
      <c r="G166" s="38">
        <v>3.5</v>
      </c>
      <c r="I166" s="13">
        <v>2.6592058580924727E-2</v>
      </c>
      <c r="J166" s="13">
        <v>3.5692544099747606E-2</v>
      </c>
      <c r="K166" s="19" t="s">
        <v>524</v>
      </c>
      <c r="L166" s="14">
        <v>4.2403062925778362E-4</v>
      </c>
      <c r="M166">
        <v>14919</v>
      </c>
      <c r="N166">
        <v>1066409</v>
      </c>
      <c r="O166">
        <v>1.0174452306333936E-2</v>
      </c>
      <c r="P166">
        <v>1.5343639487079732E-2</v>
      </c>
    </row>
    <row r="167" spans="1:16">
      <c r="A167">
        <v>39</v>
      </c>
      <c r="B167">
        <v>46</v>
      </c>
      <c r="C167">
        <v>70</v>
      </c>
      <c r="D167" t="s">
        <v>2579</v>
      </c>
      <c r="E167">
        <v>37</v>
      </c>
      <c r="F167" t="s">
        <v>1136</v>
      </c>
      <c r="G167" s="38">
        <v>3.5</v>
      </c>
      <c r="I167" s="13">
        <v>1.9334841307876528E-2</v>
      </c>
      <c r="J167" s="13">
        <v>2.7760064579274182E-2</v>
      </c>
      <c r="K167" s="19" t="s">
        <v>954</v>
      </c>
      <c r="L167" s="14">
        <v>1.0009115374415567E-3</v>
      </c>
      <c r="M167">
        <v>13812</v>
      </c>
      <c r="N167">
        <v>620029</v>
      </c>
      <c r="O167">
        <v>9.4195009890129591E-3</v>
      </c>
      <c r="P167">
        <v>8.9210626012482634E-3</v>
      </c>
    </row>
    <row r="168" spans="1:16">
      <c r="A168">
        <v>14</v>
      </c>
      <c r="B168">
        <v>111</v>
      </c>
      <c r="C168">
        <v>135</v>
      </c>
      <c r="D168" t="s">
        <v>2583</v>
      </c>
      <c r="E168">
        <v>40</v>
      </c>
      <c r="F168" t="s">
        <v>1352</v>
      </c>
      <c r="G168" s="38">
        <v>3.5</v>
      </c>
      <c r="H168" s="41">
        <v>1</v>
      </c>
      <c r="I168" s="13">
        <v>2.2994415026075792E-2</v>
      </c>
      <c r="J168" s="13">
        <v>2.6138928924429029E-2</v>
      </c>
      <c r="K168" s="19" t="s">
        <v>1269</v>
      </c>
      <c r="L168" s="14">
        <v>1.1765154833511017E-3</v>
      </c>
      <c r="M168">
        <v>5155</v>
      </c>
      <c r="N168">
        <v>1328019</v>
      </c>
      <c r="O168">
        <v>3.5156043728903712E-3</v>
      </c>
      <c r="P168">
        <v>1.9107720178648285E-2</v>
      </c>
    </row>
    <row r="169" spans="1:16">
      <c r="A169">
        <v>15</v>
      </c>
      <c r="B169">
        <v>57</v>
      </c>
      <c r="C169">
        <v>81</v>
      </c>
      <c r="D169" t="s">
        <v>2580</v>
      </c>
      <c r="E169">
        <v>34</v>
      </c>
      <c r="F169" t="s">
        <v>1984</v>
      </c>
      <c r="G169" s="38">
        <v>3.5</v>
      </c>
      <c r="H169" s="41">
        <v>1</v>
      </c>
      <c r="I169" s="13">
        <v>1.5567155605429709E-2</v>
      </c>
      <c r="J169" s="13">
        <v>2.4070457980414021E-2</v>
      </c>
      <c r="K169" s="19" t="s">
        <v>1269</v>
      </c>
      <c r="L169" s="23">
        <v>1.8585751558493208E-3</v>
      </c>
      <c r="M169">
        <v>13940</v>
      </c>
      <c r="N169">
        <v>351461</v>
      </c>
      <c r="O169">
        <v>9.5067943662641655E-3</v>
      </c>
      <c r="P169">
        <v>5.0568692478856888E-3</v>
      </c>
    </row>
    <row r="170" spans="1:16">
      <c r="A170">
        <v>202</v>
      </c>
      <c r="B170">
        <v>204</v>
      </c>
      <c r="C170">
        <v>53</v>
      </c>
      <c r="D170" t="s">
        <v>2574</v>
      </c>
      <c r="E170">
        <v>38</v>
      </c>
      <c r="F170" t="s">
        <v>215</v>
      </c>
      <c r="G170" s="38">
        <v>3.5</v>
      </c>
      <c r="I170" s="13">
        <v>1.9636929040982614E-2</v>
      </c>
      <c r="J170" s="13">
        <v>2.0881314754394954E-2</v>
      </c>
      <c r="K170" s="19" t="s">
        <v>164</v>
      </c>
      <c r="L170" s="14">
        <v>3.0208773310608575E-4</v>
      </c>
      <c r="M170">
        <v>2040</v>
      </c>
      <c r="N170">
        <v>1257900</v>
      </c>
      <c r="O170">
        <v>1.3912381999410973E-3</v>
      </c>
      <c r="P170">
        <v>1.8098838354512758E-2</v>
      </c>
    </row>
    <row r="171" spans="1:16">
      <c r="A171">
        <v>56</v>
      </c>
      <c r="B171">
        <v>199</v>
      </c>
      <c r="C171">
        <v>48</v>
      </c>
      <c r="D171" t="s">
        <v>2574</v>
      </c>
      <c r="E171">
        <v>35</v>
      </c>
      <c r="F171" t="s">
        <v>921</v>
      </c>
      <c r="G171" s="38">
        <v>3.5</v>
      </c>
      <c r="I171" s="13">
        <v>1.6847958327743995E-2</v>
      </c>
      <c r="J171" s="13">
        <v>2.0444477036704357E-2</v>
      </c>
      <c r="K171" s="19" t="s">
        <v>524</v>
      </c>
      <c r="L171" s="14">
        <v>1.2808027223142858E-3</v>
      </c>
      <c r="M171">
        <v>5896</v>
      </c>
      <c r="N171">
        <v>862000</v>
      </c>
      <c r="O171">
        <v>4.0209511896336812E-3</v>
      </c>
      <c r="P171">
        <v>1.2402574657436997E-2</v>
      </c>
    </row>
    <row r="172" spans="1:16">
      <c r="A172">
        <v>90</v>
      </c>
      <c r="B172">
        <v>67</v>
      </c>
      <c r="C172">
        <v>91</v>
      </c>
      <c r="D172" t="s">
        <v>2580</v>
      </c>
      <c r="E172">
        <v>32</v>
      </c>
      <c r="F172" t="s">
        <v>685</v>
      </c>
      <c r="G172" s="38">
        <v>3.5</v>
      </c>
      <c r="I172" s="13">
        <v>1.2906050005639311E-2</v>
      </c>
      <c r="J172" s="13">
        <v>2.0341864636274805E-2</v>
      </c>
      <c r="K172" s="19" t="s">
        <v>524</v>
      </c>
      <c r="L172" s="14">
        <v>1.0815911347160784E-3</v>
      </c>
      <c r="M172">
        <v>12190</v>
      </c>
      <c r="N172">
        <v>258213</v>
      </c>
      <c r="O172">
        <v>8.3133302241578319E-3</v>
      </c>
      <c r="P172">
        <v>3.7152041879591402E-3</v>
      </c>
    </row>
    <row r="173" spans="1:16">
      <c r="A173">
        <v>63</v>
      </c>
      <c r="B173">
        <v>175</v>
      </c>
      <c r="C173">
        <v>199</v>
      </c>
      <c r="D173" t="s">
        <v>2572</v>
      </c>
      <c r="E173">
        <v>36</v>
      </c>
      <c r="F173" t="s">
        <v>1574</v>
      </c>
      <c r="G173" s="38">
        <v>3.5</v>
      </c>
      <c r="I173" s="13">
        <v>1.8333929770434972E-2</v>
      </c>
      <c r="J173" s="13">
        <v>1.8795694468990432E-2</v>
      </c>
      <c r="K173" s="19" t="s">
        <v>1575</v>
      </c>
      <c r="L173" s="14">
        <v>1.4859714426909768E-3</v>
      </c>
      <c r="M173">
        <v>757</v>
      </c>
      <c r="N173">
        <v>1234571</v>
      </c>
      <c r="O173">
        <v>5.162584888997112E-4</v>
      </c>
      <c r="P173">
        <v>1.776317749119101E-2</v>
      </c>
    </row>
    <row r="174" spans="1:16">
      <c r="A174">
        <v>202</v>
      </c>
      <c r="B174">
        <v>209</v>
      </c>
      <c r="C174">
        <v>57</v>
      </c>
      <c r="D174" t="s">
        <v>2575</v>
      </c>
      <c r="E174">
        <v>33</v>
      </c>
      <c r="F174" t="s">
        <v>234</v>
      </c>
      <c r="G174" s="38">
        <v>3.5</v>
      </c>
      <c r="I174" s="13">
        <v>1.3708580449580388E-2</v>
      </c>
      <c r="J174" s="13">
        <v>1.5240882857468524E-2</v>
      </c>
      <c r="K174" s="19" t="s">
        <v>164</v>
      </c>
      <c r="L174" s="14">
        <v>8.0253044394107756E-4</v>
      </c>
      <c r="M174">
        <v>2512</v>
      </c>
      <c r="N174">
        <v>821136</v>
      </c>
      <c r="O174">
        <v>1.7131325285549201E-3</v>
      </c>
      <c r="P174">
        <v>1.1814617800358683E-2</v>
      </c>
    </row>
    <row r="175" spans="1:16">
      <c r="A175">
        <v>83</v>
      </c>
      <c r="B175">
        <v>180</v>
      </c>
      <c r="C175">
        <v>204</v>
      </c>
      <c r="D175" t="s">
        <v>2572</v>
      </c>
      <c r="E175">
        <v>29</v>
      </c>
      <c r="F175" t="s">
        <v>761</v>
      </c>
      <c r="G175" s="38">
        <v>3.5</v>
      </c>
      <c r="I175" s="13">
        <v>1.0003483097503001E-2</v>
      </c>
      <c r="J175" s="13">
        <v>1.3520092723886398E-2</v>
      </c>
      <c r="K175" s="19" t="s">
        <v>524</v>
      </c>
      <c r="L175" s="14">
        <v>3.2729704259137037E-4</v>
      </c>
      <c r="M175">
        <v>5765</v>
      </c>
      <c r="N175">
        <v>393162</v>
      </c>
      <c r="O175">
        <v>3.9316118738531502E-3</v>
      </c>
      <c r="P175">
        <v>5.6568689761800975E-3</v>
      </c>
    </row>
    <row r="176" spans="1:16">
      <c r="A176">
        <v>88</v>
      </c>
      <c r="B176">
        <v>159</v>
      </c>
      <c r="C176">
        <v>183</v>
      </c>
      <c r="D176" t="s">
        <v>2571</v>
      </c>
      <c r="E176">
        <v>31</v>
      </c>
      <c r="F176" t="s">
        <v>170</v>
      </c>
      <c r="G176" s="38">
        <v>3.5</v>
      </c>
      <c r="I176" s="13">
        <v>1.1824458870923232E-2</v>
      </c>
      <c r="J176" s="13">
        <v>1.2959655837913607E-2</v>
      </c>
      <c r="K176" s="19" t="s">
        <v>164</v>
      </c>
      <c r="L176" s="14">
        <v>1.7065486926703642E-3</v>
      </c>
      <c r="M176">
        <v>1861</v>
      </c>
      <c r="N176">
        <v>724300</v>
      </c>
      <c r="O176">
        <v>1.2691638676913639E-3</v>
      </c>
      <c r="P176">
        <v>1.0421328102530878E-2</v>
      </c>
    </row>
    <row r="177" spans="1:16">
      <c r="A177">
        <v>110</v>
      </c>
      <c r="B177">
        <v>190</v>
      </c>
      <c r="C177">
        <v>214</v>
      </c>
      <c r="D177" t="s">
        <v>2573</v>
      </c>
      <c r="E177">
        <v>30</v>
      </c>
      <c r="F177" t="s">
        <v>422</v>
      </c>
      <c r="G177" s="38">
        <v>3.5</v>
      </c>
      <c r="I177" s="13">
        <v>1.0117910178252868E-2</v>
      </c>
      <c r="J177" s="13">
        <v>1.2578011934229319E-2</v>
      </c>
      <c r="K177" s="19" t="s">
        <v>164</v>
      </c>
      <c r="L177" s="14">
        <v>1.1442708074986714E-4</v>
      </c>
      <c r="M177">
        <v>4033</v>
      </c>
      <c r="N177">
        <v>491875</v>
      </c>
      <c r="O177">
        <v>2.7504233629227675E-3</v>
      </c>
      <c r="P177">
        <v>7.077165208383784E-3</v>
      </c>
    </row>
    <row r="178" spans="1:16">
      <c r="A178">
        <v>27</v>
      </c>
      <c r="B178">
        <v>36</v>
      </c>
      <c r="C178">
        <v>36</v>
      </c>
      <c r="D178" t="s">
        <v>2578</v>
      </c>
      <c r="E178">
        <v>28</v>
      </c>
      <c r="F178" t="s">
        <v>1225</v>
      </c>
      <c r="G178" s="38">
        <v>3.5</v>
      </c>
      <c r="I178" s="13">
        <v>9.6761860549116306E-3</v>
      </c>
      <c r="J178" s="13">
        <v>1.12536279445608E-2</v>
      </c>
      <c r="K178" s="19" t="s">
        <v>954</v>
      </c>
      <c r="L178" s="14">
        <v>2.903481925602816E-3</v>
      </c>
      <c r="M178">
        <v>2586</v>
      </c>
      <c r="N178">
        <v>537000</v>
      </c>
      <c r="O178">
        <v>1.7635990122782737E-3</v>
      </c>
      <c r="P178">
        <v>7.7264299200042533E-3</v>
      </c>
    </row>
    <row r="179" spans="1:16">
      <c r="A179">
        <v>47</v>
      </c>
      <c r="B179">
        <v>152</v>
      </c>
      <c r="C179">
        <v>176</v>
      </c>
      <c r="D179" t="s">
        <v>2571</v>
      </c>
      <c r="E179">
        <v>27</v>
      </c>
      <c r="F179" t="s">
        <v>1724</v>
      </c>
      <c r="G179" s="38">
        <v>3.5</v>
      </c>
      <c r="I179" s="13">
        <v>6.7727041293088146E-3</v>
      </c>
      <c r="J179" s="13">
        <v>8.8192306334746937E-3</v>
      </c>
      <c r="K179" s="19" t="s">
        <v>524</v>
      </c>
      <c r="L179" s="14">
        <v>5.489482206484618E-4</v>
      </c>
      <c r="M179">
        <v>3355</v>
      </c>
      <c r="N179">
        <v>294906</v>
      </c>
      <c r="O179">
        <v>2.2880412552952851E-3</v>
      </c>
      <c r="P179">
        <v>4.2431481228841243E-3</v>
      </c>
    </row>
    <row r="180" spans="1:16">
      <c r="A180">
        <v>201</v>
      </c>
      <c r="B180">
        <v>71</v>
      </c>
      <c r="C180">
        <v>95</v>
      </c>
      <c r="D180" t="s">
        <v>2580</v>
      </c>
      <c r="E180">
        <v>25</v>
      </c>
      <c r="F180" t="s">
        <v>743</v>
      </c>
      <c r="G180" s="38">
        <v>3.5</v>
      </c>
      <c r="I180" s="13">
        <v>4.8368578245948316E-3</v>
      </c>
      <c r="J180" s="13">
        <v>6.563747998452836E-3</v>
      </c>
      <c r="K180" s="19" t="s">
        <v>524</v>
      </c>
      <c r="L180" s="14">
        <v>4.7107635059940624E-5</v>
      </c>
      <c r="M180">
        <v>2831</v>
      </c>
      <c r="N180">
        <v>187820</v>
      </c>
      <c r="O180">
        <v>1.9306839921731599E-3</v>
      </c>
      <c r="P180">
        <v>2.7023800141065158E-3</v>
      </c>
    </row>
    <row r="181" spans="1:16">
      <c r="A181">
        <v>36</v>
      </c>
      <c r="B181">
        <v>59</v>
      </c>
      <c r="C181">
        <v>83</v>
      </c>
      <c r="D181" t="s">
        <v>2580</v>
      </c>
      <c r="E181">
        <v>26</v>
      </c>
      <c r="F181" t="s">
        <v>1167</v>
      </c>
      <c r="G181" s="38">
        <v>3.5</v>
      </c>
      <c r="I181" s="13">
        <v>6.2237559086603528E-3</v>
      </c>
      <c r="J181" s="13">
        <v>6.4159037026431396E-3</v>
      </c>
      <c r="K181" s="19" t="s">
        <v>954</v>
      </c>
      <c r="L181" s="14">
        <v>1.3868980840655212E-3</v>
      </c>
      <c r="M181">
        <v>315</v>
      </c>
      <c r="N181">
        <v>416055</v>
      </c>
      <c r="O181">
        <v>2.1482354557914002E-4</v>
      </c>
      <c r="P181">
        <v>5.9862566114848598E-3</v>
      </c>
    </row>
    <row r="182" spans="1:16">
      <c r="A182">
        <v>103</v>
      </c>
      <c r="B182">
        <v>192</v>
      </c>
      <c r="C182">
        <v>216</v>
      </c>
      <c r="D182" t="s">
        <v>2573</v>
      </c>
      <c r="E182">
        <v>24</v>
      </c>
      <c r="F182" t="s">
        <v>875</v>
      </c>
      <c r="G182" s="38">
        <v>3.5</v>
      </c>
      <c r="I182" s="13">
        <v>4.789750189534891E-3</v>
      </c>
      <c r="J182" s="13">
        <v>4.9715281025725757E-3</v>
      </c>
      <c r="K182" s="19" t="s">
        <v>524</v>
      </c>
      <c r="L182" s="14">
        <v>5.2031745511190407E-4</v>
      </c>
      <c r="M182">
        <v>298</v>
      </c>
      <c r="N182">
        <v>317280</v>
      </c>
      <c r="O182">
        <v>2.0322989391296424E-4</v>
      </c>
      <c r="P182">
        <v>4.5650683147466474E-3</v>
      </c>
    </row>
    <row r="183" spans="1:16">
      <c r="A183">
        <v>14</v>
      </c>
      <c r="B183">
        <v>52</v>
      </c>
      <c r="C183">
        <v>76</v>
      </c>
      <c r="D183" t="s">
        <v>2580</v>
      </c>
      <c r="E183">
        <v>23</v>
      </c>
      <c r="F183" t="s">
        <v>1284</v>
      </c>
      <c r="G183" s="38">
        <v>3.5</v>
      </c>
      <c r="H183" s="41">
        <v>1</v>
      </c>
      <c r="I183" s="13">
        <v>4.2694327344229869E-3</v>
      </c>
      <c r="J183" s="13">
        <v>4.5317297230344118E-3</v>
      </c>
      <c r="K183" s="19" t="s">
        <v>1269</v>
      </c>
      <c r="L183" s="23">
        <v>8.1900882738563871E-4</v>
      </c>
      <c r="M183">
        <v>430</v>
      </c>
      <c r="N183">
        <v>274200</v>
      </c>
      <c r="O183">
        <v>2.9325118920327052E-4</v>
      </c>
      <c r="P183">
        <v>3.9452273446278704E-3</v>
      </c>
    </row>
    <row r="184" spans="1:16">
      <c r="A184">
        <v>107</v>
      </c>
      <c r="B184">
        <v>189</v>
      </c>
      <c r="C184">
        <v>213</v>
      </c>
      <c r="D184" t="s">
        <v>2573</v>
      </c>
      <c r="E184">
        <v>22</v>
      </c>
      <c r="F184" t="s">
        <v>354</v>
      </c>
      <c r="G184" s="38">
        <v>3.5</v>
      </c>
      <c r="I184" s="13">
        <v>3.4504239070373482E-3</v>
      </c>
      <c r="J184" s="13">
        <v>4.0610268968048722E-3</v>
      </c>
      <c r="K184" s="19" t="s">
        <v>164</v>
      </c>
      <c r="L184" s="14">
        <v>5.8922786007257208E-4</v>
      </c>
      <c r="M184">
        <v>1001</v>
      </c>
      <c r="N184">
        <v>187356</v>
      </c>
      <c r="O184">
        <v>6.8266148928482272E-4</v>
      </c>
      <c r="P184">
        <v>2.6957039182352273E-3</v>
      </c>
    </row>
    <row r="185" spans="1:16">
      <c r="A185">
        <v>14</v>
      </c>
      <c r="B185">
        <v>55</v>
      </c>
      <c r="C185">
        <v>79</v>
      </c>
      <c r="D185" t="s">
        <v>2580</v>
      </c>
      <c r="E185">
        <v>21</v>
      </c>
      <c r="F185" t="s">
        <v>1726</v>
      </c>
      <c r="G185" s="38">
        <v>3.5</v>
      </c>
      <c r="H185" s="41">
        <v>1</v>
      </c>
      <c r="I185" s="13">
        <v>2.8611960469647761E-3</v>
      </c>
      <c r="J185" s="13">
        <v>3.2375617259723316E-3</v>
      </c>
      <c r="K185" s="19" t="s">
        <v>1269</v>
      </c>
      <c r="L185" s="23">
        <v>8.0920599557296165E-4</v>
      </c>
      <c r="M185">
        <v>617</v>
      </c>
      <c r="N185">
        <v>166526</v>
      </c>
      <c r="O185">
        <v>4.2078135753120447E-4</v>
      </c>
      <c r="P185">
        <v>2.3959990109099225E-3</v>
      </c>
    </row>
    <row r="186" spans="1:16">
      <c r="A186">
        <v>115</v>
      </c>
      <c r="B186">
        <v>186</v>
      </c>
      <c r="C186">
        <v>210</v>
      </c>
      <c r="D186" t="s">
        <v>2573</v>
      </c>
      <c r="E186">
        <v>20</v>
      </c>
      <c r="F186" t="s">
        <v>705</v>
      </c>
      <c r="G186" s="38">
        <v>3.5</v>
      </c>
      <c r="I186" s="13">
        <v>2.0519900513918145E-3</v>
      </c>
      <c r="J186" s="13">
        <v>2.4948449670473818E-3</v>
      </c>
      <c r="K186" s="19" t="s">
        <v>524</v>
      </c>
      <c r="L186" s="14">
        <v>1.3041573627630299E-5</v>
      </c>
      <c r="M186">
        <v>726</v>
      </c>
      <c r="N186">
        <v>104573</v>
      </c>
      <c r="O186">
        <v>4.9511712409668464E-4</v>
      </c>
      <c r="P186">
        <v>1.5046107188540127E-3</v>
      </c>
    </row>
    <row r="187" spans="1:16">
      <c r="A187">
        <v>201</v>
      </c>
      <c r="B187">
        <v>72</v>
      </c>
      <c r="C187">
        <v>96</v>
      </c>
      <c r="D187" t="s">
        <v>2580</v>
      </c>
      <c r="E187">
        <v>19</v>
      </c>
      <c r="F187" t="s">
        <v>748</v>
      </c>
      <c r="G187" s="38">
        <v>3.5</v>
      </c>
      <c r="I187" s="13">
        <v>2.0389484777641842E-3</v>
      </c>
      <c r="J187" s="13">
        <v>2.478143435439127E-3</v>
      </c>
      <c r="K187" s="19" t="s">
        <v>524</v>
      </c>
      <c r="L187" s="14">
        <v>4.5374955489360744E-5</v>
      </c>
      <c r="M187">
        <v>720</v>
      </c>
      <c r="N187">
        <v>103981</v>
      </c>
      <c r="O187">
        <v>4.9102524703803442E-4</v>
      </c>
      <c r="P187">
        <v>1.4960929413630583E-3</v>
      </c>
    </row>
    <row r="188" spans="1:16">
      <c r="A188">
        <v>109</v>
      </c>
      <c r="B188">
        <v>185</v>
      </c>
      <c r="C188">
        <v>209</v>
      </c>
      <c r="D188" t="s">
        <v>2573</v>
      </c>
      <c r="E188">
        <v>18</v>
      </c>
      <c r="F188" t="s">
        <v>711</v>
      </c>
      <c r="G188" s="38">
        <v>3.5</v>
      </c>
      <c r="I188" s="13">
        <v>1.9935735222748234E-3</v>
      </c>
      <c r="J188" s="13">
        <v>2.4211786130111219E-3</v>
      </c>
      <c r="K188" s="19" t="s">
        <v>524</v>
      </c>
      <c r="L188" s="14">
        <v>2.4751172296349805E-4</v>
      </c>
      <c r="M188">
        <v>701</v>
      </c>
      <c r="N188">
        <v>101823</v>
      </c>
      <c r="O188">
        <v>4.7806763635230851E-4</v>
      </c>
      <c r="P188">
        <v>1.4650433403065048E-3</v>
      </c>
    </row>
    <row r="189" spans="1:16">
      <c r="A189">
        <v>14</v>
      </c>
      <c r="B189">
        <v>53</v>
      </c>
      <c r="C189">
        <v>77</v>
      </c>
      <c r="D189" t="s">
        <v>2580</v>
      </c>
      <c r="E189">
        <v>14</v>
      </c>
      <c r="F189" t="s">
        <v>1296</v>
      </c>
      <c r="G189" s="38">
        <v>3.5</v>
      </c>
      <c r="H189" s="41">
        <v>1</v>
      </c>
      <c r="I189" s="13">
        <v>1.5829543885748332E-3</v>
      </c>
      <c r="J189" s="13">
        <v>2.0337392131884206E-3</v>
      </c>
      <c r="K189" s="19" t="s">
        <v>1269</v>
      </c>
      <c r="L189" s="23">
        <v>8.0770676855689526E-6</v>
      </c>
      <c r="M189">
        <v>739</v>
      </c>
      <c r="N189">
        <v>71293</v>
      </c>
      <c r="O189">
        <v>5.0398285772376033E-4</v>
      </c>
      <c r="P189">
        <v>1.0257734977408999E-3</v>
      </c>
    </row>
    <row r="190" spans="1:16">
      <c r="A190">
        <v>14</v>
      </c>
      <c r="B190">
        <v>56</v>
      </c>
      <c r="C190">
        <v>80</v>
      </c>
      <c r="D190" t="s">
        <v>2580</v>
      </c>
      <c r="E190">
        <v>16</v>
      </c>
      <c r="F190" t="s">
        <v>1727</v>
      </c>
      <c r="G190" s="38">
        <v>3.5</v>
      </c>
      <c r="H190" s="41">
        <v>1</v>
      </c>
      <c r="I190" s="13">
        <v>1.7449407670121306E-3</v>
      </c>
      <c r="J190" s="13">
        <v>1.9822280427559541E-3</v>
      </c>
      <c r="K190" s="19" t="s">
        <v>1269</v>
      </c>
      <c r="L190" s="23">
        <v>9.3357047737312876E-5</v>
      </c>
      <c r="M190">
        <v>389</v>
      </c>
      <c r="N190">
        <v>100892</v>
      </c>
      <c r="O190">
        <v>2.6529002930249354E-4</v>
      </c>
      <c r="P190">
        <v>1.4516479841509668E-3</v>
      </c>
    </row>
    <row r="191" spans="1:16">
      <c r="A191">
        <v>14</v>
      </c>
      <c r="B191">
        <v>54</v>
      </c>
      <c r="C191">
        <v>78</v>
      </c>
      <c r="D191" t="s">
        <v>2580</v>
      </c>
      <c r="E191">
        <v>17</v>
      </c>
      <c r="F191" t="s">
        <v>1305</v>
      </c>
      <c r="G191" s="38">
        <v>3.5</v>
      </c>
      <c r="H191" s="41">
        <v>1</v>
      </c>
      <c r="I191" s="13">
        <v>1.7460617993113254E-3</v>
      </c>
      <c r="J191" s="13">
        <v>1.9558993902004649E-3</v>
      </c>
      <c r="K191" s="19" t="s">
        <v>1269</v>
      </c>
      <c r="L191" s="23">
        <v>1.1210322991947637E-6</v>
      </c>
      <c r="M191">
        <v>344</v>
      </c>
      <c r="N191">
        <v>103328</v>
      </c>
      <c r="O191">
        <v>2.3460095136261641E-4</v>
      </c>
      <c r="P191">
        <v>1.486697487475232E-3</v>
      </c>
    </row>
    <row r="192" spans="1:16">
      <c r="A192">
        <v>102</v>
      </c>
      <c r="B192">
        <v>184</v>
      </c>
      <c r="C192">
        <v>208</v>
      </c>
      <c r="D192" t="s">
        <v>2573</v>
      </c>
      <c r="E192">
        <v>15</v>
      </c>
      <c r="F192" t="s">
        <v>250</v>
      </c>
      <c r="G192" s="38">
        <v>3.5</v>
      </c>
      <c r="I192" s="13">
        <v>1.6515837192748177E-3</v>
      </c>
      <c r="J192" s="13">
        <v>1.9291305328055109E-3</v>
      </c>
      <c r="K192" s="19" t="s">
        <v>164</v>
      </c>
      <c r="L192" s="14">
        <v>6.8629330699984496E-5</v>
      </c>
      <c r="M192">
        <v>455</v>
      </c>
      <c r="N192">
        <v>90945</v>
      </c>
      <c r="O192">
        <v>3.1030067694764671E-4</v>
      </c>
      <c r="P192">
        <v>1.3085291789102175E-3</v>
      </c>
    </row>
    <row r="193" spans="1:16">
      <c r="A193">
        <v>14</v>
      </c>
      <c r="B193">
        <v>51</v>
      </c>
      <c r="C193">
        <v>75</v>
      </c>
      <c r="D193" t="s">
        <v>2580</v>
      </c>
      <c r="E193">
        <v>13</v>
      </c>
      <c r="F193" t="s">
        <v>1272</v>
      </c>
      <c r="G193" s="38">
        <v>3.5</v>
      </c>
      <c r="H193" s="41">
        <v>1</v>
      </c>
      <c r="I193" s="13">
        <v>1.5748773208892643E-3</v>
      </c>
      <c r="J193" s="13">
        <v>1.8444942254619377E-3</v>
      </c>
      <c r="K193" s="19" t="s">
        <v>1269</v>
      </c>
      <c r="L193" s="23">
        <v>1.2799914278027475E-4</v>
      </c>
      <c r="M193">
        <v>442</v>
      </c>
      <c r="N193">
        <v>86295</v>
      </c>
      <c r="O193">
        <v>3.0143494332057113E-4</v>
      </c>
      <c r="P193">
        <v>1.2416243388207954E-3</v>
      </c>
    </row>
    <row r="194" spans="1:16">
      <c r="A194">
        <v>29</v>
      </c>
      <c r="B194">
        <v>34</v>
      </c>
      <c r="C194">
        <v>34</v>
      </c>
      <c r="D194" t="s">
        <v>2578</v>
      </c>
      <c r="E194">
        <v>12</v>
      </c>
      <c r="F194" t="s">
        <v>1154</v>
      </c>
      <c r="G194" s="38">
        <v>3.5</v>
      </c>
      <c r="I194" s="13">
        <v>1.4468781781089895E-3</v>
      </c>
      <c r="J194" s="13">
        <v>1.7299149286106193E-3</v>
      </c>
      <c r="K194" s="19" t="s">
        <v>954</v>
      </c>
      <c r="L194" s="14">
        <v>4.9555583809893775E-4</v>
      </c>
      <c r="M194">
        <v>464</v>
      </c>
      <c r="N194">
        <v>76246</v>
      </c>
      <c r="O194">
        <v>3.1643849253562215E-4</v>
      </c>
      <c r="P194">
        <v>1.097037943539375E-3</v>
      </c>
    </row>
    <row r="195" spans="1:16">
      <c r="A195">
        <v>14</v>
      </c>
      <c r="B195">
        <v>79</v>
      </c>
      <c r="C195">
        <v>103</v>
      </c>
      <c r="D195" t="s">
        <v>2581</v>
      </c>
      <c r="E195">
        <v>11</v>
      </c>
      <c r="F195" t="s">
        <v>1729</v>
      </c>
      <c r="G195" s="38">
        <v>3.5</v>
      </c>
      <c r="H195" s="41">
        <v>1</v>
      </c>
      <c r="I195" s="13">
        <v>9.5132234001005179E-4</v>
      </c>
      <c r="J195" s="13">
        <v>1.1160204491381554E-3</v>
      </c>
      <c r="K195" s="19" t="s">
        <v>1269</v>
      </c>
      <c r="L195" s="23">
        <v>1.5622219502640423E-5</v>
      </c>
      <c r="M195">
        <v>270</v>
      </c>
      <c r="N195">
        <v>51970</v>
      </c>
      <c r="O195">
        <v>1.8413446763926289E-4</v>
      </c>
      <c r="P195">
        <v>7.477515138596296E-4</v>
      </c>
    </row>
    <row r="196" spans="1:16">
      <c r="A196">
        <v>90</v>
      </c>
      <c r="B196">
        <v>65</v>
      </c>
      <c r="C196">
        <v>89</v>
      </c>
      <c r="D196" t="s">
        <v>2580</v>
      </c>
      <c r="E196">
        <v>10</v>
      </c>
      <c r="F196" t="s">
        <v>709</v>
      </c>
      <c r="G196" s="38">
        <v>3.5</v>
      </c>
      <c r="I196" s="13">
        <v>9.3570012050741137E-4</v>
      </c>
      <c r="J196" s="13">
        <v>1.0461088529229179E-3</v>
      </c>
      <c r="K196" s="19" t="s">
        <v>524</v>
      </c>
      <c r="L196" s="14">
        <v>2.6892308232500642E-4</v>
      </c>
      <c r="M196">
        <v>181</v>
      </c>
      <c r="N196">
        <v>55548</v>
      </c>
      <c r="O196">
        <v>1.2343829126928364E-4</v>
      </c>
      <c r="P196">
        <v>7.9923227038435063E-4</v>
      </c>
    </row>
    <row r="197" spans="1:16">
      <c r="A197">
        <v>106</v>
      </c>
      <c r="B197">
        <v>188</v>
      </c>
      <c r="C197">
        <v>212</v>
      </c>
      <c r="D197" t="s">
        <v>2573</v>
      </c>
      <c r="E197">
        <v>9</v>
      </c>
      <c r="F197" t="s">
        <v>721</v>
      </c>
      <c r="G197" s="38">
        <v>3.5</v>
      </c>
      <c r="I197" s="13">
        <v>6.6677703818240495E-4</v>
      </c>
      <c r="J197" s="13">
        <v>9.6445362060653284E-4</v>
      </c>
      <c r="K197" s="19" t="s">
        <v>524</v>
      </c>
      <c r="L197" s="14">
        <v>1.6054707102334739E-5</v>
      </c>
      <c r="M197">
        <v>488</v>
      </c>
      <c r="N197">
        <v>20770</v>
      </c>
      <c r="O197">
        <v>3.3280600077022329E-4</v>
      </c>
      <c r="P197">
        <v>2.9884161906608631E-4</v>
      </c>
    </row>
    <row r="198" spans="1:16">
      <c r="A198">
        <v>28</v>
      </c>
      <c r="B198">
        <v>33</v>
      </c>
      <c r="C198">
        <v>33</v>
      </c>
      <c r="D198" t="s">
        <v>2578</v>
      </c>
      <c r="E198">
        <v>8</v>
      </c>
      <c r="F198" t="s">
        <v>992</v>
      </c>
      <c r="G198" s="38">
        <v>3.5</v>
      </c>
      <c r="I198" s="13">
        <v>6.5072233108007021E-4</v>
      </c>
      <c r="J198" s="13">
        <v>7.4832121056339087E-4</v>
      </c>
      <c r="K198" s="19" t="s">
        <v>954</v>
      </c>
      <c r="L198" s="14">
        <v>1.292846567826051E-4</v>
      </c>
      <c r="M198">
        <v>160</v>
      </c>
      <c r="N198">
        <v>36842</v>
      </c>
      <c r="O198">
        <v>1.0911672156400763E-4</v>
      </c>
      <c r="P198">
        <v>5.3008776743537561E-4</v>
      </c>
    </row>
    <row r="199" spans="1:16">
      <c r="A199">
        <v>36</v>
      </c>
      <c r="B199">
        <v>60</v>
      </c>
      <c r="C199">
        <v>84</v>
      </c>
      <c r="D199" t="s">
        <v>2580</v>
      </c>
      <c r="E199">
        <v>6</v>
      </c>
      <c r="F199" t="s">
        <v>1178</v>
      </c>
      <c r="G199" s="38">
        <v>3.5</v>
      </c>
      <c r="I199" s="13">
        <v>5.1469989959449056E-4</v>
      </c>
      <c r="J199" s="13">
        <v>5.5190947239750659E-4</v>
      </c>
      <c r="K199" s="19" t="s">
        <v>954</v>
      </c>
      <c r="L199" s="14">
        <v>1.2056197897019315E-4</v>
      </c>
      <c r="M199">
        <v>61</v>
      </c>
      <c r="N199">
        <v>32576</v>
      </c>
      <c r="O199">
        <v>4.1600750096277912E-5</v>
      </c>
      <c r="P199">
        <v>4.6870797220495078E-4</v>
      </c>
    </row>
    <row r="200" spans="1:16">
      <c r="A200">
        <v>119</v>
      </c>
      <c r="B200">
        <v>187</v>
      </c>
      <c r="C200">
        <v>211</v>
      </c>
      <c r="D200" t="s">
        <v>2573</v>
      </c>
      <c r="E200">
        <v>5</v>
      </c>
      <c r="F200" t="s">
        <v>734</v>
      </c>
      <c r="G200" s="38">
        <v>3.5</v>
      </c>
      <c r="I200" s="13">
        <v>3.9413792062429742E-4</v>
      </c>
      <c r="J200" s="13">
        <v>5.3870626085896606E-4</v>
      </c>
      <c r="K200" s="19" t="s">
        <v>524</v>
      </c>
      <c r="L200" s="14">
        <v>1.7414472264356924E-4</v>
      </c>
      <c r="M200">
        <v>237</v>
      </c>
      <c r="N200">
        <v>14974</v>
      </c>
      <c r="O200">
        <v>1.6162914381668631E-4</v>
      </c>
      <c r="P200">
        <v>2.154479732255935E-4</v>
      </c>
    </row>
    <row r="201" spans="1:16">
      <c r="A201">
        <v>27</v>
      </c>
      <c r="B201">
        <v>35</v>
      </c>
      <c r="C201">
        <v>35</v>
      </c>
      <c r="D201" t="s">
        <v>2578</v>
      </c>
      <c r="E201">
        <v>7</v>
      </c>
      <c r="F201" t="s">
        <v>1231</v>
      </c>
      <c r="G201" s="38">
        <v>3.5</v>
      </c>
      <c r="I201" s="13">
        <v>5.2143767429746512E-4</v>
      </c>
      <c r="J201" s="13">
        <v>5.226576602910066E-4</v>
      </c>
      <c r="K201" s="19" t="s">
        <v>954</v>
      </c>
      <c r="L201" s="14">
        <v>6.7377747029745546E-6</v>
      </c>
      <c r="M201">
        <v>2</v>
      </c>
      <c r="N201">
        <v>36136</v>
      </c>
      <c r="O201">
        <v>1.3639590195500955E-6</v>
      </c>
      <c r="P201">
        <v>5.1992974225190645E-4</v>
      </c>
    </row>
    <row r="202" spans="1:16">
      <c r="A202">
        <v>201</v>
      </c>
      <c r="B202">
        <v>70</v>
      </c>
      <c r="C202">
        <v>94</v>
      </c>
      <c r="D202" t="s">
        <v>2580</v>
      </c>
      <c r="E202">
        <v>4</v>
      </c>
      <c r="F202" t="s">
        <v>741</v>
      </c>
      <c r="G202" s="38">
        <v>3.5</v>
      </c>
      <c r="I202" s="13">
        <v>2.1999319798072817E-4</v>
      </c>
      <c r="J202" s="13">
        <v>3.7920137013789496E-4</v>
      </c>
      <c r="K202" s="19" t="s">
        <v>524</v>
      </c>
      <c r="L202" s="14">
        <v>3.832209885787328E-5</v>
      </c>
      <c r="M202">
        <v>261</v>
      </c>
      <c r="N202">
        <v>1613</v>
      </c>
      <c r="O202">
        <v>1.7799665205128746E-4</v>
      </c>
      <c r="P202">
        <v>2.320806603532004E-5</v>
      </c>
    </row>
    <row r="203" spans="1:16">
      <c r="A203">
        <v>201</v>
      </c>
      <c r="B203">
        <v>73</v>
      </c>
      <c r="C203">
        <v>97</v>
      </c>
      <c r="D203" t="s">
        <v>2580</v>
      </c>
      <c r="E203">
        <v>3</v>
      </c>
      <c r="F203" t="s">
        <v>750</v>
      </c>
      <c r="G203" s="38">
        <v>3.5</v>
      </c>
      <c r="I203" s="13">
        <v>1.8167109912285489E-4</v>
      </c>
      <c r="J203" s="13">
        <v>1.9753091703889449E-4</v>
      </c>
      <c r="K203" s="19" t="s">
        <v>524</v>
      </c>
      <c r="L203" s="14">
        <v>2.2747783679046777E-5</v>
      </c>
      <c r="M203">
        <v>26</v>
      </c>
      <c r="N203">
        <v>11264</v>
      </c>
      <c r="O203">
        <v>1.7731467254151241E-5</v>
      </c>
      <c r="P203">
        <v>1.6206798253059202E-4</v>
      </c>
    </row>
    <row r="204" spans="1:16">
      <c r="A204">
        <v>111</v>
      </c>
      <c r="B204">
        <v>191</v>
      </c>
      <c r="C204">
        <v>215</v>
      </c>
      <c r="D204" t="s">
        <v>2573</v>
      </c>
      <c r="E204">
        <v>2</v>
      </c>
      <c r="F204" t="s">
        <v>715</v>
      </c>
      <c r="G204" s="38">
        <v>3.5</v>
      </c>
      <c r="I204" s="13">
        <v>1.5892331544380811E-4</v>
      </c>
      <c r="J204" s="13">
        <v>1.7173316837599395E-4</v>
      </c>
      <c r="K204" s="19" t="s">
        <v>524</v>
      </c>
      <c r="L204" s="14">
        <v>4.3486469164671546E-5</v>
      </c>
      <c r="M204">
        <v>21</v>
      </c>
      <c r="N204">
        <v>9945</v>
      </c>
      <c r="O204">
        <v>1.4321569705276004E-5</v>
      </c>
      <c r="P204">
        <v>1.4309002896544193E-4</v>
      </c>
    </row>
    <row r="205" spans="1:16">
      <c r="A205">
        <v>36</v>
      </c>
      <c r="B205">
        <v>61</v>
      </c>
      <c r="C205">
        <v>85</v>
      </c>
      <c r="D205" t="s">
        <v>2580</v>
      </c>
      <c r="E205">
        <v>1</v>
      </c>
      <c r="F205" t="s">
        <v>1187</v>
      </c>
      <c r="G205" s="38">
        <v>3.5</v>
      </c>
      <c r="I205" s="13">
        <v>1.1543684627913657E-4</v>
      </c>
      <c r="J205" s="13">
        <v>1.157052431977157E-4</v>
      </c>
      <c r="K205" s="19" t="s">
        <v>954</v>
      </c>
      <c r="L205" s="14">
        <v>1.1543684627913657E-4</v>
      </c>
      <c r="M205">
        <v>0.44</v>
      </c>
      <c r="N205">
        <v>800</v>
      </c>
      <c r="O205">
        <v>3.0007098430102099E-7</v>
      </c>
      <c r="P205">
        <v>1.1510510122911366E-4</v>
      </c>
    </row>
    <row r="206" spans="1:16">
      <c r="J206" s="13">
        <v>0</v>
      </c>
      <c r="L206" s="14"/>
    </row>
    <row r="207" spans="1:16">
      <c r="J207" s="13">
        <v>0</v>
      </c>
      <c r="L207" s="14"/>
    </row>
    <row r="208" spans="1:16">
      <c r="J208" s="13">
        <v>0</v>
      </c>
      <c r="L208" s="14"/>
    </row>
    <row r="209" spans="2:12">
      <c r="J209" s="13">
        <v>0</v>
      </c>
      <c r="L209" s="14"/>
    </row>
    <row r="210" spans="2:12">
      <c r="J210" s="13">
        <v>0</v>
      </c>
      <c r="L210" s="14"/>
    </row>
    <row r="211" spans="2:12">
      <c r="J211" s="13">
        <v>0</v>
      </c>
      <c r="L211" s="14"/>
    </row>
    <row r="212" spans="2:12">
      <c r="E212">
        <v>124</v>
      </c>
      <c r="J212" s="13">
        <v>0</v>
      </c>
      <c r="L212" s="14"/>
    </row>
    <row r="213" spans="2:12">
      <c r="J213" s="13">
        <v>0</v>
      </c>
      <c r="L213" s="14"/>
    </row>
    <row r="214" spans="2:12">
      <c r="E214">
        <v>183</v>
      </c>
      <c r="J214" s="13">
        <v>0</v>
      </c>
      <c r="L214" s="14"/>
    </row>
    <row r="215" spans="2:12">
      <c r="L215" s="14"/>
    </row>
    <row r="216" spans="2:12">
      <c r="E216">
        <v>198</v>
      </c>
      <c r="L216" s="14"/>
    </row>
    <row r="217" spans="2:12">
      <c r="E217">
        <v>208</v>
      </c>
      <c r="L217" s="8"/>
    </row>
    <row r="218" spans="2:12">
      <c r="B218">
        <v>15</v>
      </c>
      <c r="C218">
        <v>15</v>
      </c>
      <c r="E218">
        <v>209</v>
      </c>
      <c r="L218" s="8"/>
    </row>
    <row r="219" spans="2:12">
      <c r="B219">
        <v>32</v>
      </c>
      <c r="C219">
        <v>32</v>
      </c>
      <c r="E219">
        <v>210</v>
      </c>
      <c r="L219" s="8"/>
    </row>
    <row r="220" spans="2:12">
      <c r="B220">
        <v>42</v>
      </c>
      <c r="C220">
        <v>42</v>
      </c>
      <c r="E220">
        <v>211</v>
      </c>
      <c r="L220" s="8"/>
    </row>
    <row r="221" spans="2:12">
      <c r="B221">
        <v>42</v>
      </c>
      <c r="C221">
        <v>66</v>
      </c>
      <c r="E221">
        <v>212</v>
      </c>
      <c r="L221" s="8"/>
    </row>
    <row r="222" spans="2:12">
      <c r="B222">
        <v>50</v>
      </c>
      <c r="C222">
        <v>74</v>
      </c>
      <c r="E222">
        <v>213</v>
      </c>
      <c r="L222" s="8"/>
    </row>
    <row r="223" spans="2:12">
      <c r="B223">
        <v>74</v>
      </c>
      <c r="C223">
        <v>98</v>
      </c>
      <c r="E223">
        <v>214</v>
      </c>
      <c r="L223" s="8"/>
    </row>
    <row r="224" spans="2:12">
      <c r="B224">
        <v>92</v>
      </c>
      <c r="C224">
        <v>116</v>
      </c>
      <c r="E224">
        <v>215</v>
      </c>
      <c r="L224" s="8"/>
    </row>
    <row r="225" spans="2:12">
      <c r="B225">
        <v>108</v>
      </c>
      <c r="C225">
        <v>132</v>
      </c>
      <c r="E225">
        <v>216</v>
      </c>
      <c r="L225" s="8"/>
    </row>
    <row r="226" spans="2:12">
      <c r="B226">
        <v>126</v>
      </c>
      <c r="C226">
        <v>150</v>
      </c>
      <c r="E226">
        <v>217</v>
      </c>
      <c r="L226" s="8"/>
    </row>
    <row r="227" spans="2:12">
      <c r="B227">
        <v>137</v>
      </c>
      <c r="C227">
        <v>161</v>
      </c>
      <c r="E227">
        <v>218</v>
      </c>
      <c r="L227" s="8"/>
    </row>
    <row r="228" spans="2:12">
      <c r="B228">
        <v>144</v>
      </c>
      <c r="C228">
        <v>168</v>
      </c>
      <c r="E228">
        <v>219</v>
      </c>
      <c r="L228" s="8"/>
    </row>
    <row r="229" spans="2:12">
      <c r="B229">
        <v>163</v>
      </c>
      <c r="C229">
        <v>187</v>
      </c>
      <c r="E229">
        <v>220</v>
      </c>
      <c r="L229" s="8"/>
    </row>
    <row r="230" spans="2:12">
      <c r="B230">
        <v>183</v>
      </c>
      <c r="C230">
        <v>207</v>
      </c>
      <c r="E230">
        <v>221</v>
      </c>
      <c r="L230" s="8"/>
    </row>
    <row r="231" spans="2:12">
      <c r="B231">
        <v>193</v>
      </c>
      <c r="E231">
        <v>222</v>
      </c>
      <c r="L231" s="8"/>
    </row>
    <row r="232" spans="2:12">
      <c r="B232">
        <v>205</v>
      </c>
      <c r="E232">
        <v>223</v>
      </c>
      <c r="L232" s="8"/>
    </row>
    <row r="233" spans="2:12">
      <c r="L233" s="8"/>
    </row>
    <row r="234" spans="2:12">
      <c r="L234" s="8"/>
    </row>
    <row r="235" spans="2:12">
      <c r="L235" s="8"/>
    </row>
    <row r="236" spans="2:12">
      <c r="L236" s="8"/>
    </row>
    <row r="238" spans="2:12">
      <c r="B238" s="1"/>
      <c r="C238" s="1"/>
      <c r="D238" s="1"/>
      <c r="E238" s="1"/>
    </row>
    <row r="239" spans="2:12">
      <c r="B239" s="1"/>
      <c r="C239" s="1"/>
      <c r="D239" s="1"/>
      <c r="E239" s="1"/>
    </row>
    <row r="240" spans="2:12">
      <c r="B240" s="1"/>
      <c r="C240" s="1"/>
      <c r="D240" s="1"/>
      <c r="E240" s="1"/>
    </row>
    <row r="241" spans="2:5">
      <c r="B241" s="1"/>
      <c r="C241" s="1"/>
      <c r="D241" s="1"/>
      <c r="E241" s="1"/>
    </row>
    <row r="242" spans="2:5">
      <c r="B242" s="1"/>
      <c r="C242" s="1"/>
      <c r="D242" s="1"/>
      <c r="E242" s="1"/>
    </row>
    <row r="243" spans="2:5">
      <c r="B243" s="1"/>
      <c r="C243" s="1"/>
      <c r="D243" s="1"/>
      <c r="E243" s="1"/>
    </row>
    <row r="244" spans="2:5">
      <c r="B244" s="1"/>
      <c r="C244" s="1"/>
      <c r="D244" s="1"/>
      <c r="E244" s="1"/>
    </row>
    <row r="245" spans="2:5">
      <c r="B245" s="1"/>
      <c r="C245" s="1"/>
      <c r="D245" s="1"/>
      <c r="E245" s="1"/>
    </row>
    <row r="246" spans="2:5">
      <c r="B246" s="1"/>
      <c r="C246" s="1"/>
      <c r="D246" s="1"/>
      <c r="E246" s="1"/>
    </row>
    <row r="247" spans="2:5">
      <c r="B247" s="1"/>
      <c r="C247" s="1"/>
      <c r="D247" s="1"/>
      <c r="E247" s="1"/>
    </row>
    <row r="248" spans="2:5">
      <c r="B248" s="1"/>
      <c r="C248" s="1"/>
      <c r="D248" s="1"/>
      <c r="E248" s="1"/>
    </row>
    <row r="249" spans="2:5">
      <c r="B249" s="1"/>
      <c r="C249" s="1"/>
      <c r="D249" s="1"/>
      <c r="E249" s="1"/>
    </row>
    <row r="250" spans="2:5">
      <c r="B250" s="1"/>
      <c r="C250" s="1"/>
      <c r="D250" s="1"/>
      <c r="E250" s="1"/>
    </row>
    <row r="251" spans="2:5">
      <c r="B251" s="1"/>
      <c r="C251" s="1"/>
      <c r="D251" s="1"/>
      <c r="E251" s="1"/>
    </row>
    <row r="252" spans="2:5">
      <c r="B252" s="1"/>
      <c r="C252" s="1"/>
      <c r="D252" s="1"/>
      <c r="E252" s="1"/>
    </row>
    <row r="253" spans="2:5">
      <c r="B253" s="1"/>
      <c r="C253" s="1"/>
      <c r="D253" s="1"/>
      <c r="E253" s="1"/>
    </row>
    <row r="254" spans="2:5">
      <c r="B254" s="1"/>
      <c r="C254" s="1"/>
      <c r="D254" s="1"/>
      <c r="E254" s="1"/>
    </row>
    <row r="255" spans="2:5">
      <c r="B255" s="1"/>
      <c r="C255" s="1"/>
      <c r="D255" s="1"/>
      <c r="E255" s="1"/>
    </row>
    <row r="256" spans="2:5">
      <c r="B256" s="1"/>
      <c r="C256" s="1"/>
      <c r="D256" s="1"/>
      <c r="E256" s="1"/>
    </row>
    <row r="257" spans="2:5">
      <c r="B257" s="1"/>
      <c r="C257" s="1"/>
      <c r="D257" s="1"/>
      <c r="E257" s="1"/>
    </row>
    <row r="258" spans="2:5">
      <c r="B258" s="1"/>
      <c r="C258" s="1"/>
      <c r="D258" s="1"/>
      <c r="E258" s="1"/>
    </row>
    <row r="259" spans="2:5">
      <c r="B259" s="1"/>
      <c r="C259" s="1"/>
      <c r="D259" s="1"/>
      <c r="E259" s="1"/>
    </row>
    <row r="260" spans="2:5">
      <c r="B260" s="1"/>
      <c r="C260" s="1"/>
      <c r="D260" s="1"/>
      <c r="E260" s="1"/>
    </row>
    <row r="261" spans="2:5">
      <c r="B261" s="1"/>
      <c r="C261" s="1"/>
      <c r="D261" s="1"/>
      <c r="E261" s="1"/>
    </row>
    <row r="262" spans="2:5">
      <c r="B262" s="1"/>
      <c r="C262" s="1"/>
      <c r="D262" s="1"/>
      <c r="E262" s="1"/>
    </row>
    <row r="263" spans="2:5">
      <c r="B263" s="1"/>
      <c r="C263" s="1"/>
      <c r="D263" s="1"/>
      <c r="E263" s="1"/>
    </row>
    <row r="264" spans="2:5">
      <c r="B264" s="1"/>
      <c r="C264" s="1"/>
      <c r="D264" s="1"/>
      <c r="E264" s="1"/>
    </row>
    <row r="265" spans="2:5">
      <c r="B265" s="1"/>
      <c r="C265" s="1"/>
      <c r="D265" s="1"/>
      <c r="E265" s="1"/>
    </row>
    <row r="266" spans="2:5">
      <c r="B266" s="1"/>
      <c r="C266" s="1"/>
      <c r="D266" s="1"/>
      <c r="E266" s="1"/>
    </row>
    <row r="267" spans="2:5">
      <c r="B267" s="1"/>
      <c r="C267" s="1"/>
      <c r="D267" s="1"/>
      <c r="E267" s="1"/>
    </row>
    <row r="268" spans="2:5">
      <c r="B268" s="1"/>
      <c r="C268" s="1"/>
      <c r="D268" s="1"/>
      <c r="E268" s="1"/>
    </row>
    <row r="269" spans="2:5">
      <c r="B269" s="1"/>
      <c r="C269" s="1"/>
      <c r="D269" s="1"/>
      <c r="E269" s="1"/>
    </row>
    <row r="270" spans="2:5">
      <c r="B270" s="1"/>
      <c r="C270" s="1"/>
      <c r="D270" s="1"/>
      <c r="E270" s="1"/>
    </row>
    <row r="271" spans="2:5">
      <c r="B271" s="1"/>
      <c r="C271" s="1"/>
      <c r="D271" s="1"/>
      <c r="E271" s="1"/>
    </row>
    <row r="272" spans="2:5">
      <c r="B272" s="1"/>
      <c r="C272" s="1"/>
      <c r="D272" s="1"/>
      <c r="E272" s="1"/>
    </row>
    <row r="273" spans="2:5">
      <c r="B273" s="1"/>
      <c r="C273" s="1"/>
      <c r="D273" s="1"/>
      <c r="E273" s="1"/>
    </row>
    <row r="274" spans="2:5">
      <c r="B274" s="1"/>
      <c r="C274" s="1"/>
      <c r="D274" s="1"/>
      <c r="E274" s="1"/>
    </row>
    <row r="275" spans="2:5">
      <c r="B275" s="1"/>
      <c r="C275" s="1"/>
      <c r="D275" s="1"/>
      <c r="E275" s="1"/>
    </row>
    <row r="276" spans="2:5">
      <c r="B276" s="1"/>
      <c r="C276" s="1"/>
      <c r="D276" s="1"/>
      <c r="E276" s="1"/>
    </row>
    <row r="277" spans="2:5">
      <c r="B277" s="1"/>
      <c r="C277" s="1"/>
      <c r="D277" s="1"/>
      <c r="E277" s="1"/>
    </row>
    <row r="278" spans="2:5">
      <c r="B278" s="1"/>
      <c r="C278" s="1"/>
      <c r="D278" s="1"/>
      <c r="E278" s="1"/>
    </row>
    <row r="279" spans="2:5">
      <c r="B279" s="1"/>
      <c r="C279" s="1"/>
      <c r="D279" s="1"/>
      <c r="E279" s="1"/>
    </row>
    <row r="280" spans="2:5">
      <c r="B280" s="1"/>
      <c r="C280" s="1"/>
      <c r="D280" s="1"/>
      <c r="E280" s="1"/>
    </row>
    <row r="281" spans="2:5">
      <c r="B281" s="1"/>
      <c r="C281" s="1"/>
      <c r="D281" s="1"/>
      <c r="E281" s="1"/>
    </row>
    <row r="282" spans="2:5">
      <c r="B282" s="1"/>
      <c r="C282" s="1"/>
      <c r="D282" s="1"/>
      <c r="E282" s="1"/>
    </row>
    <row r="283" spans="2:5">
      <c r="B283" s="1"/>
      <c r="C283" s="1"/>
      <c r="D283" s="1"/>
      <c r="E283" s="1"/>
    </row>
    <row r="284" spans="2:5">
      <c r="B284" s="1"/>
      <c r="C284" s="1"/>
      <c r="D284" s="1"/>
      <c r="E284" s="1"/>
    </row>
    <row r="285" spans="2:5">
      <c r="B285" s="1"/>
      <c r="C285" s="1"/>
      <c r="D285" s="1"/>
      <c r="E285" s="1"/>
    </row>
    <row r="286" spans="2:5">
      <c r="B286" s="1"/>
      <c r="C286" s="1"/>
      <c r="D286" s="1"/>
      <c r="E286" s="1"/>
    </row>
    <row r="287" spans="2:5">
      <c r="B287" s="1"/>
      <c r="C287" s="1"/>
      <c r="D287" s="1"/>
      <c r="E287" s="1"/>
    </row>
    <row r="288" spans="2:5">
      <c r="B288" s="1"/>
      <c r="C288" s="1"/>
      <c r="D288" s="1"/>
      <c r="E288" s="1"/>
    </row>
    <row r="289" spans="2:5">
      <c r="B289" s="1"/>
      <c r="C289" s="1"/>
      <c r="D289" s="1"/>
      <c r="E289" s="1"/>
    </row>
    <row r="290" spans="2:5">
      <c r="B290" s="1"/>
      <c r="C290" s="1"/>
      <c r="D290" s="1"/>
      <c r="E290" s="1"/>
    </row>
    <row r="291" spans="2:5">
      <c r="B291" s="1"/>
      <c r="C291" s="1"/>
      <c r="D291" s="1"/>
      <c r="E291" s="1"/>
    </row>
    <row r="292" spans="2:5">
      <c r="B292" s="1"/>
      <c r="C292" s="1"/>
      <c r="D292" s="1"/>
      <c r="E292" s="1"/>
    </row>
    <row r="293" spans="2:5">
      <c r="B293" s="1"/>
      <c r="C293" s="1"/>
      <c r="D293" s="1"/>
      <c r="E293" s="1"/>
    </row>
    <row r="294" spans="2:5">
      <c r="B294" s="1"/>
      <c r="C294" s="1"/>
      <c r="D294" s="1"/>
      <c r="E294" s="1"/>
    </row>
    <row r="295" spans="2:5">
      <c r="B295" s="1"/>
      <c r="C295" s="1"/>
      <c r="D295" s="1"/>
      <c r="E295" s="1"/>
    </row>
    <row r="296" spans="2:5">
      <c r="B296" s="1"/>
      <c r="C296" s="1"/>
      <c r="D296" s="1"/>
      <c r="E296" s="1"/>
    </row>
  </sheetData>
  <sortState ref="A3:P214">
    <sortCondition descending="1" ref="J3"/>
  </sortState>
  <conditionalFormatting sqref="I192:J216">
    <cfRule type="colorScale" priority="5">
      <colorScale>
        <cfvo type="min" val="0"/>
        <cfvo type="percentile" val="50"/>
        <cfvo type="max" val="0"/>
        <color rgb="FFF8696B"/>
        <color rgb="FFFFEB84"/>
        <color rgb="FF5A8AC6"/>
      </colorScale>
    </cfRule>
  </conditionalFormatting>
  <conditionalFormatting sqref="L3:L165">
    <cfRule type="colorScale" priority="3">
      <colorScale>
        <cfvo type="min" val="0"/>
        <cfvo type="percentile" val="50"/>
        <cfvo type="max" val="0"/>
        <color rgb="FFF8696B"/>
        <color rgb="FFFFEB84"/>
        <color rgb="FF5A8AC6"/>
      </colorScale>
    </cfRule>
    <cfRule type="colorScale" priority="4">
      <colorScale>
        <cfvo type="min" val="0"/>
        <cfvo type="max" val="0"/>
        <color rgb="FFFFEF9C"/>
        <color rgb="FF63BE7B"/>
      </colorScale>
    </cfRule>
  </conditionalFormatting>
  <conditionalFormatting sqref="L3:L206">
    <cfRule type="colorScale" priority="2">
      <colorScale>
        <cfvo type="min" val="0"/>
        <cfvo type="percentile" val="50"/>
        <cfvo type="max" val="0"/>
        <color rgb="FFF8696B"/>
        <color rgb="FFFFEB84"/>
        <color rgb="FF5A8AC6"/>
      </colorScale>
    </cfRule>
  </conditionalFormatting>
  <conditionalFormatting sqref="L3:L190">
    <cfRule type="colorScale" priority="1">
      <colorScale>
        <cfvo type="min" val="0"/>
        <cfvo type="percentile" val="50"/>
        <cfvo type="max" val="0"/>
        <color rgb="FFF8696B"/>
        <color rgb="FFFFEB84"/>
        <color rgb="FF63BE7B"/>
      </colorScale>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H246"/>
  <sheetViews>
    <sheetView topLeftCell="A2" workbookViewId="0">
      <selection activeCell="A2" sqref="A2"/>
    </sheetView>
  </sheetViews>
  <sheetFormatPr defaultRowHeight="15"/>
  <cols>
    <col min="1" max="1" width="7.140625" bestFit="1" customWidth="1"/>
    <col min="2" max="2" width="46.85546875" bestFit="1" customWidth="1"/>
    <col min="3" max="3" width="1.7109375" bestFit="1" customWidth="1"/>
    <col min="4" max="4" width="26" bestFit="1" customWidth="1"/>
    <col min="5" max="5" width="14.28515625" bestFit="1" customWidth="1"/>
    <col min="6" max="6" width="18.5703125" bestFit="1" customWidth="1"/>
    <col min="7" max="7" width="10.42578125" bestFit="1" customWidth="1"/>
    <col min="8" max="8" width="28.28515625" bestFit="1" customWidth="1"/>
  </cols>
  <sheetData>
    <row r="1" spans="1:8">
      <c r="D1" s="8">
        <v>7059653</v>
      </c>
      <c r="E1" s="9">
        <f>AVERAGE(E3:E246)</f>
        <v>28680008.753086418</v>
      </c>
      <c r="F1" s="9">
        <f>AVERAGE(E3:E200)</f>
        <v>35120428.474747472</v>
      </c>
    </row>
    <row r="2" spans="1:8">
      <c r="A2" t="s">
        <v>1768</v>
      </c>
      <c r="B2" t="s">
        <v>1769</v>
      </c>
      <c r="D2" t="s">
        <v>2021</v>
      </c>
      <c r="E2" t="s">
        <v>153</v>
      </c>
      <c r="F2" t="s">
        <v>1770</v>
      </c>
      <c r="G2" t="s">
        <v>1771</v>
      </c>
    </row>
    <row r="3" spans="1:8">
      <c r="A3">
        <v>240</v>
      </c>
      <c r="B3" t="s">
        <v>1187</v>
      </c>
      <c r="E3">
        <v>800</v>
      </c>
      <c r="F3" t="s">
        <v>1781</v>
      </c>
      <c r="G3" s="2">
        <v>9.9999999999999995E-8</v>
      </c>
      <c r="H3" t="s">
        <v>1774</v>
      </c>
    </row>
    <row r="4" spans="1:8">
      <c r="A4">
        <v>229</v>
      </c>
      <c r="B4" t="s">
        <v>715</v>
      </c>
      <c r="E4" s="8">
        <v>9945</v>
      </c>
      <c r="F4" t="s">
        <v>1808</v>
      </c>
      <c r="G4" s="2">
        <v>1.3999999999999999E-6</v>
      </c>
      <c r="H4" t="s">
        <v>1794</v>
      </c>
    </row>
    <row r="5" spans="1:8">
      <c r="A5">
        <v>228</v>
      </c>
      <c r="B5" t="s">
        <v>750</v>
      </c>
      <c r="E5" s="8">
        <v>11264</v>
      </c>
      <c r="F5" t="s">
        <v>1781</v>
      </c>
      <c r="G5" s="2">
        <v>1.5999999999999999E-6</v>
      </c>
      <c r="H5" t="s">
        <v>1796</v>
      </c>
    </row>
    <row r="6" spans="1:8">
      <c r="A6">
        <v>224</v>
      </c>
      <c r="B6" t="s">
        <v>721</v>
      </c>
      <c r="E6" s="8">
        <v>20770</v>
      </c>
      <c r="F6" t="s">
        <v>1781</v>
      </c>
      <c r="G6" s="2">
        <v>2.9000000000000002E-6</v>
      </c>
      <c r="H6" t="s">
        <v>1796</v>
      </c>
    </row>
    <row r="7" spans="1:8">
      <c r="A7">
        <v>218</v>
      </c>
      <c r="B7" t="s">
        <v>1178</v>
      </c>
      <c r="E7" s="8">
        <v>32576</v>
      </c>
      <c r="F7" t="s">
        <v>1815</v>
      </c>
      <c r="G7" s="2">
        <v>4.6E-6</v>
      </c>
      <c r="H7" t="s">
        <v>1787</v>
      </c>
    </row>
    <row r="8" spans="1:8">
      <c r="A8">
        <v>217</v>
      </c>
      <c r="B8" t="s">
        <v>1231</v>
      </c>
      <c r="E8" s="8">
        <v>36136</v>
      </c>
      <c r="F8" t="s">
        <v>1773</v>
      </c>
      <c r="G8" s="2">
        <v>5.1000000000000003E-6</v>
      </c>
      <c r="H8" t="s">
        <v>1796</v>
      </c>
    </row>
    <row r="9" spans="1:8">
      <c r="A9">
        <v>216</v>
      </c>
      <c r="B9" t="s">
        <v>992</v>
      </c>
      <c r="E9" s="8">
        <v>36842</v>
      </c>
      <c r="F9" t="s">
        <v>1773</v>
      </c>
      <c r="G9" s="2">
        <v>5.2000000000000002E-6</v>
      </c>
      <c r="H9" t="s">
        <v>1796</v>
      </c>
    </row>
    <row r="10" spans="1:8">
      <c r="A10">
        <v>212</v>
      </c>
      <c r="B10" t="s">
        <v>1729</v>
      </c>
      <c r="E10" s="8">
        <v>51970</v>
      </c>
      <c r="F10" t="s">
        <v>1858</v>
      </c>
      <c r="G10" s="2">
        <v>7.3000000000000004E-6</v>
      </c>
      <c r="H10" t="s">
        <v>1796</v>
      </c>
    </row>
    <row r="11" spans="1:8">
      <c r="A11">
        <v>208</v>
      </c>
      <c r="B11" t="s">
        <v>709</v>
      </c>
      <c r="E11" s="8">
        <v>55548</v>
      </c>
      <c r="F11" t="s">
        <v>1781</v>
      </c>
      <c r="G11" s="2">
        <v>7.7999999999999999E-6</v>
      </c>
      <c r="H11" t="s">
        <v>1796</v>
      </c>
    </row>
    <row r="12" spans="1:8">
      <c r="A12">
        <v>204</v>
      </c>
      <c r="B12" t="s">
        <v>1296</v>
      </c>
      <c r="E12" s="8">
        <v>71293</v>
      </c>
      <c r="F12" t="s">
        <v>1931</v>
      </c>
      <c r="G12" s="2">
        <v>1.0000000000000001E-5</v>
      </c>
      <c r="H12" t="s">
        <v>1809</v>
      </c>
    </row>
    <row r="13" spans="1:8">
      <c r="A13">
        <v>203</v>
      </c>
      <c r="B13" t="s">
        <v>1154</v>
      </c>
      <c r="E13" s="8">
        <v>76246</v>
      </c>
      <c r="F13" t="s">
        <v>1781</v>
      </c>
      <c r="G13" s="2">
        <v>1.1E-5</v>
      </c>
      <c r="H13" t="s">
        <v>1796</v>
      </c>
    </row>
    <row r="14" spans="1:8">
      <c r="A14">
        <v>201</v>
      </c>
      <c r="B14" t="s">
        <v>1272</v>
      </c>
      <c r="E14" s="8">
        <v>86295</v>
      </c>
      <c r="F14" t="s">
        <v>1927</v>
      </c>
      <c r="G14" s="2">
        <v>1.2E-5</v>
      </c>
      <c r="H14" t="s">
        <v>1809</v>
      </c>
    </row>
    <row r="15" spans="1:8">
      <c r="A15">
        <v>200</v>
      </c>
      <c r="B15" t="s">
        <v>250</v>
      </c>
      <c r="E15" s="8">
        <v>90945</v>
      </c>
      <c r="F15" t="s">
        <v>1925</v>
      </c>
      <c r="G15" s="2">
        <v>1.2999999999999999E-5</v>
      </c>
      <c r="H15" t="s">
        <v>1789</v>
      </c>
    </row>
    <row r="16" spans="1:8">
      <c r="A16">
        <v>198</v>
      </c>
      <c r="B16" t="s">
        <v>1727</v>
      </c>
      <c r="E16" s="8">
        <v>100892</v>
      </c>
      <c r="F16" t="s">
        <v>1858</v>
      </c>
      <c r="G16" s="2">
        <v>1.4E-5</v>
      </c>
      <c r="H16" t="s">
        <v>1796</v>
      </c>
    </row>
    <row r="17" spans="1:8">
      <c r="A17">
        <v>196</v>
      </c>
      <c r="B17" t="s">
        <v>1985</v>
      </c>
      <c r="E17" s="8">
        <v>101823</v>
      </c>
      <c r="F17" t="s">
        <v>1781</v>
      </c>
      <c r="G17" s="2">
        <v>1.4E-5</v>
      </c>
      <c r="H17" t="s">
        <v>1796</v>
      </c>
    </row>
    <row r="18" spans="1:8">
      <c r="A18">
        <v>195</v>
      </c>
      <c r="B18" t="s">
        <v>748</v>
      </c>
      <c r="E18" s="8">
        <v>103036</v>
      </c>
      <c r="F18" t="s">
        <v>1918</v>
      </c>
      <c r="G18" s="2">
        <v>1.5E-5</v>
      </c>
      <c r="H18" t="s">
        <v>1794</v>
      </c>
    </row>
    <row r="19" spans="1:8">
      <c r="A19">
        <v>194</v>
      </c>
      <c r="B19" t="s">
        <v>1305</v>
      </c>
      <c r="E19" s="8">
        <v>103328</v>
      </c>
      <c r="F19" t="s">
        <v>1916</v>
      </c>
      <c r="G19" s="2">
        <v>1.5E-5</v>
      </c>
      <c r="H19" t="s">
        <v>1794</v>
      </c>
    </row>
    <row r="20" spans="1:8">
      <c r="A20">
        <v>193</v>
      </c>
      <c r="B20" t="s">
        <v>705</v>
      </c>
      <c r="E20" s="8">
        <v>104573</v>
      </c>
      <c r="F20" t="s">
        <v>1781</v>
      </c>
      <c r="G20" s="2">
        <v>1.5E-5</v>
      </c>
      <c r="H20" t="s">
        <v>1796</v>
      </c>
    </row>
    <row r="21" spans="1:8">
      <c r="A21">
        <v>189</v>
      </c>
      <c r="B21" t="s">
        <v>1726</v>
      </c>
      <c r="E21" s="8">
        <v>166526</v>
      </c>
      <c r="F21" t="s">
        <v>1910</v>
      </c>
      <c r="G21" s="2">
        <v>2.3E-5</v>
      </c>
      <c r="H21" t="s">
        <v>1897</v>
      </c>
    </row>
    <row r="22" spans="1:8">
      <c r="A22">
        <v>188</v>
      </c>
      <c r="B22" t="s">
        <v>1988</v>
      </c>
      <c r="E22" s="8">
        <v>187356</v>
      </c>
      <c r="F22" t="s">
        <v>1908</v>
      </c>
      <c r="G22" s="2">
        <v>2.5999999999999998E-5</v>
      </c>
      <c r="H22" t="s">
        <v>1798</v>
      </c>
    </row>
    <row r="23" spans="1:8">
      <c r="A23">
        <v>187</v>
      </c>
      <c r="B23" t="s">
        <v>743</v>
      </c>
      <c r="E23" s="8">
        <v>187820</v>
      </c>
      <c r="F23" t="s">
        <v>1906</v>
      </c>
      <c r="G23" s="2">
        <v>2.5999999999999998E-5</v>
      </c>
      <c r="H23" t="s">
        <v>1776</v>
      </c>
    </row>
    <row r="24" spans="1:8">
      <c r="A24">
        <v>183</v>
      </c>
      <c r="B24" t="s">
        <v>685</v>
      </c>
      <c r="E24" s="8">
        <v>258213</v>
      </c>
      <c r="F24" t="s">
        <v>1781</v>
      </c>
      <c r="G24" s="2">
        <v>3.6000000000000001E-5</v>
      </c>
      <c r="H24" t="s">
        <v>1796</v>
      </c>
    </row>
    <row r="25" spans="1:8">
      <c r="A25">
        <v>181</v>
      </c>
      <c r="B25" t="s">
        <v>1284</v>
      </c>
      <c r="E25" s="8">
        <v>274200</v>
      </c>
      <c r="F25" t="s">
        <v>1824</v>
      </c>
      <c r="G25" s="2">
        <v>3.8999999999999999E-5</v>
      </c>
      <c r="H25" t="s">
        <v>1774</v>
      </c>
    </row>
    <row r="26" spans="1:8">
      <c r="A26">
        <v>180</v>
      </c>
      <c r="B26" t="s">
        <v>1374</v>
      </c>
      <c r="E26" s="8">
        <v>312971</v>
      </c>
      <c r="F26" t="s">
        <v>1896</v>
      </c>
      <c r="G26" s="2">
        <v>4.3999999999999999E-5</v>
      </c>
      <c r="H26" t="s">
        <v>1897</v>
      </c>
    </row>
    <row r="27" spans="1:8">
      <c r="A27">
        <v>179</v>
      </c>
      <c r="B27" t="s">
        <v>875</v>
      </c>
      <c r="E27" s="8">
        <v>317280</v>
      </c>
      <c r="F27" t="s">
        <v>1824</v>
      </c>
      <c r="G27" s="2">
        <v>4.5000000000000003E-5</v>
      </c>
      <c r="H27" t="s">
        <v>1774</v>
      </c>
    </row>
    <row r="28" spans="1:8">
      <c r="A28">
        <v>178</v>
      </c>
      <c r="B28" t="s">
        <v>1073</v>
      </c>
      <c r="E28" s="8">
        <v>322930</v>
      </c>
      <c r="F28" t="s">
        <v>1837</v>
      </c>
      <c r="G28" s="2">
        <v>4.6E-5</v>
      </c>
      <c r="H28" t="s">
        <v>1846</v>
      </c>
    </row>
    <row r="29" spans="1:8">
      <c r="A29">
        <v>177</v>
      </c>
      <c r="B29" t="s">
        <v>1984</v>
      </c>
      <c r="E29" s="8">
        <v>351461</v>
      </c>
      <c r="F29" t="s">
        <v>1893</v>
      </c>
      <c r="G29" s="2">
        <v>5.0000000000000002E-5</v>
      </c>
      <c r="H29" t="s">
        <v>1789</v>
      </c>
    </row>
    <row r="30" spans="1:8">
      <c r="A30">
        <v>176</v>
      </c>
      <c r="B30" t="s">
        <v>761</v>
      </c>
      <c r="E30" s="8">
        <v>393162</v>
      </c>
      <c r="F30" t="s">
        <v>1891</v>
      </c>
      <c r="G30" s="2">
        <v>5.5000000000000002E-5</v>
      </c>
      <c r="H30" t="s">
        <v>1809</v>
      </c>
    </row>
    <row r="31" spans="1:8">
      <c r="A31">
        <v>173</v>
      </c>
      <c r="B31" t="s">
        <v>1167</v>
      </c>
      <c r="E31" s="8">
        <v>416055</v>
      </c>
      <c r="F31" t="s">
        <v>1887</v>
      </c>
      <c r="G31" s="2">
        <v>5.8999999999999998E-5</v>
      </c>
      <c r="H31" t="s">
        <v>1809</v>
      </c>
    </row>
    <row r="32" spans="1:8">
      <c r="A32">
        <v>172</v>
      </c>
      <c r="B32" t="s">
        <v>422</v>
      </c>
      <c r="E32" s="8">
        <v>491875</v>
      </c>
      <c r="F32" t="s">
        <v>1885</v>
      </c>
      <c r="G32" s="2">
        <v>6.8999999999999997E-5</v>
      </c>
      <c r="H32" t="s">
        <v>1789</v>
      </c>
    </row>
    <row r="33" spans="1:8">
      <c r="A33">
        <v>171</v>
      </c>
      <c r="B33" t="s">
        <v>680</v>
      </c>
      <c r="E33" s="8">
        <v>515870</v>
      </c>
      <c r="F33" t="s">
        <v>1883</v>
      </c>
      <c r="G33" s="2">
        <v>7.2999999999999999E-5</v>
      </c>
      <c r="H33" t="s">
        <v>1801</v>
      </c>
    </row>
    <row r="34" spans="1:8">
      <c r="A34">
        <v>170</v>
      </c>
      <c r="B34" t="s">
        <v>1497</v>
      </c>
      <c r="E34" s="8">
        <v>534189</v>
      </c>
      <c r="F34" t="s">
        <v>1881</v>
      </c>
      <c r="G34" s="2">
        <v>7.4999999999999993E-5</v>
      </c>
      <c r="H34" t="s">
        <v>1818</v>
      </c>
    </row>
    <row r="35" spans="1:8">
      <c r="A35">
        <v>169</v>
      </c>
      <c r="B35" t="s">
        <v>1225</v>
      </c>
      <c r="E35" s="8">
        <v>537000</v>
      </c>
      <c r="F35" t="s">
        <v>1773</v>
      </c>
      <c r="G35" s="2">
        <v>7.6000000000000004E-5</v>
      </c>
      <c r="H35" t="s">
        <v>1796</v>
      </c>
    </row>
    <row r="36" spans="1:8">
      <c r="A36">
        <v>167</v>
      </c>
      <c r="B36" t="s">
        <v>1697</v>
      </c>
      <c r="C36" t="s">
        <v>1767</v>
      </c>
      <c r="E36" s="8">
        <v>585000</v>
      </c>
      <c r="F36" t="s">
        <v>1782</v>
      </c>
      <c r="G36" s="2">
        <v>8.2999999999999998E-5</v>
      </c>
      <c r="H36" t="s">
        <v>1783</v>
      </c>
    </row>
    <row r="37" spans="1:8">
      <c r="A37">
        <v>166</v>
      </c>
      <c r="B37" t="s">
        <v>1136</v>
      </c>
      <c r="E37" s="8">
        <v>620029</v>
      </c>
      <c r="F37" t="s">
        <v>1878</v>
      </c>
      <c r="G37" s="2">
        <v>8.7000000000000001E-5</v>
      </c>
      <c r="H37" t="s">
        <v>1776</v>
      </c>
    </row>
    <row r="38" spans="1:8">
      <c r="A38">
        <v>165</v>
      </c>
      <c r="B38" t="s">
        <v>170</v>
      </c>
      <c r="E38" s="8">
        <v>724300</v>
      </c>
      <c r="F38" t="s">
        <v>1781</v>
      </c>
      <c r="G38" s="2">
        <v>1E-4</v>
      </c>
      <c r="H38" t="s">
        <v>1774</v>
      </c>
    </row>
    <row r="39" spans="1:8">
      <c r="A39">
        <v>164</v>
      </c>
      <c r="B39" t="s">
        <v>861</v>
      </c>
      <c r="E39" s="8">
        <v>735080</v>
      </c>
      <c r="F39" t="s">
        <v>1777</v>
      </c>
      <c r="G39" s="2">
        <v>1E-4</v>
      </c>
      <c r="H39" t="s">
        <v>1778</v>
      </c>
    </row>
    <row r="40" spans="1:8">
      <c r="A40">
        <v>163</v>
      </c>
      <c r="B40" t="s">
        <v>1478</v>
      </c>
      <c r="E40" s="8">
        <v>784894</v>
      </c>
      <c r="F40" t="s">
        <v>1824</v>
      </c>
      <c r="G40" s="2">
        <v>1.1E-4</v>
      </c>
      <c r="H40" t="s">
        <v>1796</v>
      </c>
    </row>
    <row r="41" spans="1:8">
      <c r="A41">
        <v>161</v>
      </c>
      <c r="B41" t="s">
        <v>660</v>
      </c>
      <c r="E41" s="8">
        <v>858038</v>
      </c>
      <c r="F41" t="s">
        <v>1781</v>
      </c>
      <c r="G41" s="2">
        <v>1.2E-4</v>
      </c>
      <c r="H41" t="s">
        <v>1796</v>
      </c>
    </row>
    <row r="42" spans="1:8">
      <c r="A42">
        <v>160</v>
      </c>
      <c r="B42" t="s">
        <v>921</v>
      </c>
      <c r="C42" t="s">
        <v>1767</v>
      </c>
      <c r="E42" s="8">
        <v>862000</v>
      </c>
      <c r="F42" t="s">
        <v>1791</v>
      </c>
      <c r="G42" s="2">
        <v>1.2E-4</v>
      </c>
      <c r="H42" t="s">
        <v>1774</v>
      </c>
    </row>
    <row r="43" spans="1:8">
      <c r="A43">
        <v>159</v>
      </c>
      <c r="B43" t="s">
        <v>175</v>
      </c>
      <c r="E43" s="8">
        <v>864618</v>
      </c>
      <c r="F43" t="s">
        <v>1803</v>
      </c>
      <c r="G43" s="2">
        <v>1.2E-4</v>
      </c>
      <c r="H43" t="s">
        <v>1774</v>
      </c>
    </row>
    <row r="44" spans="1:8">
      <c r="A44">
        <v>158</v>
      </c>
      <c r="B44" t="s">
        <v>833</v>
      </c>
      <c r="E44" s="8">
        <v>1066409</v>
      </c>
      <c r="F44" t="s">
        <v>1873</v>
      </c>
      <c r="G44" s="2">
        <v>1.4999999999999999E-4</v>
      </c>
      <c r="H44" t="s">
        <v>1789</v>
      </c>
    </row>
    <row r="45" spans="1:8">
      <c r="A45">
        <v>157</v>
      </c>
      <c r="B45" t="s">
        <v>1574</v>
      </c>
      <c r="E45" s="8">
        <v>1234571</v>
      </c>
      <c r="F45" t="s">
        <v>1871</v>
      </c>
      <c r="G45" s="2">
        <v>1.7000000000000001E-4</v>
      </c>
      <c r="H45" t="s">
        <v>1789</v>
      </c>
    </row>
    <row r="46" spans="1:8">
      <c r="A46">
        <v>156</v>
      </c>
      <c r="B46" t="s">
        <v>395</v>
      </c>
      <c r="E46" s="8">
        <v>1237000</v>
      </c>
      <c r="F46" t="s">
        <v>1782</v>
      </c>
      <c r="G46" s="2">
        <v>1.7000000000000001E-4</v>
      </c>
      <c r="H46" t="s">
        <v>1783</v>
      </c>
    </row>
    <row r="47" spans="1:8">
      <c r="A47">
        <v>155</v>
      </c>
      <c r="B47" t="s">
        <v>215</v>
      </c>
      <c r="E47" s="8">
        <v>1257900</v>
      </c>
      <c r="F47" t="s">
        <v>1869</v>
      </c>
      <c r="G47" s="2">
        <v>1.8000000000000001E-4</v>
      </c>
      <c r="H47" t="s">
        <v>1794</v>
      </c>
    </row>
    <row r="48" spans="1:8">
      <c r="A48">
        <v>154</v>
      </c>
      <c r="B48" t="s">
        <v>970</v>
      </c>
      <c r="E48" s="8">
        <v>1286540</v>
      </c>
      <c r="F48" t="s">
        <v>1790</v>
      </c>
      <c r="G48" s="2">
        <v>1.8000000000000001E-4</v>
      </c>
      <c r="H48" t="s">
        <v>1774</v>
      </c>
    </row>
    <row r="49" spans="1:8">
      <c r="A49">
        <v>153</v>
      </c>
      <c r="B49" t="s">
        <v>1352</v>
      </c>
      <c r="E49" s="8">
        <v>1328019</v>
      </c>
      <c r="F49" t="s">
        <v>1867</v>
      </c>
      <c r="G49" s="2">
        <v>1.9000000000000001E-4</v>
      </c>
      <c r="H49" t="s">
        <v>1794</v>
      </c>
    </row>
    <row r="50" spans="1:8">
      <c r="A50">
        <v>152</v>
      </c>
      <c r="B50" t="s">
        <v>445</v>
      </c>
      <c r="E50" s="8">
        <v>1520830</v>
      </c>
      <c r="F50" t="s">
        <v>1866</v>
      </c>
      <c r="G50" s="2">
        <v>2.1000000000000001E-4</v>
      </c>
      <c r="H50" t="s">
        <v>1826</v>
      </c>
    </row>
    <row r="51" spans="1:8">
      <c r="A51">
        <v>151</v>
      </c>
      <c r="B51" t="s">
        <v>347</v>
      </c>
      <c r="E51" s="8">
        <v>1594000</v>
      </c>
      <c r="F51" t="s">
        <v>1782</v>
      </c>
      <c r="G51" s="2">
        <v>2.2000000000000001E-4</v>
      </c>
      <c r="H51" t="s">
        <v>1783</v>
      </c>
    </row>
    <row r="52" spans="1:8">
      <c r="A52">
        <v>150</v>
      </c>
      <c r="B52" t="s">
        <v>340</v>
      </c>
      <c r="E52" s="8">
        <v>1622000</v>
      </c>
      <c r="F52" t="s">
        <v>1824</v>
      </c>
      <c r="G52" s="2">
        <v>2.3000000000000001E-4</v>
      </c>
      <c r="H52" t="s">
        <v>1796</v>
      </c>
    </row>
    <row r="53" spans="1:8">
      <c r="A53">
        <v>150</v>
      </c>
      <c r="B53" t="s">
        <v>1122</v>
      </c>
      <c r="E53" s="8">
        <v>1803000</v>
      </c>
      <c r="G53" s="2"/>
    </row>
    <row r="54" spans="1:8">
      <c r="A54">
        <v>149</v>
      </c>
      <c r="B54" t="s">
        <v>1986</v>
      </c>
      <c r="E54" s="8">
        <v>1874000</v>
      </c>
      <c r="F54" t="s">
        <v>1782</v>
      </c>
      <c r="G54" s="2">
        <v>2.5999999999999998E-4</v>
      </c>
      <c r="H54" t="s">
        <v>1783</v>
      </c>
    </row>
    <row r="55" spans="1:8">
      <c r="A55">
        <v>148</v>
      </c>
      <c r="B55" t="s">
        <v>1627</v>
      </c>
      <c r="E55" s="8">
        <v>1944953</v>
      </c>
      <c r="F55" t="s">
        <v>1815</v>
      </c>
      <c r="G55" s="2">
        <v>2.7E-4</v>
      </c>
      <c r="H55" t="s">
        <v>1787</v>
      </c>
    </row>
    <row r="56" spans="1:8">
      <c r="A56">
        <v>147</v>
      </c>
      <c r="B56" t="s">
        <v>987</v>
      </c>
      <c r="E56" s="8">
        <v>2021300</v>
      </c>
      <c r="F56" t="s">
        <v>1786</v>
      </c>
      <c r="G56" s="2">
        <v>2.9E-4</v>
      </c>
      <c r="H56" t="s">
        <v>1787</v>
      </c>
    </row>
    <row r="57" spans="1:8">
      <c r="A57">
        <v>146</v>
      </c>
      <c r="B57" t="s">
        <v>366</v>
      </c>
      <c r="E57" s="8">
        <v>2024904</v>
      </c>
      <c r="F57" t="s">
        <v>1861</v>
      </c>
      <c r="G57" s="2">
        <v>2.9E-4</v>
      </c>
      <c r="H57" t="s">
        <v>1776</v>
      </c>
    </row>
    <row r="58" spans="1:8">
      <c r="A58">
        <v>145</v>
      </c>
      <c r="B58" t="s">
        <v>1127</v>
      </c>
      <c r="E58" s="8">
        <v>2059794</v>
      </c>
      <c r="F58" t="s">
        <v>1791</v>
      </c>
      <c r="G58" s="2">
        <v>2.9E-4</v>
      </c>
      <c r="H58" t="s">
        <v>1774</v>
      </c>
    </row>
    <row r="59" spans="1:8">
      <c r="A59">
        <v>144</v>
      </c>
      <c r="B59" t="s">
        <v>1008</v>
      </c>
      <c r="E59" s="8">
        <v>2059934</v>
      </c>
      <c r="F59" t="s">
        <v>1777</v>
      </c>
      <c r="G59" s="2">
        <v>2.9E-4</v>
      </c>
      <c r="H59" t="s">
        <v>1778</v>
      </c>
    </row>
    <row r="60" spans="1:8">
      <c r="A60">
        <v>143</v>
      </c>
      <c r="B60" t="s">
        <v>380</v>
      </c>
      <c r="E60" s="8">
        <v>2113077</v>
      </c>
      <c r="F60" t="s">
        <v>1860</v>
      </c>
      <c r="G60" s="2">
        <v>2.9999999999999997E-4</v>
      </c>
      <c r="H60" t="s">
        <v>1776</v>
      </c>
    </row>
    <row r="61" spans="1:8">
      <c r="A61">
        <v>142</v>
      </c>
      <c r="B61" t="s">
        <v>375</v>
      </c>
      <c r="E61" s="8">
        <v>2240000</v>
      </c>
      <c r="F61" t="s">
        <v>1782</v>
      </c>
      <c r="G61" s="2">
        <v>3.2000000000000003E-4</v>
      </c>
      <c r="H61" t="s">
        <v>1783</v>
      </c>
    </row>
    <row r="62" spans="1:8">
      <c r="A62">
        <v>141</v>
      </c>
      <c r="B62" t="s">
        <v>1319</v>
      </c>
      <c r="E62" s="8">
        <v>2709300</v>
      </c>
      <c r="F62" t="s">
        <v>1791</v>
      </c>
      <c r="G62" s="2">
        <v>3.8000000000000002E-4</v>
      </c>
      <c r="H62" t="s">
        <v>1796</v>
      </c>
    </row>
    <row r="63" spans="1:8">
      <c r="A63">
        <v>140</v>
      </c>
      <c r="B63" t="s">
        <v>638</v>
      </c>
      <c r="E63" s="8">
        <v>2736800</v>
      </c>
      <c r="F63" t="s">
        <v>1858</v>
      </c>
      <c r="G63" s="2">
        <v>3.8999999999999999E-4</v>
      </c>
      <c r="H63" t="s">
        <v>1774</v>
      </c>
    </row>
    <row r="64" spans="1:8">
      <c r="A64">
        <v>139</v>
      </c>
      <c r="B64" t="s">
        <v>1100</v>
      </c>
      <c r="E64" s="8">
        <v>2821977</v>
      </c>
      <c r="F64" t="s">
        <v>1856</v>
      </c>
      <c r="G64" s="2">
        <v>4.0000000000000002E-4</v>
      </c>
      <c r="H64" t="s">
        <v>1794</v>
      </c>
    </row>
    <row r="65" spans="1:8">
      <c r="A65">
        <v>138</v>
      </c>
      <c r="B65" t="s">
        <v>995</v>
      </c>
      <c r="E65" s="8">
        <v>2962836</v>
      </c>
      <c r="F65" t="s">
        <v>1786</v>
      </c>
      <c r="G65" s="2">
        <v>4.2000000000000002E-4</v>
      </c>
      <c r="H65" t="s">
        <v>1787</v>
      </c>
    </row>
    <row r="66" spans="1:8">
      <c r="A66">
        <v>137</v>
      </c>
      <c r="B66" t="s">
        <v>912</v>
      </c>
      <c r="E66" s="8">
        <v>3031200</v>
      </c>
      <c r="F66" t="s">
        <v>1781</v>
      </c>
      <c r="G66" s="2">
        <v>4.2999999999999999E-4</v>
      </c>
      <c r="H66" t="s">
        <v>1796</v>
      </c>
    </row>
    <row r="67" spans="1:8">
      <c r="A67">
        <v>136</v>
      </c>
      <c r="B67" t="s">
        <v>1506</v>
      </c>
      <c r="E67" s="8">
        <v>3286314</v>
      </c>
      <c r="F67" t="s">
        <v>1855</v>
      </c>
      <c r="G67" s="2">
        <v>4.6000000000000001E-4</v>
      </c>
      <c r="H67" t="s">
        <v>1776</v>
      </c>
    </row>
    <row r="68" spans="1:8">
      <c r="A68">
        <v>135</v>
      </c>
      <c r="B68" t="s">
        <v>1416</v>
      </c>
      <c r="E68" s="8">
        <v>3405813</v>
      </c>
      <c r="F68" t="s">
        <v>1854</v>
      </c>
      <c r="G68" s="2">
        <v>4.8000000000000001E-4</v>
      </c>
      <c r="H68" t="s">
        <v>1789</v>
      </c>
    </row>
    <row r="69" spans="1:8">
      <c r="A69">
        <v>134</v>
      </c>
      <c r="B69" t="s">
        <v>471</v>
      </c>
      <c r="E69" s="8">
        <v>3461041</v>
      </c>
      <c r="F69" t="s">
        <v>1782</v>
      </c>
      <c r="G69" s="2">
        <v>4.8999999999999998E-4</v>
      </c>
      <c r="H69" t="s">
        <v>1796</v>
      </c>
    </row>
    <row r="70" spans="1:8">
      <c r="A70">
        <v>133</v>
      </c>
      <c r="B70" t="s">
        <v>458</v>
      </c>
      <c r="E70" s="8">
        <v>3476608</v>
      </c>
      <c r="F70" t="s">
        <v>1853</v>
      </c>
      <c r="G70" s="2">
        <v>4.8999999999999998E-4</v>
      </c>
      <c r="H70" t="s">
        <v>1814</v>
      </c>
    </row>
    <row r="71" spans="1:8">
      <c r="A71">
        <v>132</v>
      </c>
      <c r="B71" t="s">
        <v>1132</v>
      </c>
      <c r="C71" t="s">
        <v>1767</v>
      </c>
      <c r="E71" s="8">
        <v>3559500</v>
      </c>
      <c r="F71" t="s">
        <v>1807</v>
      </c>
      <c r="G71" s="2">
        <v>5.0000000000000001E-4</v>
      </c>
      <c r="H71" t="s">
        <v>1774</v>
      </c>
    </row>
    <row r="72" spans="1:8">
      <c r="A72">
        <v>131</v>
      </c>
      <c r="B72" t="s">
        <v>1604</v>
      </c>
      <c r="E72" s="8">
        <v>3582054</v>
      </c>
      <c r="F72" t="s">
        <v>1852</v>
      </c>
      <c r="G72" s="2">
        <v>5.1000000000000004E-4</v>
      </c>
      <c r="H72" t="s">
        <v>1774</v>
      </c>
    </row>
    <row r="73" spans="1:8">
      <c r="A73">
        <v>129</v>
      </c>
      <c r="B73" t="s">
        <v>1616</v>
      </c>
      <c r="E73" s="8">
        <v>3831553</v>
      </c>
      <c r="F73" t="s">
        <v>1851</v>
      </c>
      <c r="G73" s="2">
        <v>5.4000000000000001E-4</v>
      </c>
      <c r="H73" t="s">
        <v>1787</v>
      </c>
    </row>
    <row r="74" spans="1:8">
      <c r="A74">
        <v>128</v>
      </c>
      <c r="B74" t="s">
        <v>1106</v>
      </c>
      <c r="E74" s="8">
        <v>3839737</v>
      </c>
      <c r="F74" t="s">
        <v>1850</v>
      </c>
      <c r="G74" s="2">
        <v>5.4000000000000001E-4</v>
      </c>
      <c r="H74" t="s">
        <v>1774</v>
      </c>
    </row>
    <row r="75" spans="1:8">
      <c r="A75">
        <v>127</v>
      </c>
      <c r="B75" t="s">
        <v>962</v>
      </c>
      <c r="E75" s="8">
        <v>4290612</v>
      </c>
      <c r="F75" t="s">
        <v>1849</v>
      </c>
      <c r="G75" s="2">
        <v>6.0999999999999997E-4</v>
      </c>
      <c r="H75" t="s">
        <v>1794</v>
      </c>
    </row>
    <row r="76" spans="1:8">
      <c r="A76">
        <v>126</v>
      </c>
      <c r="B76" t="s">
        <v>1990</v>
      </c>
      <c r="C76" t="s">
        <v>1767</v>
      </c>
      <c r="E76" s="8">
        <v>4293313</v>
      </c>
      <c r="F76" t="s">
        <v>1781</v>
      </c>
      <c r="G76" s="2">
        <v>6.0999999999999997E-4</v>
      </c>
      <c r="H76" t="s">
        <v>1774</v>
      </c>
    </row>
    <row r="77" spans="1:8">
      <c r="A77">
        <v>125</v>
      </c>
      <c r="B77" t="s">
        <v>1610</v>
      </c>
      <c r="E77" s="8">
        <v>4324000</v>
      </c>
      <c r="F77" t="s">
        <v>1782</v>
      </c>
      <c r="G77" s="2">
        <v>6.0999999999999997E-4</v>
      </c>
      <c r="H77" t="s">
        <v>1783</v>
      </c>
    </row>
    <row r="78" spans="1:8">
      <c r="A78">
        <v>124</v>
      </c>
      <c r="B78" t="s">
        <v>1737</v>
      </c>
      <c r="E78" s="8">
        <v>4324000</v>
      </c>
      <c r="F78" t="s">
        <v>1782</v>
      </c>
      <c r="G78" s="2">
        <v>6.0999999999999997E-4</v>
      </c>
      <c r="H78" t="s">
        <v>1783</v>
      </c>
    </row>
    <row r="79" spans="1:8">
      <c r="A79">
        <v>123</v>
      </c>
      <c r="B79" t="s">
        <v>535</v>
      </c>
      <c r="E79" s="8">
        <v>4468480</v>
      </c>
      <c r="F79" t="s">
        <v>1777</v>
      </c>
      <c r="G79" s="2">
        <v>6.3000000000000003E-4</v>
      </c>
      <c r="H79" t="s">
        <v>1778</v>
      </c>
    </row>
    <row r="80" spans="1:8">
      <c r="A80">
        <v>122</v>
      </c>
      <c r="B80" t="s">
        <v>1034</v>
      </c>
      <c r="C80" t="s">
        <v>1767</v>
      </c>
      <c r="E80" s="8">
        <v>4497600</v>
      </c>
      <c r="F80" t="s">
        <v>1807</v>
      </c>
      <c r="G80" s="2">
        <v>6.3000000000000003E-4</v>
      </c>
      <c r="H80" t="s">
        <v>1796</v>
      </c>
    </row>
    <row r="81" spans="1:8">
      <c r="A81">
        <v>121</v>
      </c>
      <c r="B81" t="s">
        <v>1216</v>
      </c>
      <c r="E81" s="8">
        <v>4585400</v>
      </c>
      <c r="F81" t="s">
        <v>1848</v>
      </c>
      <c r="G81" s="2">
        <v>6.4999999999999997E-4</v>
      </c>
      <c r="H81" t="s">
        <v>1796</v>
      </c>
    </row>
    <row r="82" spans="1:8">
      <c r="A82">
        <v>120</v>
      </c>
      <c r="B82" t="s">
        <v>314</v>
      </c>
      <c r="E82" s="8">
        <v>4667000</v>
      </c>
      <c r="F82" t="s">
        <v>1782</v>
      </c>
      <c r="G82" s="2">
        <v>6.6E-4</v>
      </c>
      <c r="H82" t="s">
        <v>1783</v>
      </c>
    </row>
    <row r="83" spans="1:8">
      <c r="A83">
        <v>119</v>
      </c>
      <c r="B83" t="s">
        <v>1382</v>
      </c>
      <c r="E83" s="8">
        <v>4667096</v>
      </c>
      <c r="F83" t="s">
        <v>1782</v>
      </c>
      <c r="G83" s="2">
        <v>6.6E-4</v>
      </c>
      <c r="H83" t="s">
        <v>1774</v>
      </c>
    </row>
    <row r="84" spans="1:8">
      <c r="A84">
        <v>118</v>
      </c>
      <c r="B84" t="s">
        <v>1076</v>
      </c>
      <c r="E84" s="8">
        <v>5063709</v>
      </c>
      <c r="F84" t="s">
        <v>1837</v>
      </c>
      <c r="G84" s="2">
        <v>7.1000000000000002E-4</v>
      </c>
      <c r="H84" t="s">
        <v>1846</v>
      </c>
    </row>
    <row r="85" spans="1:8">
      <c r="A85">
        <v>117</v>
      </c>
      <c r="B85" t="s">
        <v>574</v>
      </c>
      <c r="E85" s="8">
        <v>5235000</v>
      </c>
      <c r="F85" t="s">
        <v>1782</v>
      </c>
      <c r="G85" s="2">
        <v>7.3999999999999999E-4</v>
      </c>
      <c r="H85" t="s">
        <v>1783</v>
      </c>
    </row>
    <row r="86" spans="1:8">
      <c r="A86">
        <v>116</v>
      </c>
      <c r="B86" t="s">
        <v>817</v>
      </c>
      <c r="E86" s="8">
        <v>5312400</v>
      </c>
      <c r="F86" t="s">
        <v>1781</v>
      </c>
      <c r="G86" s="2">
        <v>7.5000000000000002E-4</v>
      </c>
      <c r="H86" t="s">
        <v>1774</v>
      </c>
    </row>
    <row r="87" spans="1:8">
      <c r="A87">
        <v>115</v>
      </c>
      <c r="B87" t="s">
        <v>1003</v>
      </c>
      <c r="E87" s="8">
        <v>5410836</v>
      </c>
      <c r="F87" t="s">
        <v>1773</v>
      </c>
      <c r="G87" s="2">
        <v>7.6000000000000004E-4</v>
      </c>
      <c r="H87" t="s">
        <v>1774</v>
      </c>
    </row>
    <row r="88" spans="1:8">
      <c r="A88">
        <v>114</v>
      </c>
      <c r="B88" t="s">
        <v>1068</v>
      </c>
      <c r="E88" s="8">
        <v>5432305</v>
      </c>
      <c r="F88" t="s">
        <v>1815</v>
      </c>
      <c r="G88" s="2">
        <v>7.6999999999999996E-4</v>
      </c>
      <c r="H88" t="s">
        <v>1787</v>
      </c>
    </row>
    <row r="89" spans="1:8">
      <c r="A89">
        <v>113</v>
      </c>
      <c r="B89" t="s">
        <v>563</v>
      </c>
      <c r="E89" s="8">
        <v>5551900</v>
      </c>
      <c r="F89" t="s">
        <v>1781</v>
      </c>
      <c r="G89" s="2">
        <v>7.7999999999999999E-4</v>
      </c>
      <c r="H89" t="s">
        <v>1796</v>
      </c>
    </row>
    <row r="90" spans="1:8">
      <c r="A90">
        <v>112</v>
      </c>
      <c r="B90" t="s">
        <v>1058</v>
      </c>
      <c r="E90" s="8">
        <v>5605836</v>
      </c>
      <c r="F90" t="s">
        <v>1785</v>
      </c>
      <c r="G90" s="2">
        <v>7.9000000000000001E-4</v>
      </c>
      <c r="H90" t="s">
        <v>1846</v>
      </c>
    </row>
    <row r="91" spans="1:8">
      <c r="A91">
        <v>111</v>
      </c>
      <c r="B91" t="s">
        <v>181</v>
      </c>
      <c r="E91" s="8">
        <v>5748000</v>
      </c>
      <c r="F91" t="s">
        <v>1782</v>
      </c>
      <c r="G91" s="2">
        <v>8.0999999999999996E-4</v>
      </c>
      <c r="H91" t="s">
        <v>1783</v>
      </c>
    </row>
    <row r="92" spans="1:8">
      <c r="A92">
        <v>110</v>
      </c>
      <c r="B92" t="s">
        <v>1410</v>
      </c>
      <c r="E92" s="8">
        <v>6071045</v>
      </c>
      <c r="F92" t="s">
        <v>1802</v>
      </c>
      <c r="G92" s="2">
        <v>8.5999999999999998E-4</v>
      </c>
      <c r="H92" t="s">
        <v>1774</v>
      </c>
    </row>
    <row r="93" spans="1:8">
      <c r="A93">
        <v>109</v>
      </c>
      <c r="B93" t="s">
        <v>1388</v>
      </c>
      <c r="E93" s="8">
        <v>6183000</v>
      </c>
      <c r="F93" t="s">
        <v>1844</v>
      </c>
      <c r="G93" s="2">
        <v>8.7000000000000001E-4</v>
      </c>
      <c r="H93" t="s">
        <v>1774</v>
      </c>
    </row>
    <row r="94" spans="1:8">
      <c r="A94">
        <v>108</v>
      </c>
      <c r="B94" t="s">
        <v>501</v>
      </c>
      <c r="E94" s="8">
        <v>6191155</v>
      </c>
      <c r="F94" t="s">
        <v>1843</v>
      </c>
      <c r="G94" s="2">
        <v>8.7000000000000001E-4</v>
      </c>
      <c r="H94" t="s">
        <v>1789</v>
      </c>
    </row>
    <row r="95" spans="1:8">
      <c r="A95">
        <v>107</v>
      </c>
      <c r="B95" t="s">
        <v>492</v>
      </c>
      <c r="E95" s="8">
        <v>6255000</v>
      </c>
      <c r="F95" t="s">
        <v>1782</v>
      </c>
      <c r="G95" s="2">
        <v>8.8000000000000003E-4</v>
      </c>
      <c r="H95" t="s">
        <v>1783</v>
      </c>
    </row>
    <row r="96" spans="1:8">
      <c r="A96">
        <v>106</v>
      </c>
      <c r="B96" t="s">
        <v>1599</v>
      </c>
      <c r="E96" s="8">
        <v>6307200</v>
      </c>
      <c r="F96" t="s">
        <v>1777</v>
      </c>
      <c r="G96" s="2">
        <v>8.9999999999999998E-4</v>
      </c>
      <c r="H96" t="s">
        <v>1778</v>
      </c>
    </row>
    <row r="97" spans="1:8">
      <c r="A97">
        <v>105</v>
      </c>
      <c r="B97" t="s">
        <v>1678</v>
      </c>
      <c r="E97" s="8">
        <v>6506000</v>
      </c>
      <c r="F97" t="s">
        <v>1782</v>
      </c>
      <c r="G97" s="2">
        <v>9.2000000000000003E-4</v>
      </c>
      <c r="H97" t="s">
        <v>1783</v>
      </c>
    </row>
    <row r="98" spans="1:8">
      <c r="A98">
        <v>104</v>
      </c>
      <c r="B98" t="s">
        <v>794</v>
      </c>
      <c r="E98" s="8">
        <v>6580800</v>
      </c>
      <c r="F98" t="s">
        <v>1782</v>
      </c>
      <c r="G98" s="2">
        <v>9.3000000000000005E-4</v>
      </c>
      <c r="H98" t="s">
        <v>1796</v>
      </c>
    </row>
    <row r="99" spans="1:8">
      <c r="A99">
        <v>103</v>
      </c>
      <c r="B99" t="s">
        <v>1484</v>
      </c>
      <c r="E99" s="8">
        <v>6672631</v>
      </c>
      <c r="F99" t="s">
        <v>1781</v>
      </c>
      <c r="G99" s="2">
        <v>9.3999999999999997E-4</v>
      </c>
      <c r="H99" t="s">
        <v>1774</v>
      </c>
    </row>
    <row r="100" spans="1:8">
      <c r="A100">
        <v>102</v>
      </c>
      <c r="B100" t="s">
        <v>675</v>
      </c>
      <c r="E100" s="8">
        <v>7059653</v>
      </c>
      <c r="F100" t="s">
        <v>1841</v>
      </c>
      <c r="G100" s="2">
        <v>1E-3</v>
      </c>
      <c r="H100" t="s">
        <v>1794</v>
      </c>
    </row>
    <row r="101" spans="1:8">
      <c r="A101">
        <v>100</v>
      </c>
      <c r="B101" t="s">
        <v>1145</v>
      </c>
      <c r="C101" t="s">
        <v>1767</v>
      </c>
      <c r="E101" s="8">
        <v>7241295</v>
      </c>
      <c r="F101" t="s">
        <v>1807</v>
      </c>
      <c r="G101" s="2">
        <v>1E-3</v>
      </c>
      <c r="H101" t="s">
        <v>1774</v>
      </c>
    </row>
    <row r="102" spans="1:8">
      <c r="A102">
        <v>99</v>
      </c>
      <c r="B102" t="s">
        <v>1111</v>
      </c>
      <c r="E102" s="8">
        <v>7282041</v>
      </c>
      <c r="F102" t="s">
        <v>1773</v>
      </c>
      <c r="G102" s="2">
        <v>1E-3</v>
      </c>
      <c r="H102" t="s">
        <v>1774</v>
      </c>
    </row>
    <row r="103" spans="1:8">
      <c r="A103">
        <v>98</v>
      </c>
      <c r="B103" t="s">
        <v>569</v>
      </c>
      <c r="E103" s="8">
        <v>8000000</v>
      </c>
      <c r="F103" t="s">
        <v>1785</v>
      </c>
      <c r="G103" s="2">
        <v>1.1000000000000001E-3</v>
      </c>
      <c r="H103" t="s">
        <v>1774</v>
      </c>
    </row>
    <row r="104" spans="1:8">
      <c r="A104">
        <v>97</v>
      </c>
      <c r="B104" t="s">
        <v>1590</v>
      </c>
      <c r="E104" s="8">
        <v>8024200</v>
      </c>
      <c r="F104" t="s">
        <v>1815</v>
      </c>
      <c r="G104" s="2">
        <v>1.1000000000000001E-3</v>
      </c>
      <c r="H104" t="s">
        <v>1787</v>
      </c>
    </row>
    <row r="105" spans="1:8">
      <c r="A105">
        <v>96</v>
      </c>
      <c r="B105" t="s">
        <v>1013</v>
      </c>
      <c r="E105" s="8">
        <v>8036900</v>
      </c>
      <c r="F105" t="s">
        <v>1773</v>
      </c>
      <c r="G105" s="2">
        <v>1.1000000000000001E-3</v>
      </c>
      <c r="H105" t="s">
        <v>1774</v>
      </c>
    </row>
    <row r="106" spans="1:8">
      <c r="A106">
        <v>95</v>
      </c>
      <c r="B106" t="s">
        <v>163</v>
      </c>
      <c r="E106" s="8">
        <v>8053574</v>
      </c>
      <c r="F106" t="s">
        <v>1839</v>
      </c>
      <c r="G106" s="2">
        <v>1.1000000000000001E-3</v>
      </c>
      <c r="H106" t="s">
        <v>1814</v>
      </c>
    </row>
    <row r="107" spans="1:8">
      <c r="A107">
        <v>94</v>
      </c>
      <c r="B107" t="s">
        <v>257</v>
      </c>
      <c r="E107" s="8">
        <v>8260490</v>
      </c>
      <c r="F107" t="s">
        <v>1804</v>
      </c>
      <c r="G107" s="2">
        <v>1.1999999999999999E-3</v>
      </c>
      <c r="H107" t="s">
        <v>1805</v>
      </c>
    </row>
    <row r="108" spans="1:8">
      <c r="A108">
        <v>93</v>
      </c>
      <c r="B108" t="s">
        <v>1645</v>
      </c>
      <c r="E108" s="8">
        <v>8264070</v>
      </c>
      <c r="F108" t="s">
        <v>1824</v>
      </c>
      <c r="G108" s="2">
        <v>1.1999999999999999E-3</v>
      </c>
      <c r="H108" t="s">
        <v>1796</v>
      </c>
    </row>
    <row r="109" spans="1:8">
      <c r="A109">
        <v>92</v>
      </c>
      <c r="B109" t="s">
        <v>1399</v>
      </c>
      <c r="E109" s="8">
        <v>8385072</v>
      </c>
      <c r="F109" t="s">
        <v>1781</v>
      </c>
      <c r="G109" s="2">
        <v>1.1999999999999999E-3</v>
      </c>
      <c r="H109" t="s">
        <v>1796</v>
      </c>
    </row>
    <row r="110" spans="1:8">
      <c r="A110">
        <v>91</v>
      </c>
      <c r="B110" t="s">
        <v>953</v>
      </c>
      <c r="E110" s="8">
        <v>8489482</v>
      </c>
      <c r="F110" t="s">
        <v>1782</v>
      </c>
      <c r="G110" s="2">
        <v>1.1999999999999999E-3</v>
      </c>
      <c r="H110" t="s">
        <v>1796</v>
      </c>
    </row>
    <row r="111" spans="1:8">
      <c r="A111">
        <v>90</v>
      </c>
      <c r="B111" t="s">
        <v>917</v>
      </c>
      <c r="E111" s="8">
        <v>9235100</v>
      </c>
      <c r="F111" t="s">
        <v>1807</v>
      </c>
      <c r="G111" s="2">
        <v>1.2999999999999999E-3</v>
      </c>
      <c r="H111" t="s">
        <v>1774</v>
      </c>
    </row>
    <row r="112" spans="1:8">
      <c r="A112">
        <v>89</v>
      </c>
      <c r="B112" t="s">
        <v>1299</v>
      </c>
      <c r="E112" s="8">
        <v>9445281</v>
      </c>
      <c r="F112" t="s">
        <v>1838</v>
      </c>
      <c r="G112" s="2">
        <v>1.2999999999999999E-3</v>
      </c>
      <c r="H112" t="s">
        <v>1789</v>
      </c>
    </row>
    <row r="113" spans="1:8">
      <c r="A113">
        <v>88</v>
      </c>
      <c r="B113" t="s">
        <v>1029</v>
      </c>
      <c r="E113" s="8">
        <v>9460700</v>
      </c>
      <c r="F113" t="s">
        <v>1785</v>
      </c>
      <c r="G113" s="2">
        <v>1.2999999999999999E-3</v>
      </c>
      <c r="H113" t="s">
        <v>1787</v>
      </c>
    </row>
    <row r="114" spans="1:8">
      <c r="A114">
        <v>87</v>
      </c>
      <c r="B114" t="s">
        <v>1084</v>
      </c>
      <c r="E114" s="8">
        <v>9573466</v>
      </c>
      <c r="F114" t="s">
        <v>1837</v>
      </c>
      <c r="G114" s="2">
        <v>1.4E-3</v>
      </c>
      <c r="H114" t="s">
        <v>1787</v>
      </c>
    </row>
    <row r="115" spans="1:8">
      <c r="A115">
        <v>86</v>
      </c>
      <c r="B115" t="s">
        <v>409</v>
      </c>
      <c r="E115" s="8">
        <v>9607000</v>
      </c>
      <c r="F115" t="s">
        <v>1782</v>
      </c>
      <c r="G115" s="2">
        <v>1.4E-3</v>
      </c>
      <c r="H115" t="s">
        <v>1783</v>
      </c>
    </row>
    <row r="116" spans="1:8">
      <c r="A116">
        <v>85</v>
      </c>
      <c r="B116" t="s">
        <v>983</v>
      </c>
      <c r="E116" s="8">
        <v>9906000</v>
      </c>
      <c r="F116" t="s">
        <v>1790</v>
      </c>
      <c r="G116" s="2">
        <v>1.4E-3</v>
      </c>
      <c r="H116" t="s">
        <v>1796</v>
      </c>
    </row>
    <row r="117" spans="1:8">
      <c r="A117">
        <v>84</v>
      </c>
      <c r="B117" t="s">
        <v>254</v>
      </c>
      <c r="C117" t="s">
        <v>1767</v>
      </c>
      <c r="E117" s="8">
        <v>10053000</v>
      </c>
      <c r="F117" t="s">
        <v>1782</v>
      </c>
      <c r="G117" s="2">
        <v>1.4E-3</v>
      </c>
      <c r="H117" t="s">
        <v>1783</v>
      </c>
    </row>
    <row r="118" spans="1:8">
      <c r="A118">
        <v>83</v>
      </c>
      <c r="B118" t="s">
        <v>1439</v>
      </c>
      <c r="E118" s="8">
        <v>10389913</v>
      </c>
      <c r="F118" t="s">
        <v>1836</v>
      </c>
      <c r="G118" s="2">
        <v>1.5E-3</v>
      </c>
      <c r="H118" t="s">
        <v>1818</v>
      </c>
    </row>
    <row r="119" spans="1:8">
      <c r="A119">
        <v>82</v>
      </c>
      <c r="B119" t="s">
        <v>1313</v>
      </c>
      <c r="E119" s="8">
        <v>10413211</v>
      </c>
      <c r="F119" t="s">
        <v>1781</v>
      </c>
      <c r="G119" s="2">
        <v>1.5E-3</v>
      </c>
      <c r="H119" t="s">
        <v>1774</v>
      </c>
    </row>
    <row r="120" spans="1:8">
      <c r="A120">
        <v>81</v>
      </c>
      <c r="B120" t="s">
        <v>966</v>
      </c>
      <c r="E120" s="8">
        <v>10516125</v>
      </c>
      <c r="F120" t="s">
        <v>1773</v>
      </c>
      <c r="G120" s="2">
        <v>1.5E-3</v>
      </c>
      <c r="H120" t="s">
        <v>1774</v>
      </c>
    </row>
    <row r="121" spans="1:8">
      <c r="A121">
        <v>80</v>
      </c>
      <c r="B121" t="s">
        <v>243</v>
      </c>
      <c r="E121" s="8">
        <v>10537222</v>
      </c>
      <c r="F121" t="s">
        <v>1835</v>
      </c>
      <c r="G121" s="2">
        <v>1.5E-3</v>
      </c>
      <c r="H121" t="s">
        <v>1818</v>
      </c>
    </row>
    <row r="122" spans="1:8">
      <c r="A122">
        <v>79</v>
      </c>
      <c r="B122" t="s">
        <v>1171</v>
      </c>
      <c r="E122" s="8">
        <v>10562178</v>
      </c>
      <c r="F122" t="s">
        <v>1834</v>
      </c>
      <c r="G122" s="2">
        <v>1.5E-3</v>
      </c>
      <c r="H122" t="s">
        <v>1776</v>
      </c>
    </row>
    <row r="123" spans="1:8">
      <c r="A123">
        <v>78</v>
      </c>
      <c r="B123" t="s">
        <v>1693</v>
      </c>
      <c r="E123" s="8">
        <v>10777500</v>
      </c>
      <c r="F123" t="s">
        <v>1781</v>
      </c>
      <c r="G123" s="2">
        <v>1.5E-3</v>
      </c>
      <c r="H123" t="s">
        <v>1774</v>
      </c>
    </row>
    <row r="124" spans="1:8">
      <c r="A124">
        <v>77</v>
      </c>
      <c r="B124" t="s">
        <v>1116</v>
      </c>
      <c r="E124" s="8">
        <v>10815197</v>
      </c>
      <c r="F124" t="s">
        <v>1833</v>
      </c>
      <c r="G124" s="2">
        <v>1.5E-3</v>
      </c>
      <c r="H124" t="s">
        <v>1776</v>
      </c>
    </row>
    <row r="125" spans="1:8">
      <c r="A125">
        <v>76</v>
      </c>
      <c r="B125" t="s">
        <v>439</v>
      </c>
      <c r="E125" s="8">
        <v>10824200</v>
      </c>
      <c r="F125" t="s">
        <v>1824</v>
      </c>
      <c r="G125" s="2">
        <v>1.5E-3</v>
      </c>
      <c r="H125" t="s">
        <v>1774</v>
      </c>
    </row>
    <row r="126" spans="1:8">
      <c r="A126">
        <v>75</v>
      </c>
      <c r="B126" t="s">
        <v>1197</v>
      </c>
      <c r="E126" s="8">
        <v>11150598</v>
      </c>
      <c r="F126" t="s">
        <v>1785</v>
      </c>
      <c r="G126" s="2">
        <v>1.6000000000000001E-3</v>
      </c>
      <c r="H126" t="s">
        <v>1787</v>
      </c>
    </row>
    <row r="127" spans="1:8">
      <c r="A127">
        <v>74</v>
      </c>
      <c r="B127" t="s">
        <v>1290</v>
      </c>
      <c r="E127" s="8">
        <v>11163934</v>
      </c>
      <c r="F127" t="s">
        <v>1832</v>
      </c>
      <c r="G127" s="2">
        <v>1.6000000000000001E-3</v>
      </c>
      <c r="H127" t="s">
        <v>1818</v>
      </c>
    </row>
    <row r="128" spans="1:8">
      <c r="A128">
        <v>73</v>
      </c>
      <c r="B128" t="s">
        <v>319</v>
      </c>
      <c r="E128" s="8">
        <v>11274106</v>
      </c>
      <c r="F128" t="s">
        <v>1830</v>
      </c>
      <c r="G128" s="2">
        <v>1.6000000000000001E-3</v>
      </c>
      <c r="H128" t="s">
        <v>1831</v>
      </c>
    </row>
    <row r="129" spans="1:8">
      <c r="A129">
        <v>72</v>
      </c>
      <c r="B129" t="s">
        <v>286</v>
      </c>
      <c r="E129" s="8">
        <v>12973808</v>
      </c>
      <c r="F129" t="s">
        <v>1829</v>
      </c>
      <c r="G129" s="2">
        <v>1.8E-3</v>
      </c>
      <c r="H129" t="s">
        <v>1818</v>
      </c>
    </row>
    <row r="130" spans="1:8">
      <c r="A130">
        <v>71</v>
      </c>
      <c r="B130" t="s">
        <v>279</v>
      </c>
      <c r="E130" s="8">
        <v>13092666</v>
      </c>
      <c r="F130" t="s">
        <v>1828</v>
      </c>
      <c r="G130" s="2">
        <v>1.8E-3</v>
      </c>
      <c r="H130" t="s">
        <v>1789</v>
      </c>
    </row>
    <row r="131" spans="1:8">
      <c r="A131">
        <v>70</v>
      </c>
      <c r="B131" t="s">
        <v>779</v>
      </c>
      <c r="E131" s="8">
        <v>13395682</v>
      </c>
      <c r="F131" t="s">
        <v>1827</v>
      </c>
      <c r="G131" s="2">
        <v>1.9E-3</v>
      </c>
      <c r="H131" t="s">
        <v>1814</v>
      </c>
    </row>
    <row r="132" spans="1:8">
      <c r="A132">
        <v>69</v>
      </c>
      <c r="B132" t="s">
        <v>488</v>
      </c>
      <c r="E132" s="8">
        <v>13567338</v>
      </c>
      <c r="F132" t="s">
        <v>1782</v>
      </c>
      <c r="G132" s="2">
        <v>1.9E-3</v>
      </c>
      <c r="H132" t="s">
        <v>1774</v>
      </c>
    </row>
    <row r="133" spans="1:8">
      <c r="A133">
        <v>68</v>
      </c>
      <c r="B133" t="s">
        <v>465</v>
      </c>
      <c r="E133" s="8">
        <v>14528662</v>
      </c>
      <c r="F133" t="s">
        <v>1825</v>
      </c>
      <c r="G133" s="2">
        <v>2E-3</v>
      </c>
      <c r="H133" t="s">
        <v>1826</v>
      </c>
    </row>
    <row r="134" spans="1:8">
      <c r="A134">
        <v>67</v>
      </c>
      <c r="B134" t="s">
        <v>1394</v>
      </c>
      <c r="E134" s="8">
        <v>15438384</v>
      </c>
      <c r="F134" t="s">
        <v>1806</v>
      </c>
      <c r="G134" s="2">
        <v>2.2000000000000001E-3</v>
      </c>
      <c r="H134" t="s">
        <v>1796</v>
      </c>
    </row>
    <row r="135" spans="1:8">
      <c r="A135">
        <v>66</v>
      </c>
      <c r="B135" t="s">
        <v>1462</v>
      </c>
      <c r="E135" s="8">
        <v>15503900</v>
      </c>
      <c r="F135" t="s">
        <v>1777</v>
      </c>
      <c r="G135" s="2">
        <v>2.2000000000000001E-3</v>
      </c>
      <c r="H135" t="s">
        <v>1778</v>
      </c>
    </row>
    <row r="136" spans="1:8">
      <c r="A136">
        <v>65</v>
      </c>
      <c r="B136" t="s">
        <v>416</v>
      </c>
      <c r="E136" s="8">
        <v>15730977</v>
      </c>
      <c r="F136" t="s">
        <v>1824</v>
      </c>
      <c r="G136" s="2">
        <v>2.2000000000000001E-3</v>
      </c>
      <c r="H136" t="s">
        <v>1774</v>
      </c>
    </row>
    <row r="137" spans="1:8">
      <c r="A137">
        <v>64</v>
      </c>
      <c r="B137" t="s">
        <v>209</v>
      </c>
      <c r="E137" s="8">
        <v>16407000</v>
      </c>
      <c r="F137" t="s">
        <v>1782</v>
      </c>
      <c r="G137" s="2">
        <v>2.3E-3</v>
      </c>
      <c r="H137" t="s">
        <v>1783</v>
      </c>
    </row>
    <row r="138" spans="1:8">
      <c r="A138">
        <v>63</v>
      </c>
      <c r="B138" t="s">
        <v>1450</v>
      </c>
      <c r="E138" s="8">
        <v>16634603</v>
      </c>
      <c r="F138" t="s">
        <v>1822</v>
      </c>
      <c r="G138" s="2">
        <v>2.3E-3</v>
      </c>
      <c r="H138" t="s">
        <v>1823</v>
      </c>
    </row>
    <row r="139" spans="1:8">
      <c r="A139">
        <v>62</v>
      </c>
      <c r="B139" t="s">
        <v>1233</v>
      </c>
      <c r="E139" s="8">
        <v>16787500</v>
      </c>
      <c r="F139" t="s">
        <v>1777</v>
      </c>
      <c r="G139" s="2">
        <v>2.3999999999999998E-3</v>
      </c>
      <c r="H139" t="s">
        <v>1778</v>
      </c>
    </row>
    <row r="140" spans="1:8">
      <c r="A140">
        <v>61</v>
      </c>
      <c r="B140" t="s">
        <v>554</v>
      </c>
      <c r="E140" s="8">
        <v>16967000</v>
      </c>
      <c r="F140" t="s">
        <v>1785</v>
      </c>
      <c r="G140" s="2">
        <v>2.3999999999999998E-3</v>
      </c>
      <c r="H140" t="s">
        <v>1787</v>
      </c>
    </row>
    <row r="141" spans="1:8">
      <c r="A141">
        <v>60</v>
      </c>
      <c r="B141" t="s">
        <v>477</v>
      </c>
      <c r="E141" s="8">
        <v>17129076</v>
      </c>
      <c r="F141" t="s">
        <v>1821</v>
      </c>
      <c r="G141" s="2">
        <v>2.3999999999999998E-3</v>
      </c>
      <c r="H141" t="s">
        <v>1818</v>
      </c>
    </row>
    <row r="142" spans="1:8">
      <c r="A142">
        <v>59</v>
      </c>
      <c r="B142" t="s">
        <v>1140</v>
      </c>
      <c r="E142" s="8">
        <v>19043767</v>
      </c>
      <c r="F142" t="s">
        <v>1820</v>
      </c>
      <c r="G142" s="2">
        <v>2.7000000000000001E-3</v>
      </c>
      <c r="H142" t="s">
        <v>1809</v>
      </c>
    </row>
    <row r="143" spans="1:8">
      <c r="A143">
        <v>58</v>
      </c>
      <c r="B143" t="s">
        <v>307</v>
      </c>
      <c r="E143" s="8">
        <v>19406100</v>
      </c>
      <c r="F143" t="s">
        <v>1819</v>
      </c>
      <c r="G143" s="2">
        <v>2.7000000000000001E-3</v>
      </c>
      <c r="H143" t="s">
        <v>1774</v>
      </c>
    </row>
    <row r="144" spans="1:8">
      <c r="A144">
        <v>57</v>
      </c>
      <c r="B144" t="s">
        <v>893</v>
      </c>
      <c r="E144" s="8">
        <v>20277597</v>
      </c>
      <c r="F144" t="s">
        <v>1817</v>
      </c>
      <c r="G144" s="2">
        <v>2.8999999999999998E-3</v>
      </c>
      <c r="H144" t="s">
        <v>1818</v>
      </c>
    </row>
    <row r="145" spans="1:8">
      <c r="A145">
        <v>56</v>
      </c>
      <c r="B145" t="s">
        <v>300</v>
      </c>
      <c r="E145" s="8">
        <v>20609294</v>
      </c>
      <c r="F145" t="s">
        <v>1781</v>
      </c>
      <c r="G145" s="2">
        <v>2.8999999999999998E-3</v>
      </c>
      <c r="H145" t="s">
        <v>1774</v>
      </c>
    </row>
    <row r="146" spans="1:8">
      <c r="A146">
        <v>55</v>
      </c>
      <c r="B146" t="s">
        <v>201</v>
      </c>
      <c r="E146" s="8">
        <v>20696070</v>
      </c>
      <c r="F146" t="s">
        <v>1803</v>
      </c>
      <c r="G146" s="2">
        <v>2.8999999999999998E-3</v>
      </c>
      <c r="H146" t="s">
        <v>1796</v>
      </c>
    </row>
    <row r="147" spans="1:8">
      <c r="A147">
        <v>54</v>
      </c>
      <c r="B147" t="s">
        <v>1640</v>
      </c>
      <c r="E147" s="8">
        <v>21377000</v>
      </c>
      <c r="F147" t="s">
        <v>1791</v>
      </c>
      <c r="G147" s="2">
        <v>3.0000000000000001E-3</v>
      </c>
      <c r="H147" t="s">
        <v>1774</v>
      </c>
    </row>
    <row r="148" spans="1:8">
      <c r="A148">
        <v>53</v>
      </c>
      <c r="B148" t="s">
        <v>523</v>
      </c>
      <c r="E148" s="8">
        <v>23048411</v>
      </c>
      <c r="F148" t="s">
        <v>1777</v>
      </c>
      <c r="G148" s="2">
        <v>3.3E-3</v>
      </c>
      <c r="H148" t="s">
        <v>1778</v>
      </c>
    </row>
    <row r="149" spans="1:8">
      <c r="A149">
        <v>52</v>
      </c>
      <c r="B149" t="s">
        <v>451</v>
      </c>
      <c r="E149" s="8">
        <v>23202000</v>
      </c>
      <c r="F149" t="s">
        <v>1781</v>
      </c>
      <c r="G149" s="2">
        <v>3.3E-3</v>
      </c>
      <c r="H149" t="s">
        <v>1774</v>
      </c>
    </row>
    <row r="150" spans="1:8">
      <c r="A150">
        <v>51</v>
      </c>
      <c r="B150" t="s">
        <v>645</v>
      </c>
      <c r="C150" t="s">
        <v>1767</v>
      </c>
      <c r="E150" s="8">
        <v>23335580</v>
      </c>
      <c r="F150" t="s">
        <v>1815</v>
      </c>
      <c r="G150" s="2">
        <v>3.3E-3</v>
      </c>
      <c r="H150" t="s">
        <v>1787</v>
      </c>
    </row>
    <row r="151" spans="1:8">
      <c r="A151">
        <v>50</v>
      </c>
      <c r="B151" t="s">
        <v>228</v>
      </c>
      <c r="E151" s="8">
        <v>23700715</v>
      </c>
      <c r="F151" t="s">
        <v>1781</v>
      </c>
      <c r="G151" s="2">
        <v>3.3E-3</v>
      </c>
      <c r="H151" t="s">
        <v>1774</v>
      </c>
    </row>
    <row r="152" spans="1:8">
      <c r="A152">
        <v>49</v>
      </c>
      <c r="B152" t="s">
        <v>1987</v>
      </c>
      <c r="E152" s="8">
        <v>24052231</v>
      </c>
      <c r="F152" t="s">
        <v>1813</v>
      </c>
      <c r="G152" s="2">
        <v>3.3999999999999998E-3</v>
      </c>
      <c r="H152" t="s">
        <v>1814</v>
      </c>
    </row>
    <row r="153" spans="1:8">
      <c r="A153">
        <v>48</v>
      </c>
      <c r="B153" t="s">
        <v>1653</v>
      </c>
      <c r="E153" s="8">
        <v>24527000</v>
      </c>
      <c r="F153" t="s">
        <v>1781</v>
      </c>
      <c r="G153" s="2">
        <v>3.5000000000000001E-3</v>
      </c>
      <c r="H153" t="s">
        <v>1774</v>
      </c>
    </row>
    <row r="154" spans="1:8">
      <c r="A154">
        <v>47</v>
      </c>
      <c r="B154" t="s">
        <v>432</v>
      </c>
      <c r="E154" s="8">
        <v>24658823</v>
      </c>
      <c r="F154" t="s">
        <v>1811</v>
      </c>
      <c r="G154" s="2">
        <v>3.5000000000000001E-3</v>
      </c>
      <c r="H154" t="s">
        <v>1789</v>
      </c>
    </row>
    <row r="155" spans="1:8">
      <c r="A155">
        <v>46</v>
      </c>
      <c r="B155" t="s">
        <v>907</v>
      </c>
      <c r="E155" s="8">
        <v>25500100</v>
      </c>
      <c r="F155" t="s">
        <v>1790</v>
      </c>
      <c r="G155" s="2">
        <v>3.5999999999999999E-3</v>
      </c>
      <c r="H155" t="s">
        <v>1774</v>
      </c>
    </row>
    <row r="156" spans="1:8">
      <c r="A156">
        <v>45</v>
      </c>
      <c r="B156" t="s">
        <v>880</v>
      </c>
      <c r="E156" s="8">
        <v>26494504</v>
      </c>
      <c r="F156" t="s">
        <v>1810</v>
      </c>
      <c r="G156" s="2">
        <v>3.7000000000000002E-3</v>
      </c>
      <c r="H156" t="s">
        <v>1776</v>
      </c>
    </row>
    <row r="157" spans="1:8">
      <c r="A157">
        <v>44</v>
      </c>
      <c r="B157" t="s">
        <v>1512</v>
      </c>
      <c r="E157" s="8">
        <v>28946101</v>
      </c>
      <c r="F157" t="s">
        <v>1808</v>
      </c>
      <c r="G157" s="2">
        <v>4.1000000000000003E-3</v>
      </c>
      <c r="H157" t="s">
        <v>1809</v>
      </c>
    </row>
    <row r="158" spans="1:8">
      <c r="A158">
        <v>43</v>
      </c>
      <c r="B158" t="s">
        <v>1633</v>
      </c>
      <c r="E158" s="8">
        <v>29195895</v>
      </c>
      <c r="F158" t="s">
        <v>1781</v>
      </c>
      <c r="G158" s="2">
        <v>4.1000000000000003E-3</v>
      </c>
      <c r="H158" t="s">
        <v>1774</v>
      </c>
    </row>
    <row r="159" spans="1:8">
      <c r="A159">
        <v>42</v>
      </c>
      <c r="B159" t="s">
        <v>579</v>
      </c>
      <c r="E159" s="8">
        <v>29559100</v>
      </c>
      <c r="F159" t="s">
        <v>1807</v>
      </c>
      <c r="G159" s="2">
        <v>4.1999999999999997E-3</v>
      </c>
      <c r="H159" t="s">
        <v>1774</v>
      </c>
    </row>
    <row r="160" spans="1:8">
      <c r="A160">
        <v>41</v>
      </c>
      <c r="B160" t="s">
        <v>801</v>
      </c>
      <c r="E160" s="8">
        <v>29728000</v>
      </c>
      <c r="F160" t="s">
        <v>1777</v>
      </c>
      <c r="G160" s="2">
        <v>4.1999999999999997E-3</v>
      </c>
      <c r="H160" t="s">
        <v>1778</v>
      </c>
    </row>
    <row r="161" spans="1:8">
      <c r="A161">
        <v>40</v>
      </c>
      <c r="B161" t="s">
        <v>1490</v>
      </c>
      <c r="E161" s="8">
        <v>30475144</v>
      </c>
      <c r="F161" t="s">
        <v>1806</v>
      </c>
      <c r="G161" s="2">
        <v>4.3E-3</v>
      </c>
      <c r="H161" t="s">
        <v>1796</v>
      </c>
    </row>
    <row r="162" spans="1:8">
      <c r="A162">
        <v>39</v>
      </c>
      <c r="B162" t="s">
        <v>1687</v>
      </c>
      <c r="E162" s="8">
        <v>30894000</v>
      </c>
      <c r="F162" t="s">
        <v>1804</v>
      </c>
      <c r="G162" s="2">
        <v>4.4000000000000003E-3</v>
      </c>
      <c r="H162" t="s">
        <v>1805</v>
      </c>
    </row>
    <row r="163" spans="1:8">
      <c r="A163">
        <v>38</v>
      </c>
      <c r="B163" t="s">
        <v>1684</v>
      </c>
      <c r="E163" s="8">
        <v>32928700</v>
      </c>
      <c r="F163" t="s">
        <v>1777</v>
      </c>
      <c r="G163" s="2">
        <v>4.5999999999999999E-3</v>
      </c>
      <c r="H163" t="s">
        <v>1778</v>
      </c>
    </row>
    <row r="164" spans="1:8">
      <c r="A164">
        <v>37</v>
      </c>
      <c r="B164" t="s">
        <v>1585</v>
      </c>
      <c r="E164" s="8">
        <v>33330000</v>
      </c>
      <c r="F164" t="s">
        <v>1803</v>
      </c>
      <c r="G164" s="2">
        <v>4.7000000000000002E-3</v>
      </c>
      <c r="H164" t="s">
        <v>1796</v>
      </c>
    </row>
    <row r="165" spans="1:8">
      <c r="A165">
        <v>36</v>
      </c>
      <c r="B165" t="s">
        <v>271</v>
      </c>
      <c r="E165" s="8">
        <v>34131400</v>
      </c>
      <c r="F165" t="s">
        <v>1781</v>
      </c>
      <c r="G165" s="2">
        <v>4.7999999999999996E-3</v>
      </c>
      <c r="H165" t="s">
        <v>1796</v>
      </c>
    </row>
    <row r="166" spans="1:8">
      <c r="A166">
        <v>35</v>
      </c>
      <c r="B166" t="s">
        <v>1541</v>
      </c>
      <c r="E166" s="8">
        <v>35056064</v>
      </c>
      <c r="F166" t="s">
        <v>1790</v>
      </c>
      <c r="G166" s="2">
        <v>4.8999999999999998E-3</v>
      </c>
      <c r="H166" t="s">
        <v>1774</v>
      </c>
    </row>
    <row r="167" spans="1:8">
      <c r="A167">
        <v>34</v>
      </c>
      <c r="B167" t="s">
        <v>1668</v>
      </c>
      <c r="E167" s="8">
        <v>37900000</v>
      </c>
      <c r="F167" t="s">
        <v>1790</v>
      </c>
      <c r="G167" s="2">
        <v>5.3E-3</v>
      </c>
      <c r="H167" t="s">
        <v>1774</v>
      </c>
    </row>
    <row r="168" spans="1:8">
      <c r="A168">
        <v>33</v>
      </c>
      <c r="B168" t="s">
        <v>999</v>
      </c>
      <c r="E168" s="8">
        <v>38533789</v>
      </c>
      <c r="F168" t="s">
        <v>1802</v>
      </c>
      <c r="G168" s="2">
        <v>5.4000000000000003E-3</v>
      </c>
      <c r="H168" t="s">
        <v>1774</v>
      </c>
    </row>
    <row r="169" spans="1:8">
      <c r="A169">
        <v>32</v>
      </c>
      <c r="B169" t="s">
        <v>193</v>
      </c>
      <c r="E169" s="8">
        <v>38610097</v>
      </c>
      <c r="F169" t="s">
        <v>1800</v>
      </c>
      <c r="G169" s="2">
        <v>5.4000000000000003E-3</v>
      </c>
      <c r="H169" t="s">
        <v>1801</v>
      </c>
    </row>
    <row r="170" spans="1:8">
      <c r="A170">
        <v>31</v>
      </c>
      <c r="B170" t="s">
        <v>1430</v>
      </c>
      <c r="E170" s="8">
        <v>40117096</v>
      </c>
      <c r="F170" t="s">
        <v>1799</v>
      </c>
      <c r="G170" s="2">
        <v>5.7000000000000002E-3</v>
      </c>
      <c r="H170" t="s">
        <v>1789</v>
      </c>
    </row>
    <row r="171" spans="1:8">
      <c r="A171">
        <v>30</v>
      </c>
      <c r="B171" t="s">
        <v>263</v>
      </c>
      <c r="E171" s="8">
        <v>44928923</v>
      </c>
      <c r="F171" t="s">
        <v>1797</v>
      </c>
      <c r="G171" s="2">
        <v>6.3E-3</v>
      </c>
      <c r="H171" t="s">
        <v>1798</v>
      </c>
    </row>
    <row r="172" spans="1:8">
      <c r="A172">
        <v>29</v>
      </c>
      <c r="B172" t="s">
        <v>1046</v>
      </c>
      <c r="E172" s="8">
        <v>45512989</v>
      </c>
      <c r="F172" t="s">
        <v>1785</v>
      </c>
      <c r="G172" s="2">
        <v>6.4000000000000003E-3</v>
      </c>
      <c r="H172" t="s">
        <v>1787</v>
      </c>
    </row>
    <row r="173" spans="1:8">
      <c r="A173">
        <v>28</v>
      </c>
      <c r="B173" t="s">
        <v>1181</v>
      </c>
      <c r="E173" s="8">
        <v>47059533</v>
      </c>
      <c r="F173" t="s">
        <v>1790</v>
      </c>
      <c r="G173" s="2">
        <v>6.6E-3</v>
      </c>
      <c r="H173" t="s">
        <v>1796</v>
      </c>
    </row>
    <row r="174" spans="1:8">
      <c r="A174">
        <v>27</v>
      </c>
      <c r="B174" t="s">
        <v>1457</v>
      </c>
      <c r="E174" s="8">
        <v>47089000</v>
      </c>
      <c r="F174" t="s">
        <v>1777</v>
      </c>
      <c r="G174" s="2">
        <v>6.6E-3</v>
      </c>
      <c r="H174" t="s">
        <v>1778</v>
      </c>
    </row>
    <row r="175" spans="1:8">
      <c r="A175">
        <v>26</v>
      </c>
      <c r="B175" t="s">
        <v>1736</v>
      </c>
      <c r="E175" s="8">
        <v>49120000</v>
      </c>
      <c r="F175" t="s">
        <v>1782</v>
      </c>
      <c r="G175" s="2">
        <v>6.8999999999999999E-3</v>
      </c>
      <c r="H175" t="s">
        <v>1783</v>
      </c>
    </row>
    <row r="176" spans="1:8">
      <c r="A176">
        <v>25</v>
      </c>
      <c r="B176" t="s">
        <v>1738</v>
      </c>
      <c r="E176" s="8">
        <v>50004441</v>
      </c>
      <c r="F176" t="s">
        <v>1781</v>
      </c>
      <c r="G176" s="2">
        <v>7.1000000000000004E-3</v>
      </c>
      <c r="H176" t="s">
        <v>1774</v>
      </c>
    </row>
    <row r="177" spans="1:8">
      <c r="A177">
        <v>24</v>
      </c>
      <c r="B177" t="s">
        <v>386</v>
      </c>
      <c r="E177" s="8">
        <v>52981991</v>
      </c>
      <c r="F177" t="s">
        <v>1782</v>
      </c>
      <c r="G177" s="2">
        <v>7.4999999999999997E-3</v>
      </c>
      <c r="H177" t="s">
        <v>1774</v>
      </c>
    </row>
    <row r="178" spans="1:8">
      <c r="A178">
        <v>23</v>
      </c>
      <c r="B178" t="s">
        <v>1160</v>
      </c>
      <c r="E178" s="8">
        <v>59561204</v>
      </c>
      <c r="F178" t="s">
        <v>1795</v>
      </c>
      <c r="G178" s="2">
        <v>8.3999999999999995E-3</v>
      </c>
      <c r="H178" t="s">
        <v>1787</v>
      </c>
    </row>
    <row r="179" spans="1:8">
      <c r="A179">
        <v>22</v>
      </c>
      <c r="B179" t="s">
        <v>1240</v>
      </c>
      <c r="E179" s="8">
        <v>63181775</v>
      </c>
      <c r="F179" t="s">
        <v>1793</v>
      </c>
      <c r="G179" s="2">
        <v>8.8999999999999999E-3</v>
      </c>
      <c r="H179" t="s">
        <v>1794</v>
      </c>
    </row>
    <row r="180" spans="1:8">
      <c r="A180">
        <v>21</v>
      </c>
      <c r="B180" t="s">
        <v>1208</v>
      </c>
      <c r="E180" s="8">
        <v>65635000</v>
      </c>
      <c r="F180" t="s">
        <v>1785</v>
      </c>
      <c r="G180" s="2">
        <v>9.2999999999999992E-3</v>
      </c>
      <c r="H180" t="s">
        <v>1787</v>
      </c>
    </row>
    <row r="181" spans="1:8">
      <c r="A181">
        <v>20</v>
      </c>
      <c r="B181" t="s">
        <v>826</v>
      </c>
      <c r="E181" s="8">
        <v>65926261</v>
      </c>
      <c r="F181" t="s">
        <v>1792</v>
      </c>
      <c r="G181" s="2">
        <v>9.2999999999999992E-3</v>
      </c>
      <c r="H181" t="s">
        <v>1780</v>
      </c>
    </row>
    <row r="182" spans="1:8">
      <c r="A182">
        <v>19</v>
      </c>
      <c r="B182" t="s">
        <v>1735</v>
      </c>
      <c r="E182" s="8">
        <v>71420000</v>
      </c>
      <c r="F182" t="s">
        <v>1782</v>
      </c>
      <c r="G182" s="2">
        <v>1.01E-2</v>
      </c>
      <c r="H182" t="s">
        <v>1783</v>
      </c>
    </row>
    <row r="183" spans="1:8">
      <c r="A183">
        <v>18</v>
      </c>
      <c r="B183" t="s">
        <v>931</v>
      </c>
      <c r="E183" s="8">
        <v>75627384</v>
      </c>
      <c r="F183" t="s">
        <v>1773</v>
      </c>
      <c r="G183" s="2">
        <v>1.0699999999999999E-2</v>
      </c>
      <c r="H183" t="s">
        <v>1774</v>
      </c>
    </row>
    <row r="184" spans="1:8">
      <c r="A184">
        <v>17</v>
      </c>
      <c r="B184" t="s">
        <v>926</v>
      </c>
      <c r="E184" s="8">
        <v>76650000</v>
      </c>
      <c r="F184" t="s">
        <v>1777</v>
      </c>
      <c r="G184" s="2">
        <v>1.0800000000000001E-2</v>
      </c>
      <c r="H184" t="s">
        <v>1778</v>
      </c>
    </row>
    <row r="185" spans="1:8">
      <c r="A185">
        <v>16</v>
      </c>
      <c r="B185" t="s">
        <v>976</v>
      </c>
      <c r="E185" s="8">
        <v>80327900</v>
      </c>
      <c r="F185" t="s">
        <v>1791</v>
      </c>
      <c r="G185" s="2">
        <v>1.1299999999999999E-2</v>
      </c>
      <c r="H185" t="s">
        <v>1774</v>
      </c>
    </row>
    <row r="186" spans="1:8">
      <c r="A186">
        <v>15</v>
      </c>
      <c r="B186" t="s">
        <v>1674</v>
      </c>
      <c r="E186" s="8">
        <v>83661000</v>
      </c>
      <c r="F186" t="s">
        <v>1790</v>
      </c>
      <c r="G186" s="2">
        <v>1.18E-2</v>
      </c>
      <c r="H186" t="s">
        <v>1774</v>
      </c>
    </row>
    <row r="187" spans="1:8">
      <c r="A187">
        <v>14</v>
      </c>
      <c r="B187" t="s">
        <v>187</v>
      </c>
      <c r="E187" s="8">
        <v>86613986</v>
      </c>
      <c r="F187" t="s">
        <v>1782</v>
      </c>
      <c r="G187" s="2">
        <v>1.2200000000000001E-2</v>
      </c>
      <c r="H187" t="s">
        <v>1774</v>
      </c>
    </row>
    <row r="188" spans="1:8">
      <c r="A188">
        <v>13</v>
      </c>
      <c r="B188" t="s">
        <v>837</v>
      </c>
      <c r="E188" s="8">
        <v>88780000</v>
      </c>
      <c r="F188" t="s">
        <v>1781</v>
      </c>
      <c r="G188" s="2">
        <v>1.2500000000000001E-2</v>
      </c>
      <c r="H188" t="s">
        <v>1774</v>
      </c>
    </row>
    <row r="189" spans="1:8">
      <c r="A189">
        <v>12</v>
      </c>
      <c r="B189" t="s">
        <v>810</v>
      </c>
      <c r="E189" s="8">
        <v>97871000</v>
      </c>
      <c r="F189" t="s">
        <v>1777</v>
      </c>
      <c r="G189" s="2">
        <v>1.38E-2</v>
      </c>
      <c r="H189" t="s">
        <v>1778</v>
      </c>
    </row>
    <row r="190" spans="1:8">
      <c r="A190">
        <v>11</v>
      </c>
      <c r="B190" t="s">
        <v>1406</v>
      </c>
      <c r="E190" s="8">
        <v>112336538</v>
      </c>
      <c r="F190" t="s">
        <v>1788</v>
      </c>
      <c r="G190" s="2">
        <v>1.5800000000000002E-2</v>
      </c>
      <c r="H190" t="s">
        <v>1789</v>
      </c>
    </row>
    <row r="191" spans="1:8">
      <c r="A191">
        <v>10</v>
      </c>
      <c r="B191" t="s">
        <v>608</v>
      </c>
      <c r="E191" s="8">
        <v>127300000</v>
      </c>
      <c r="F191" t="s">
        <v>1786</v>
      </c>
      <c r="G191" s="2">
        <v>1.7999999999999999E-2</v>
      </c>
      <c r="H191" t="s">
        <v>1787</v>
      </c>
    </row>
    <row r="192" spans="1:8">
      <c r="A192">
        <v>9</v>
      </c>
      <c r="B192" t="s">
        <v>1039</v>
      </c>
      <c r="E192" s="8">
        <v>143400000</v>
      </c>
      <c r="F192" t="s">
        <v>1785</v>
      </c>
      <c r="G192" s="2">
        <v>2.0199999999999999E-2</v>
      </c>
      <c r="H192" t="s">
        <v>1774</v>
      </c>
    </row>
    <row r="193" spans="1:8">
      <c r="A193">
        <v>8</v>
      </c>
      <c r="B193" t="s">
        <v>853</v>
      </c>
      <c r="E193" s="8">
        <v>152518015</v>
      </c>
      <c r="F193" t="s">
        <v>1784</v>
      </c>
      <c r="G193" s="2">
        <v>2.1499999999999998E-2</v>
      </c>
      <c r="H193" t="s">
        <v>1774</v>
      </c>
    </row>
    <row r="194" spans="1:8">
      <c r="A194">
        <v>7</v>
      </c>
      <c r="B194" t="s">
        <v>482</v>
      </c>
      <c r="E194" s="8">
        <v>170901000</v>
      </c>
      <c r="F194" t="s">
        <v>1782</v>
      </c>
      <c r="G194" s="2">
        <v>2.41E-2</v>
      </c>
      <c r="H194" t="s">
        <v>1783</v>
      </c>
    </row>
    <row r="195" spans="1:8">
      <c r="A195">
        <v>6</v>
      </c>
      <c r="B195" t="s">
        <v>888</v>
      </c>
      <c r="E195" s="8">
        <v>183346000</v>
      </c>
      <c r="F195" t="s">
        <v>1777</v>
      </c>
      <c r="G195" s="2">
        <v>2.5899999999999999E-2</v>
      </c>
      <c r="H195" t="s">
        <v>1778</v>
      </c>
    </row>
    <row r="196" spans="1:8">
      <c r="A196">
        <v>5</v>
      </c>
      <c r="B196" t="s">
        <v>1443</v>
      </c>
      <c r="E196" s="8">
        <v>193946886</v>
      </c>
      <c r="F196" t="s">
        <v>1781</v>
      </c>
      <c r="G196" s="2">
        <v>2.7400000000000001E-2</v>
      </c>
      <c r="H196" t="s">
        <v>1774</v>
      </c>
    </row>
    <row r="197" spans="1:8">
      <c r="A197">
        <v>4</v>
      </c>
      <c r="B197" t="s">
        <v>786</v>
      </c>
      <c r="E197" s="8">
        <v>237641326</v>
      </c>
      <c r="F197" t="s">
        <v>1779</v>
      </c>
      <c r="G197" s="2">
        <v>3.3500000000000002E-2</v>
      </c>
      <c r="H197" t="s">
        <v>1780</v>
      </c>
    </row>
    <row r="198" spans="1:8">
      <c r="A198">
        <v>3</v>
      </c>
      <c r="B198" t="s">
        <v>1556</v>
      </c>
      <c r="E198" s="8">
        <v>315968000</v>
      </c>
      <c r="F198" t="s">
        <v>1777</v>
      </c>
      <c r="G198" s="2">
        <v>4.4600000000000001E-2</v>
      </c>
      <c r="H198" t="s">
        <v>1778</v>
      </c>
    </row>
    <row r="199" spans="1:8">
      <c r="A199">
        <v>2</v>
      </c>
      <c r="B199" t="s">
        <v>866</v>
      </c>
      <c r="E199" s="8">
        <v>1210569573</v>
      </c>
      <c r="F199" t="s">
        <v>1775</v>
      </c>
      <c r="G199" s="2">
        <v>0.17069999999999999</v>
      </c>
      <c r="H199" t="s">
        <v>1776</v>
      </c>
    </row>
    <row r="200" spans="1:8">
      <c r="A200">
        <v>1</v>
      </c>
      <c r="B200" t="s">
        <v>590</v>
      </c>
      <c r="E200" s="8">
        <v>1354040000</v>
      </c>
      <c r="F200" t="s">
        <v>1773</v>
      </c>
      <c r="G200" s="2">
        <v>0.191</v>
      </c>
      <c r="H200" t="s">
        <v>1774</v>
      </c>
    </row>
    <row r="201" spans="1:8">
      <c r="E201" s="8"/>
      <c r="G201" s="2"/>
    </row>
    <row r="202" spans="1:8">
      <c r="A202">
        <v>222</v>
      </c>
      <c r="B202" t="s">
        <v>1994</v>
      </c>
      <c r="D202" t="s">
        <v>1995</v>
      </c>
      <c r="E202" s="8">
        <v>28502</v>
      </c>
      <c r="F202" t="s">
        <v>1773</v>
      </c>
      <c r="G202" s="2">
        <v>3.9999999999999998E-6</v>
      </c>
      <c r="H202" t="s">
        <v>1774</v>
      </c>
    </row>
    <row r="203" spans="1:8">
      <c r="A203">
        <v>209</v>
      </c>
      <c r="B203" t="s">
        <v>730</v>
      </c>
      <c r="D203" t="s">
        <v>1993</v>
      </c>
      <c r="E203" s="8">
        <v>55519</v>
      </c>
      <c r="F203" t="s">
        <v>1911</v>
      </c>
      <c r="G203" s="2">
        <v>7.7999999999999999E-6</v>
      </c>
      <c r="H203" t="s">
        <v>1789</v>
      </c>
    </row>
    <row r="204" spans="1:8">
      <c r="A204">
        <v>226</v>
      </c>
      <c r="B204" t="s">
        <v>1268</v>
      </c>
      <c r="D204" t="s">
        <v>1996</v>
      </c>
      <c r="E204" s="8">
        <v>13452</v>
      </c>
      <c r="F204" t="s">
        <v>1959</v>
      </c>
      <c r="G204" s="2">
        <v>1.9E-6</v>
      </c>
      <c r="H204" t="s">
        <v>1809</v>
      </c>
    </row>
    <row r="205" spans="1:8">
      <c r="A205">
        <v>197</v>
      </c>
      <c r="B205" t="s">
        <v>1275</v>
      </c>
      <c r="D205" t="s">
        <v>1997</v>
      </c>
      <c r="E205" s="8">
        <v>101484</v>
      </c>
      <c r="F205" t="s">
        <v>1921</v>
      </c>
      <c r="G205" s="2">
        <v>1.4E-5</v>
      </c>
      <c r="H205" t="s">
        <v>1780</v>
      </c>
    </row>
    <row r="206" spans="1:8">
      <c r="A206">
        <v>205</v>
      </c>
      <c r="B206" t="s">
        <v>1536</v>
      </c>
      <c r="D206" t="s">
        <v>1996</v>
      </c>
      <c r="E206" s="8">
        <v>64237</v>
      </c>
      <c r="F206" t="s">
        <v>1933</v>
      </c>
      <c r="G206" s="2">
        <v>9.0999999999999993E-6</v>
      </c>
      <c r="H206" t="s">
        <v>1789</v>
      </c>
    </row>
    <row r="207" spans="1:8">
      <c r="A207">
        <v>221</v>
      </c>
      <c r="B207" t="s">
        <v>1998</v>
      </c>
      <c r="D207" t="s">
        <v>1996</v>
      </c>
      <c r="E207" s="8">
        <v>29537</v>
      </c>
      <c r="F207" t="s">
        <v>1824</v>
      </c>
      <c r="G207" s="2">
        <v>4.1999999999999996E-6</v>
      </c>
      <c r="H207" t="s">
        <v>1796</v>
      </c>
    </row>
    <row r="208" spans="1:8">
      <c r="A208">
        <v>223</v>
      </c>
      <c r="B208" t="s">
        <v>1999</v>
      </c>
      <c r="D208" t="s">
        <v>1997</v>
      </c>
      <c r="E208" s="8">
        <v>21133</v>
      </c>
      <c r="F208" t="s">
        <v>1954</v>
      </c>
      <c r="G208" s="2">
        <v>3.0000000000000001E-6</v>
      </c>
      <c r="H208" t="s">
        <v>1774</v>
      </c>
    </row>
    <row r="209" spans="1:8">
      <c r="A209">
        <v>210</v>
      </c>
      <c r="B209" t="s">
        <v>1287</v>
      </c>
      <c r="D209" t="s">
        <v>1996</v>
      </c>
      <c r="E209" s="8">
        <v>55456</v>
      </c>
      <c r="F209" t="s">
        <v>1939</v>
      </c>
      <c r="G209" s="2">
        <v>7.7999999999999999E-6</v>
      </c>
      <c r="H209" t="s">
        <v>1789</v>
      </c>
    </row>
    <row r="210" spans="1:8">
      <c r="A210">
        <v>237</v>
      </c>
      <c r="B210" t="s">
        <v>2000</v>
      </c>
      <c r="D210" t="s">
        <v>2001</v>
      </c>
      <c r="E210" s="8">
        <v>2072</v>
      </c>
      <c r="F210" t="s">
        <v>1973</v>
      </c>
      <c r="G210" s="2">
        <v>1.9999999999999999E-7</v>
      </c>
      <c r="H210" t="s">
        <v>1794</v>
      </c>
    </row>
    <row r="211" spans="1:8">
      <c r="A211">
        <v>241</v>
      </c>
      <c r="B211" t="s">
        <v>2002</v>
      </c>
      <c r="D211" t="s">
        <v>2003</v>
      </c>
      <c r="E211">
        <v>550</v>
      </c>
      <c r="F211" t="s">
        <v>1973</v>
      </c>
      <c r="G211" s="2">
        <v>1E-8</v>
      </c>
      <c r="H211" t="s">
        <v>1794</v>
      </c>
    </row>
    <row r="212" spans="1:8">
      <c r="A212">
        <v>225</v>
      </c>
      <c r="B212" t="s">
        <v>734</v>
      </c>
      <c r="D212" t="s">
        <v>2004</v>
      </c>
      <c r="E212" s="8">
        <v>14974</v>
      </c>
      <c r="F212" t="s">
        <v>1957</v>
      </c>
      <c r="G212" s="2">
        <v>2.0999999999999998E-6</v>
      </c>
      <c r="H212" t="s">
        <v>1776</v>
      </c>
    </row>
    <row r="213" spans="1:8">
      <c r="A213">
        <v>191</v>
      </c>
      <c r="B213" t="s">
        <v>2005</v>
      </c>
      <c r="D213" t="s">
        <v>1997</v>
      </c>
      <c r="E213" s="8">
        <v>150563</v>
      </c>
      <c r="F213" t="s">
        <v>1913</v>
      </c>
      <c r="G213" s="2">
        <v>2.0999999999999999E-5</v>
      </c>
      <c r="H213" t="s">
        <v>1794</v>
      </c>
    </row>
    <row r="214" spans="1:8">
      <c r="A214">
        <v>235</v>
      </c>
      <c r="B214" t="s">
        <v>2006</v>
      </c>
      <c r="D214" t="s">
        <v>1996</v>
      </c>
      <c r="E214" s="8">
        <v>2563</v>
      </c>
      <c r="F214" t="s">
        <v>1971</v>
      </c>
      <c r="G214" s="2">
        <v>2.9999999999999999E-7</v>
      </c>
      <c r="H214" t="s">
        <v>1798</v>
      </c>
    </row>
    <row r="215" spans="1:8">
      <c r="A215">
        <v>213</v>
      </c>
      <c r="B215" t="s">
        <v>1066</v>
      </c>
      <c r="D215" t="s">
        <v>2007</v>
      </c>
      <c r="E215" s="8">
        <v>48224</v>
      </c>
      <c r="F215" t="s">
        <v>1942</v>
      </c>
      <c r="G215" s="2">
        <v>6.8000000000000001E-6</v>
      </c>
      <c r="H215" t="s">
        <v>1787</v>
      </c>
    </row>
    <row r="216" spans="1:8">
      <c r="A216">
        <v>185</v>
      </c>
      <c r="B216" t="s">
        <v>1470</v>
      </c>
      <c r="D216" t="s">
        <v>2008</v>
      </c>
      <c r="E216" s="8">
        <v>229040</v>
      </c>
      <c r="F216" t="s">
        <v>1819</v>
      </c>
      <c r="G216" s="2">
        <v>3.1999999999999999E-5</v>
      </c>
      <c r="H216" t="s">
        <v>1774</v>
      </c>
    </row>
    <row r="217" spans="1:8">
      <c r="A217">
        <v>182</v>
      </c>
      <c r="B217" t="s">
        <v>736</v>
      </c>
      <c r="D217" t="s">
        <v>2008</v>
      </c>
      <c r="E217" s="8">
        <v>268270</v>
      </c>
      <c r="F217" t="s">
        <v>1900</v>
      </c>
      <c r="G217" s="2">
        <v>3.8000000000000002E-5</v>
      </c>
      <c r="H217" t="s">
        <v>1818</v>
      </c>
    </row>
    <row r="218" spans="1:8">
      <c r="A218">
        <v>220</v>
      </c>
      <c r="B218" t="s">
        <v>1158</v>
      </c>
      <c r="D218" t="s">
        <v>1996</v>
      </c>
      <c r="E218" s="8">
        <v>29752</v>
      </c>
      <c r="F218" t="s">
        <v>1803</v>
      </c>
      <c r="G218" s="2">
        <v>4.1999999999999996E-6</v>
      </c>
      <c r="H218" t="s">
        <v>1796</v>
      </c>
    </row>
    <row r="219" spans="1:8">
      <c r="A219">
        <v>207</v>
      </c>
      <c r="B219" t="s">
        <v>1551</v>
      </c>
      <c r="D219" t="s">
        <v>2007</v>
      </c>
      <c r="E219" s="8">
        <v>56370</v>
      </c>
      <c r="F219" t="s">
        <v>1790</v>
      </c>
      <c r="G219" s="2">
        <v>7.9999999999999996E-6</v>
      </c>
      <c r="H219" t="s">
        <v>1796</v>
      </c>
    </row>
    <row r="220" spans="1:8">
      <c r="A220">
        <v>174</v>
      </c>
      <c r="B220" t="s">
        <v>1307</v>
      </c>
      <c r="D220" t="s">
        <v>2008</v>
      </c>
      <c r="E220" s="8">
        <v>403355</v>
      </c>
      <c r="F220" t="s">
        <v>1819</v>
      </c>
      <c r="G220" s="2">
        <v>5.7000000000000003E-5</v>
      </c>
      <c r="H220" t="s">
        <v>1774</v>
      </c>
    </row>
    <row r="221" spans="1:8">
      <c r="A221">
        <v>190</v>
      </c>
      <c r="B221" t="s">
        <v>698</v>
      </c>
      <c r="D221" t="s">
        <v>1993</v>
      </c>
      <c r="E221" s="8">
        <v>159358</v>
      </c>
      <c r="F221" t="s">
        <v>1911</v>
      </c>
      <c r="G221" s="2">
        <v>2.1999999999999999E-5</v>
      </c>
      <c r="H221" t="s">
        <v>1789</v>
      </c>
    </row>
    <row r="222" spans="1:8">
      <c r="A222">
        <v>206</v>
      </c>
      <c r="B222" t="s">
        <v>2009</v>
      </c>
      <c r="D222" t="s">
        <v>1996</v>
      </c>
      <c r="E222" s="8">
        <v>62431</v>
      </c>
      <c r="F222" t="s">
        <v>1935</v>
      </c>
      <c r="G222" s="2">
        <v>8.8000000000000004E-6</v>
      </c>
      <c r="H222" t="s">
        <v>1796</v>
      </c>
    </row>
    <row r="223" spans="1:8">
      <c r="A223">
        <v>101</v>
      </c>
      <c r="B223" t="s">
        <v>599</v>
      </c>
      <c r="C223" t="s">
        <v>1767</v>
      </c>
      <c r="D223" t="s">
        <v>1992</v>
      </c>
      <c r="E223" s="8">
        <v>7173900</v>
      </c>
      <c r="F223" t="s">
        <v>1773</v>
      </c>
      <c r="G223" s="2">
        <v>1E-3</v>
      </c>
      <c r="H223" t="s">
        <v>1774</v>
      </c>
    </row>
    <row r="224" spans="1:8">
      <c r="A224">
        <v>202</v>
      </c>
      <c r="B224" t="s">
        <v>1222</v>
      </c>
      <c r="D224" t="s">
        <v>1996</v>
      </c>
      <c r="E224" s="8">
        <v>84497</v>
      </c>
      <c r="F224" t="s">
        <v>1793</v>
      </c>
      <c r="G224" s="2">
        <v>1.2E-5</v>
      </c>
      <c r="H224" t="s">
        <v>1794</v>
      </c>
    </row>
    <row r="225" spans="1:8">
      <c r="A225">
        <v>199</v>
      </c>
      <c r="B225" t="s">
        <v>2010</v>
      </c>
      <c r="D225" t="s">
        <v>1996</v>
      </c>
      <c r="E225" s="8">
        <v>97857</v>
      </c>
      <c r="F225" t="s">
        <v>1793</v>
      </c>
      <c r="G225" s="2">
        <v>1.4E-5</v>
      </c>
      <c r="H225" t="s">
        <v>1794</v>
      </c>
    </row>
    <row r="226" spans="1:8">
      <c r="A226">
        <v>168</v>
      </c>
      <c r="B226" t="s">
        <v>630</v>
      </c>
      <c r="C226" t="s">
        <v>1767</v>
      </c>
      <c r="D226" t="s">
        <v>1992</v>
      </c>
      <c r="E226" s="8">
        <v>582000</v>
      </c>
      <c r="F226" t="s">
        <v>1773</v>
      </c>
      <c r="G226" s="2">
        <v>8.2000000000000001E-5</v>
      </c>
      <c r="H226" t="s">
        <v>1774</v>
      </c>
    </row>
    <row r="227" spans="1:8">
      <c r="A227">
        <v>175</v>
      </c>
      <c r="B227" t="s">
        <v>1325</v>
      </c>
      <c r="D227" t="s">
        <v>2008</v>
      </c>
      <c r="E227" s="8">
        <v>394173</v>
      </c>
      <c r="F227" t="s">
        <v>1819</v>
      </c>
      <c r="G227" s="2">
        <v>5.5999999999999999E-5</v>
      </c>
      <c r="H227" t="s">
        <v>1774</v>
      </c>
    </row>
    <row r="228" spans="1:8">
      <c r="A228">
        <v>186</v>
      </c>
      <c r="B228" t="s">
        <v>223</v>
      </c>
      <c r="D228" t="s">
        <v>2008</v>
      </c>
      <c r="E228" s="8">
        <v>212600</v>
      </c>
      <c r="F228" t="s">
        <v>1904</v>
      </c>
      <c r="G228" s="2">
        <v>3.0000000000000001E-5</v>
      </c>
      <c r="H228" t="s">
        <v>1798</v>
      </c>
    </row>
    <row r="229" spans="1:8">
      <c r="A229">
        <v>232</v>
      </c>
      <c r="B229" t="s">
        <v>1330</v>
      </c>
      <c r="D229" t="s">
        <v>1996</v>
      </c>
      <c r="E229" s="8">
        <v>4922</v>
      </c>
      <c r="F229" t="s">
        <v>1916</v>
      </c>
      <c r="G229" s="2">
        <v>4.9999999999999998E-7</v>
      </c>
      <c r="H229" t="s">
        <v>1794</v>
      </c>
    </row>
    <row r="230" spans="1:8">
      <c r="A230">
        <v>184</v>
      </c>
      <c r="B230" t="s">
        <v>668</v>
      </c>
      <c r="D230" t="s">
        <v>2008</v>
      </c>
      <c r="E230" s="8">
        <v>255651</v>
      </c>
      <c r="F230" t="s">
        <v>1781</v>
      </c>
      <c r="G230" s="2">
        <v>3.6000000000000001E-5</v>
      </c>
      <c r="H230" t="s">
        <v>1796</v>
      </c>
    </row>
    <row r="231" spans="1:8">
      <c r="A231">
        <v>238</v>
      </c>
      <c r="B231" t="s">
        <v>741</v>
      </c>
      <c r="D231" t="s">
        <v>2004</v>
      </c>
      <c r="E231" s="8">
        <v>1613</v>
      </c>
      <c r="F231" t="s">
        <v>1976</v>
      </c>
      <c r="G231" s="2">
        <v>1.9999999999999999E-7</v>
      </c>
      <c r="H231" t="s">
        <v>1776</v>
      </c>
    </row>
    <row r="232" spans="1:8">
      <c r="A232">
        <v>236</v>
      </c>
      <c r="B232" t="s">
        <v>2011</v>
      </c>
      <c r="D232" t="s">
        <v>2001</v>
      </c>
      <c r="E232" s="8">
        <v>2302</v>
      </c>
      <c r="F232" t="s">
        <v>1973</v>
      </c>
      <c r="G232" s="2">
        <v>1.9999999999999999E-7</v>
      </c>
      <c r="H232" t="s">
        <v>1794</v>
      </c>
    </row>
    <row r="233" spans="1:8">
      <c r="A233">
        <v>211</v>
      </c>
      <c r="B233" t="s">
        <v>717</v>
      </c>
      <c r="D233" t="s">
        <v>1993</v>
      </c>
      <c r="E233" s="8">
        <v>53883</v>
      </c>
      <c r="F233" t="s">
        <v>1911</v>
      </c>
      <c r="G233" s="2">
        <v>7.6000000000000001E-6</v>
      </c>
      <c r="H233" t="s">
        <v>1789</v>
      </c>
    </row>
    <row r="234" spans="1:8">
      <c r="A234">
        <v>242</v>
      </c>
      <c r="B234" t="s">
        <v>2012</v>
      </c>
      <c r="D234" t="s">
        <v>1996</v>
      </c>
      <c r="E234">
        <v>66</v>
      </c>
      <c r="F234" t="s">
        <v>1982</v>
      </c>
      <c r="G234" s="2">
        <v>0</v>
      </c>
      <c r="H234" t="s">
        <v>1805</v>
      </c>
    </row>
    <row r="235" spans="1:8">
      <c r="A235">
        <v>130</v>
      </c>
      <c r="B235" t="s">
        <v>1336</v>
      </c>
      <c r="C235" t="s">
        <v>1767</v>
      </c>
      <c r="D235" t="s">
        <v>1993</v>
      </c>
      <c r="E235" s="8">
        <v>3667084</v>
      </c>
      <c r="F235" t="s">
        <v>1781</v>
      </c>
      <c r="G235" s="2">
        <v>5.1999999999999995E-4</v>
      </c>
      <c r="H235" t="s">
        <v>1774</v>
      </c>
    </row>
    <row r="236" spans="1:8">
      <c r="A236">
        <v>162</v>
      </c>
      <c r="B236" t="s">
        <v>234</v>
      </c>
      <c r="D236" t="s">
        <v>2008</v>
      </c>
      <c r="E236" s="8">
        <v>821136</v>
      </c>
      <c r="F236" t="s">
        <v>1819</v>
      </c>
      <c r="G236" s="2">
        <v>1.2E-4</v>
      </c>
      <c r="H236" t="s">
        <v>1774</v>
      </c>
    </row>
    <row r="237" spans="1:8">
      <c r="A237">
        <v>230</v>
      </c>
      <c r="B237" t="s">
        <v>2013</v>
      </c>
      <c r="D237" t="s">
        <v>2008</v>
      </c>
      <c r="E237" s="8">
        <v>8938</v>
      </c>
      <c r="F237" t="s">
        <v>1819</v>
      </c>
      <c r="G237" s="2">
        <v>1.3E-6</v>
      </c>
      <c r="H237" t="s">
        <v>1774</v>
      </c>
    </row>
    <row r="238" spans="1:8">
      <c r="A238">
        <v>233</v>
      </c>
      <c r="B238" t="s">
        <v>2014</v>
      </c>
      <c r="D238" t="s">
        <v>1996</v>
      </c>
      <c r="E238" s="8">
        <v>4255</v>
      </c>
      <c r="F238" t="s">
        <v>1967</v>
      </c>
      <c r="G238" s="2">
        <v>3.9999999999999998E-7</v>
      </c>
      <c r="H238" t="s">
        <v>1783</v>
      </c>
    </row>
    <row r="239" spans="1:8">
      <c r="A239">
        <v>215</v>
      </c>
      <c r="B239" t="s">
        <v>2015</v>
      </c>
      <c r="D239" t="s">
        <v>2008</v>
      </c>
      <c r="E239" s="8">
        <v>36979</v>
      </c>
      <c r="F239" t="s">
        <v>1819</v>
      </c>
      <c r="G239" s="2">
        <v>5.2000000000000002E-6</v>
      </c>
      <c r="H239" t="s">
        <v>1774</v>
      </c>
    </row>
    <row r="240" spans="1:8">
      <c r="A240">
        <v>231</v>
      </c>
      <c r="B240" t="s">
        <v>2016</v>
      </c>
      <c r="D240" t="s">
        <v>2008</v>
      </c>
      <c r="E240" s="8">
        <v>6081</v>
      </c>
      <c r="F240" t="s">
        <v>1819</v>
      </c>
      <c r="G240" s="2">
        <v>5.9999999999999997E-7</v>
      </c>
      <c r="H240" t="s">
        <v>1774</v>
      </c>
    </row>
    <row r="241" spans="1:8">
      <c r="A241">
        <v>214</v>
      </c>
      <c r="B241" t="s">
        <v>2017</v>
      </c>
      <c r="D241" t="s">
        <v>1997</v>
      </c>
      <c r="E241" s="8">
        <v>37429</v>
      </c>
      <c r="F241" t="s">
        <v>1819</v>
      </c>
      <c r="G241" s="2">
        <v>5.3000000000000001E-6</v>
      </c>
      <c r="H241" t="s">
        <v>1774</v>
      </c>
    </row>
    <row r="242" spans="1:8">
      <c r="A242">
        <v>234</v>
      </c>
      <c r="B242" t="s">
        <v>2018</v>
      </c>
      <c r="D242" t="s">
        <v>2019</v>
      </c>
      <c r="E242" s="8">
        <v>2655</v>
      </c>
      <c r="F242" t="s">
        <v>1969</v>
      </c>
      <c r="G242" s="2">
        <v>2.9999999999999999E-7</v>
      </c>
      <c r="H242" t="s">
        <v>1774</v>
      </c>
    </row>
    <row r="243" spans="1:8">
      <c r="A243">
        <v>239</v>
      </c>
      <c r="B243" t="s">
        <v>746</v>
      </c>
      <c r="D243" t="s">
        <v>2004</v>
      </c>
      <c r="E243" s="8">
        <v>1411</v>
      </c>
      <c r="F243" t="s">
        <v>1978</v>
      </c>
      <c r="G243" s="2">
        <v>9.9999999999999995E-8</v>
      </c>
      <c r="H243" t="s">
        <v>1776</v>
      </c>
    </row>
    <row r="244" spans="1:8">
      <c r="A244">
        <v>219</v>
      </c>
      <c r="B244" t="s">
        <v>1358</v>
      </c>
      <c r="D244" t="s">
        <v>1996</v>
      </c>
      <c r="E244" s="8">
        <v>31458</v>
      </c>
      <c r="F244" t="s">
        <v>1949</v>
      </c>
      <c r="G244" s="2">
        <v>4.4000000000000002E-6</v>
      </c>
      <c r="H244" t="s">
        <v>1798</v>
      </c>
    </row>
    <row r="245" spans="1:8">
      <c r="A245">
        <v>192</v>
      </c>
      <c r="B245" t="s">
        <v>2020</v>
      </c>
      <c r="D245" t="s">
        <v>1993</v>
      </c>
      <c r="E245" s="8">
        <v>106405</v>
      </c>
      <c r="F245" t="s">
        <v>1911</v>
      </c>
      <c r="G245" s="2">
        <v>1.5E-5</v>
      </c>
      <c r="H245" t="s">
        <v>1789</v>
      </c>
    </row>
    <row r="246" spans="1:8">
      <c r="A246">
        <v>227</v>
      </c>
      <c r="B246" t="s">
        <v>753</v>
      </c>
      <c r="D246" t="s">
        <v>2008</v>
      </c>
      <c r="E246" s="8">
        <v>13152</v>
      </c>
      <c r="F246" t="s">
        <v>1781</v>
      </c>
      <c r="G246" s="2">
        <v>1.9E-6</v>
      </c>
      <c r="H246" t="s">
        <v>1796</v>
      </c>
    </row>
  </sheetData>
  <sortState ref="A3:H200">
    <sortCondition ref="E200"/>
  </sortState>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B202"/>
  <sheetViews>
    <sheetView workbookViewId="0">
      <selection activeCell="A10" sqref="A10"/>
    </sheetView>
  </sheetViews>
  <sheetFormatPr defaultRowHeight="15"/>
  <cols>
    <col min="1" max="1" width="32.140625" bestFit="1" customWidth="1"/>
  </cols>
  <sheetData>
    <row r="1" spans="1:2">
      <c r="A1" t="s">
        <v>0</v>
      </c>
    </row>
    <row r="2" spans="1:2">
      <c r="A2" t="s">
        <v>1506</v>
      </c>
      <c r="B2">
        <f>FIND("gu",A2)</f>
        <v>4</v>
      </c>
    </row>
    <row r="3" spans="1:2">
      <c r="A3" t="s">
        <v>1272</v>
      </c>
      <c r="B3">
        <f>FIND("gu",A3)</f>
        <v>5</v>
      </c>
    </row>
    <row r="4" spans="1:2">
      <c r="A4" t="s">
        <v>1484</v>
      </c>
      <c r="B4">
        <f>FIND("gu",A4)</f>
        <v>5</v>
      </c>
    </row>
    <row r="5" spans="1:2">
      <c r="A5" t="s">
        <v>1410</v>
      </c>
      <c r="B5">
        <f>FIND("gu",A5)</f>
        <v>7</v>
      </c>
    </row>
    <row r="6" spans="1:2">
      <c r="A6" t="s">
        <v>1394</v>
      </c>
      <c r="B6">
        <f t="shared" ref="B6:B37" si="0">FIND("Gu",A6)</f>
        <v>1</v>
      </c>
    </row>
    <row r="7" spans="1:2">
      <c r="A7" t="s">
        <v>439</v>
      </c>
      <c r="B7">
        <f t="shared" si="0"/>
        <v>1</v>
      </c>
    </row>
    <row r="8" spans="1:2">
      <c r="A8" t="s">
        <v>445</v>
      </c>
      <c r="B8">
        <f t="shared" si="0"/>
        <v>1</v>
      </c>
    </row>
    <row r="9" spans="1:2">
      <c r="A9" t="s">
        <v>1478</v>
      </c>
      <c r="B9">
        <f t="shared" si="0"/>
        <v>1</v>
      </c>
    </row>
    <row r="10" spans="1:2">
      <c r="A10" t="s">
        <v>675</v>
      </c>
      <c r="B10">
        <f t="shared" si="0"/>
        <v>11</v>
      </c>
    </row>
    <row r="11" spans="1:2">
      <c r="A11" t="s">
        <v>340</v>
      </c>
      <c r="B11">
        <f t="shared" si="0"/>
        <v>12</v>
      </c>
    </row>
    <row r="12" spans="1:2">
      <c r="A12" t="s">
        <v>907</v>
      </c>
      <c r="B12" t="e">
        <f t="shared" si="0"/>
        <v>#VALUE!</v>
      </c>
    </row>
    <row r="13" spans="1:2">
      <c r="A13" t="s">
        <v>1100</v>
      </c>
      <c r="B13" t="e">
        <f t="shared" si="0"/>
        <v>#VALUE!</v>
      </c>
    </row>
    <row r="14" spans="1:2">
      <c r="A14" t="s">
        <v>1668</v>
      </c>
      <c r="B14" t="e">
        <f t="shared" si="0"/>
        <v>#VALUE!</v>
      </c>
    </row>
    <row r="15" spans="1:2">
      <c r="A15" t="s">
        <v>1154</v>
      </c>
      <c r="B15" t="e">
        <f t="shared" si="0"/>
        <v>#VALUE!</v>
      </c>
    </row>
    <row r="16" spans="1:2">
      <c r="A16" t="s">
        <v>300</v>
      </c>
      <c r="B16" t="e">
        <f t="shared" si="0"/>
        <v>#VALUE!</v>
      </c>
    </row>
    <row r="17" spans="1:2">
      <c r="A17" t="s">
        <v>1430</v>
      </c>
      <c r="B17" t="e">
        <f t="shared" si="0"/>
        <v>#VALUE!</v>
      </c>
    </row>
    <row r="18" spans="1:2">
      <c r="A18" t="s">
        <v>912</v>
      </c>
      <c r="B18" t="e">
        <f t="shared" si="0"/>
        <v>#VALUE!</v>
      </c>
    </row>
    <row r="19" spans="1:2">
      <c r="A19" t="s">
        <v>523</v>
      </c>
      <c r="B19" t="e">
        <f t="shared" si="0"/>
        <v>#VALUE!</v>
      </c>
    </row>
    <row r="20" spans="1:2">
      <c r="A20" t="s">
        <v>953</v>
      </c>
      <c r="B20" t="e">
        <f t="shared" si="0"/>
        <v>#VALUE!</v>
      </c>
    </row>
    <row r="21" spans="1:2">
      <c r="A21" t="s">
        <v>917</v>
      </c>
      <c r="B21" t="e">
        <f t="shared" si="0"/>
        <v>#VALUE!</v>
      </c>
    </row>
    <row r="22" spans="1:2">
      <c r="A22" t="s">
        <v>1279</v>
      </c>
      <c r="B22" t="e">
        <f t="shared" si="0"/>
        <v>#VALUE!</v>
      </c>
    </row>
    <row r="23" spans="1:2">
      <c r="A23" t="s">
        <v>1574</v>
      </c>
      <c r="B23" t="e">
        <f t="shared" si="0"/>
        <v>#VALUE!</v>
      </c>
    </row>
    <row r="24" spans="1:2">
      <c r="A24" t="s">
        <v>853</v>
      </c>
      <c r="B24" t="e">
        <f t="shared" si="0"/>
        <v>#VALUE!</v>
      </c>
    </row>
    <row r="25" spans="1:2">
      <c r="A25" t="s">
        <v>1284</v>
      </c>
      <c r="B25" t="e">
        <f t="shared" si="0"/>
        <v>#VALUE!</v>
      </c>
    </row>
    <row r="26" spans="1:2">
      <c r="A26" t="s">
        <v>1029</v>
      </c>
      <c r="B26" t="e">
        <f t="shared" si="0"/>
        <v>#VALUE!</v>
      </c>
    </row>
    <row r="27" spans="1:2">
      <c r="A27" t="s">
        <v>1197</v>
      </c>
      <c r="B27" t="e">
        <f t="shared" si="0"/>
        <v>#VALUE!</v>
      </c>
    </row>
    <row r="28" spans="1:2">
      <c r="A28" t="s">
        <v>1374</v>
      </c>
      <c r="B28" t="e">
        <f t="shared" si="0"/>
        <v>#VALUE!</v>
      </c>
    </row>
    <row r="29" spans="1:2">
      <c r="A29" t="s">
        <v>409</v>
      </c>
      <c r="B29" t="e">
        <f t="shared" si="0"/>
        <v>#VALUE!</v>
      </c>
    </row>
    <row r="30" spans="1:2">
      <c r="A30" t="s">
        <v>861</v>
      </c>
      <c r="B30" t="e">
        <f t="shared" si="0"/>
        <v>#VALUE!</v>
      </c>
    </row>
    <row r="31" spans="1:2">
      <c r="A31" t="s">
        <v>1439</v>
      </c>
      <c r="B31" t="e">
        <f t="shared" si="0"/>
        <v>#VALUE!</v>
      </c>
    </row>
    <row r="32" spans="1:2">
      <c r="A32" t="s">
        <v>1106</v>
      </c>
      <c r="B32" t="e">
        <f t="shared" si="0"/>
        <v>#VALUE!</v>
      </c>
    </row>
    <row r="33" spans="1:2">
      <c r="A33" t="s">
        <v>366</v>
      </c>
      <c r="B33" t="e">
        <f t="shared" si="0"/>
        <v>#VALUE!</v>
      </c>
    </row>
    <row r="34" spans="1:2">
      <c r="A34" t="s">
        <v>1443</v>
      </c>
      <c r="B34" t="e">
        <f t="shared" si="0"/>
        <v>#VALUE!</v>
      </c>
    </row>
    <row r="35" spans="1:2">
      <c r="A35" t="s">
        <v>761</v>
      </c>
      <c r="B35" t="e">
        <f t="shared" si="0"/>
        <v>#VALUE!</v>
      </c>
    </row>
    <row r="36" spans="1:2">
      <c r="A36" t="s">
        <v>1111</v>
      </c>
      <c r="B36" t="e">
        <f t="shared" si="0"/>
        <v>#VALUE!</v>
      </c>
    </row>
    <row r="37" spans="1:2">
      <c r="A37" t="s">
        <v>416</v>
      </c>
      <c r="B37" t="e">
        <f t="shared" si="0"/>
        <v>#VALUE!</v>
      </c>
    </row>
    <row r="38" spans="1:2">
      <c r="A38" t="s">
        <v>770</v>
      </c>
      <c r="B38" t="e">
        <f t="shared" ref="B38:B69" si="1">FIND("Gu",A38)</f>
        <v>#VALUE!</v>
      </c>
    </row>
    <row r="39" spans="1:2">
      <c r="A39" t="s">
        <v>163</v>
      </c>
      <c r="B39" t="e">
        <f t="shared" si="1"/>
        <v>#VALUE!</v>
      </c>
    </row>
    <row r="40" spans="1:2">
      <c r="A40" t="s">
        <v>779</v>
      </c>
      <c r="B40" t="e">
        <f t="shared" si="1"/>
        <v>#VALUE!</v>
      </c>
    </row>
    <row r="41" spans="1:2">
      <c r="A41" t="s">
        <v>307</v>
      </c>
      <c r="B41" t="e">
        <f t="shared" si="1"/>
        <v>#VALUE!</v>
      </c>
    </row>
    <row r="42" spans="1:2">
      <c r="A42" t="s">
        <v>1541</v>
      </c>
      <c r="B42" t="e">
        <f t="shared" si="1"/>
        <v>#VALUE!</v>
      </c>
    </row>
    <row r="43" spans="1:2">
      <c r="A43" t="s">
        <v>422</v>
      </c>
      <c r="B43" t="e">
        <f t="shared" si="1"/>
        <v>#VALUE!</v>
      </c>
    </row>
    <row r="44" spans="1:2">
      <c r="A44" t="s">
        <v>314</v>
      </c>
      <c r="B44" t="e">
        <f t="shared" si="1"/>
        <v>#VALUE!</v>
      </c>
    </row>
    <row r="45" spans="1:2">
      <c r="A45" t="s">
        <v>319</v>
      </c>
      <c r="B45" t="e">
        <f t="shared" si="1"/>
        <v>#VALUE!</v>
      </c>
    </row>
    <row r="46" spans="1:2">
      <c r="A46" t="s">
        <v>1450</v>
      </c>
      <c r="B46" t="e">
        <f t="shared" si="1"/>
        <v>#VALUE!</v>
      </c>
    </row>
    <row r="47" spans="1:2">
      <c r="A47" t="s">
        <v>590</v>
      </c>
      <c r="B47" t="e">
        <f t="shared" si="1"/>
        <v>#VALUE!</v>
      </c>
    </row>
    <row r="48" spans="1:2">
      <c r="A48" t="s">
        <v>1457</v>
      </c>
      <c r="B48" t="e">
        <f t="shared" si="1"/>
        <v>#VALUE!</v>
      </c>
    </row>
    <row r="49" spans="1:2">
      <c r="A49" t="s">
        <v>170</v>
      </c>
      <c r="B49" t="e">
        <f t="shared" si="1"/>
        <v>#VALUE!</v>
      </c>
    </row>
    <row r="50" spans="1:2">
      <c r="A50" t="s">
        <v>326</v>
      </c>
      <c r="B50" t="e">
        <f t="shared" si="1"/>
        <v>#VALUE!</v>
      </c>
    </row>
    <row r="51" spans="1:2">
      <c r="A51" t="s">
        <v>333</v>
      </c>
      <c r="B51" t="e">
        <f t="shared" si="1"/>
        <v>#VALUE!</v>
      </c>
    </row>
    <row r="52" spans="1:2">
      <c r="A52" t="s">
        <v>734</v>
      </c>
      <c r="B52" t="e">
        <f t="shared" si="1"/>
        <v>#VALUE!</v>
      </c>
    </row>
    <row r="53" spans="1:2">
      <c r="A53" t="s">
        <v>1382</v>
      </c>
      <c r="B53" t="e">
        <f t="shared" si="1"/>
        <v>#VALUE!</v>
      </c>
    </row>
    <row r="54" spans="1:2">
      <c r="A54" t="s">
        <v>1723</v>
      </c>
      <c r="B54" t="e">
        <f t="shared" si="1"/>
        <v>#VALUE!</v>
      </c>
    </row>
    <row r="55" spans="1:2">
      <c r="A55" t="s">
        <v>962</v>
      </c>
      <c r="B55" t="e">
        <f t="shared" si="1"/>
        <v>#VALUE!</v>
      </c>
    </row>
    <row r="56" spans="1:2">
      <c r="A56" t="s">
        <v>1290</v>
      </c>
      <c r="B56" t="e">
        <f t="shared" si="1"/>
        <v>#VALUE!</v>
      </c>
    </row>
    <row r="57" spans="1:2">
      <c r="A57" t="s">
        <v>921</v>
      </c>
      <c r="B57" t="e">
        <f t="shared" si="1"/>
        <v>#VALUE!</v>
      </c>
    </row>
    <row r="58" spans="1:2">
      <c r="A58" t="s">
        <v>966</v>
      </c>
      <c r="B58" t="e">
        <f t="shared" si="1"/>
        <v>#VALUE!</v>
      </c>
    </row>
    <row r="59" spans="1:2">
      <c r="A59" t="s">
        <v>1058</v>
      </c>
      <c r="B59" t="e">
        <f t="shared" si="1"/>
        <v>#VALUE!</v>
      </c>
    </row>
    <row r="60" spans="1:2">
      <c r="A60" t="s">
        <v>175</v>
      </c>
      <c r="B60" t="e">
        <f t="shared" si="1"/>
        <v>#VALUE!</v>
      </c>
    </row>
    <row r="61" spans="1:2">
      <c r="A61" t="s">
        <v>1296</v>
      </c>
      <c r="B61" t="e">
        <f t="shared" si="1"/>
        <v>#VALUE!</v>
      </c>
    </row>
    <row r="62" spans="1:2">
      <c r="A62" t="s">
        <v>1299</v>
      </c>
      <c r="B62" t="e">
        <f t="shared" si="1"/>
        <v>#VALUE!</v>
      </c>
    </row>
    <row r="63" spans="1:2">
      <c r="A63" t="s">
        <v>1462</v>
      </c>
      <c r="B63" t="e">
        <f t="shared" si="1"/>
        <v>#VALUE!</v>
      </c>
    </row>
    <row r="64" spans="1:2">
      <c r="A64" t="s">
        <v>1674</v>
      </c>
      <c r="B64" t="e">
        <f t="shared" si="1"/>
        <v>#VALUE!</v>
      </c>
    </row>
    <row r="65" spans="1:2">
      <c r="A65" t="s">
        <v>1388</v>
      </c>
      <c r="B65" t="e">
        <f t="shared" si="1"/>
        <v>#VALUE!</v>
      </c>
    </row>
    <row r="66" spans="1:2">
      <c r="A66" t="s">
        <v>181</v>
      </c>
      <c r="B66" t="e">
        <f t="shared" si="1"/>
        <v>#VALUE!</v>
      </c>
    </row>
    <row r="67" spans="1:2">
      <c r="A67" t="s">
        <v>970</v>
      </c>
      <c r="B67" t="e">
        <f t="shared" si="1"/>
        <v>#VALUE!</v>
      </c>
    </row>
    <row r="68" spans="1:2">
      <c r="A68" t="s">
        <v>187</v>
      </c>
      <c r="B68" t="e">
        <f t="shared" si="1"/>
        <v>#VALUE!</v>
      </c>
    </row>
    <row r="69" spans="1:2">
      <c r="A69" t="s">
        <v>660</v>
      </c>
      <c r="B69" t="e">
        <f t="shared" si="1"/>
        <v>#VALUE!</v>
      </c>
    </row>
    <row r="70" spans="1:2">
      <c r="A70" t="s">
        <v>1068</v>
      </c>
      <c r="B70" t="e">
        <f t="shared" ref="B70:B101" si="2">FIND("Gu",A70)</f>
        <v>#VALUE!</v>
      </c>
    </row>
    <row r="71" spans="1:2">
      <c r="A71" t="s">
        <v>1208</v>
      </c>
      <c r="B71" t="e">
        <f t="shared" si="2"/>
        <v>#VALUE!</v>
      </c>
    </row>
    <row r="72" spans="1:2">
      <c r="A72" t="s">
        <v>347</v>
      </c>
      <c r="B72" t="e">
        <f t="shared" si="2"/>
        <v>#VALUE!</v>
      </c>
    </row>
    <row r="73" spans="1:2">
      <c r="A73" t="s">
        <v>427</v>
      </c>
      <c r="B73" t="e">
        <f t="shared" si="2"/>
        <v>#VALUE!</v>
      </c>
    </row>
    <row r="74" spans="1:2">
      <c r="A74" t="s">
        <v>1034</v>
      </c>
      <c r="B74" t="e">
        <f t="shared" si="2"/>
        <v>#VALUE!</v>
      </c>
    </row>
    <row r="75" spans="1:2">
      <c r="A75" t="s">
        <v>976</v>
      </c>
      <c r="B75" t="e">
        <f t="shared" si="2"/>
        <v>#VALUE!</v>
      </c>
    </row>
    <row r="76" spans="1:2">
      <c r="A76" t="s">
        <v>432</v>
      </c>
      <c r="B76" t="e">
        <f t="shared" si="2"/>
        <v>#VALUE!</v>
      </c>
    </row>
    <row r="77" spans="1:2">
      <c r="A77" t="s">
        <v>1116</v>
      </c>
      <c r="B77" t="e">
        <f t="shared" si="2"/>
        <v>#VALUE!</v>
      </c>
    </row>
    <row r="78" spans="1:2">
      <c r="A78" t="s">
        <v>1305</v>
      </c>
      <c r="B78" t="e">
        <f t="shared" si="2"/>
        <v>#VALUE!</v>
      </c>
    </row>
    <row r="79" spans="1:2">
      <c r="A79" t="s">
        <v>1313</v>
      </c>
      <c r="B79" t="e">
        <f t="shared" si="2"/>
        <v>#VALUE!</v>
      </c>
    </row>
    <row r="80" spans="1:2">
      <c r="A80" t="s">
        <v>1399</v>
      </c>
      <c r="B80" t="e">
        <f t="shared" si="2"/>
        <v>#VALUE!</v>
      </c>
    </row>
    <row r="81" spans="1:2">
      <c r="A81" t="s">
        <v>983</v>
      </c>
      <c r="B81" t="e">
        <f t="shared" si="2"/>
        <v>#VALUE!</v>
      </c>
    </row>
    <row r="82" spans="1:2">
      <c r="A82" t="s">
        <v>1073</v>
      </c>
      <c r="B82" t="e">
        <f t="shared" si="2"/>
        <v>#VALUE!</v>
      </c>
    </row>
    <row r="83" spans="1:2">
      <c r="A83" t="s">
        <v>866</v>
      </c>
      <c r="B83" t="e">
        <f t="shared" si="2"/>
        <v>#VALUE!</v>
      </c>
    </row>
    <row r="84" spans="1:2">
      <c r="A84" t="s">
        <v>786</v>
      </c>
      <c r="B84" t="e">
        <f t="shared" si="2"/>
        <v>#VALUE!</v>
      </c>
    </row>
    <row r="85" spans="1:2">
      <c r="A85" t="s">
        <v>926</v>
      </c>
      <c r="B85" t="e">
        <f t="shared" si="2"/>
        <v>#VALUE!</v>
      </c>
    </row>
    <row r="86" spans="1:2">
      <c r="A86" t="s">
        <v>1585</v>
      </c>
      <c r="B86" t="e">
        <f t="shared" si="2"/>
        <v>#VALUE!</v>
      </c>
    </row>
    <row r="87" spans="1:2">
      <c r="A87" t="s">
        <v>1216</v>
      </c>
      <c r="B87" t="e">
        <f t="shared" si="2"/>
        <v>#VALUE!</v>
      </c>
    </row>
    <row r="88" spans="1:2">
      <c r="A88" t="s">
        <v>1590</v>
      </c>
      <c r="B88" t="e">
        <f t="shared" si="2"/>
        <v>#VALUE!</v>
      </c>
    </row>
    <row r="89" spans="1:2">
      <c r="A89" t="s">
        <v>1160</v>
      </c>
      <c r="B89" t="e">
        <f t="shared" si="2"/>
        <v>#VALUE!</v>
      </c>
    </row>
    <row r="90" spans="1:2">
      <c r="A90" t="s">
        <v>1319</v>
      </c>
      <c r="B90" t="e">
        <f t="shared" si="2"/>
        <v>#VALUE!</v>
      </c>
    </row>
    <row r="91" spans="1:2">
      <c r="A91" t="s">
        <v>608</v>
      </c>
      <c r="B91" t="e">
        <f t="shared" si="2"/>
        <v>#VALUE!</v>
      </c>
    </row>
    <row r="92" spans="1:2">
      <c r="A92" t="s">
        <v>1599</v>
      </c>
      <c r="B92" t="e">
        <f t="shared" si="2"/>
        <v>#VALUE!</v>
      </c>
    </row>
    <row r="93" spans="1:2">
      <c r="A93" t="s">
        <v>554</v>
      </c>
      <c r="B93" t="e">
        <f t="shared" si="2"/>
        <v>#VALUE!</v>
      </c>
    </row>
    <row r="94" spans="1:2">
      <c r="A94" t="s">
        <v>193</v>
      </c>
      <c r="B94" t="e">
        <f t="shared" si="2"/>
        <v>#VALUE!</v>
      </c>
    </row>
    <row r="95" spans="1:2">
      <c r="A95" t="s">
        <v>705</v>
      </c>
      <c r="B95" t="e">
        <f t="shared" si="2"/>
        <v>#VALUE!</v>
      </c>
    </row>
    <row r="96" spans="1:2">
      <c r="A96" t="s">
        <v>616</v>
      </c>
      <c r="B96" t="e">
        <f t="shared" si="2"/>
        <v>#VALUE!</v>
      </c>
    </row>
    <row r="97" spans="1:2">
      <c r="A97" t="s">
        <v>623</v>
      </c>
      <c r="B97" t="e">
        <f t="shared" si="2"/>
        <v>#VALUE!</v>
      </c>
    </row>
    <row r="98" spans="1:2">
      <c r="A98" t="s">
        <v>1122</v>
      </c>
      <c r="B98" t="e">
        <f t="shared" si="2"/>
        <v>#VALUE!</v>
      </c>
    </row>
    <row r="99" spans="1:2">
      <c r="A99" t="s">
        <v>1604</v>
      </c>
      <c r="B99" t="e">
        <f t="shared" si="2"/>
        <v>#VALUE!</v>
      </c>
    </row>
    <row r="100" spans="1:2">
      <c r="A100" t="s">
        <v>563</v>
      </c>
      <c r="B100" t="e">
        <f t="shared" si="2"/>
        <v>#VALUE!</v>
      </c>
    </row>
    <row r="101" spans="1:2">
      <c r="A101" t="s">
        <v>794</v>
      </c>
      <c r="B101" t="e">
        <f t="shared" si="2"/>
        <v>#VALUE!</v>
      </c>
    </row>
    <row r="102" spans="1:2">
      <c r="A102" t="s">
        <v>987</v>
      </c>
      <c r="B102" t="e">
        <f t="shared" ref="B102:B133" si="3">FIND("Gu",A102)</f>
        <v>#VALUE!</v>
      </c>
    </row>
    <row r="103" spans="1:2">
      <c r="A103" t="s">
        <v>1610</v>
      </c>
      <c r="B103" t="e">
        <f t="shared" si="3"/>
        <v>#VALUE!</v>
      </c>
    </row>
    <row r="104" spans="1:2">
      <c r="A104" t="s">
        <v>375</v>
      </c>
      <c r="B104" t="e">
        <f t="shared" si="3"/>
        <v>#VALUE!</v>
      </c>
    </row>
    <row r="105" spans="1:2">
      <c r="A105" t="s">
        <v>458</v>
      </c>
      <c r="B105" t="e">
        <f t="shared" si="3"/>
        <v>#VALUE!</v>
      </c>
    </row>
    <row r="106" spans="1:2">
      <c r="A106" t="s">
        <v>1678</v>
      </c>
      <c r="B106" t="e">
        <f t="shared" si="3"/>
        <v>#VALUE!</v>
      </c>
    </row>
    <row r="107" spans="1:2">
      <c r="A107" t="s">
        <v>992</v>
      </c>
      <c r="B107" t="e">
        <f t="shared" si="3"/>
        <v>#VALUE!</v>
      </c>
    </row>
    <row r="108" spans="1:2">
      <c r="A108" t="s">
        <v>995</v>
      </c>
      <c r="B108" t="e">
        <f t="shared" si="3"/>
        <v>#VALUE!</v>
      </c>
    </row>
    <row r="109" spans="1:2">
      <c r="A109" t="s">
        <v>1225</v>
      </c>
      <c r="B109" t="e">
        <f t="shared" si="3"/>
        <v>#VALUE!</v>
      </c>
    </row>
    <row r="110" spans="1:2">
      <c r="A110" t="s">
        <v>1127</v>
      </c>
      <c r="B110" t="e">
        <f t="shared" si="3"/>
        <v>#VALUE!</v>
      </c>
    </row>
    <row r="111" spans="1:2">
      <c r="A111" t="s">
        <v>201</v>
      </c>
      <c r="B111" t="e">
        <f t="shared" si="3"/>
        <v>#VALUE!</v>
      </c>
    </row>
    <row r="112" spans="1:2">
      <c r="A112" t="s">
        <v>209</v>
      </c>
      <c r="B112" t="e">
        <f t="shared" si="3"/>
        <v>#VALUE!</v>
      </c>
    </row>
    <row r="113" spans="1:2">
      <c r="A113" t="s">
        <v>801</v>
      </c>
      <c r="B113" t="e">
        <f t="shared" si="3"/>
        <v>#VALUE!</v>
      </c>
    </row>
    <row r="114" spans="1:2">
      <c r="A114" t="s">
        <v>875</v>
      </c>
      <c r="B114" t="e">
        <f t="shared" si="3"/>
        <v>#VALUE!</v>
      </c>
    </row>
    <row r="115" spans="1:2">
      <c r="A115" t="s">
        <v>465</v>
      </c>
      <c r="B115" t="e">
        <f t="shared" si="3"/>
        <v>#VALUE!</v>
      </c>
    </row>
    <row r="116" spans="1:2">
      <c r="A116" t="s">
        <v>1167</v>
      </c>
      <c r="B116" t="e">
        <f t="shared" si="3"/>
        <v>#VALUE!</v>
      </c>
    </row>
    <row r="117" spans="1:2">
      <c r="A117" t="s">
        <v>709</v>
      </c>
      <c r="B117" t="e">
        <f t="shared" si="3"/>
        <v>#VALUE!</v>
      </c>
    </row>
    <row r="118" spans="1:2">
      <c r="A118" t="s">
        <v>471</v>
      </c>
      <c r="B118" t="e">
        <f t="shared" si="3"/>
        <v>#VALUE!</v>
      </c>
    </row>
    <row r="119" spans="1:2">
      <c r="A119" t="s">
        <v>215</v>
      </c>
      <c r="B119" t="e">
        <f t="shared" si="3"/>
        <v>#VALUE!</v>
      </c>
    </row>
    <row r="120" spans="1:2">
      <c r="A120" t="s">
        <v>1406</v>
      </c>
      <c r="B120" t="e">
        <f t="shared" si="3"/>
        <v>#VALUE!</v>
      </c>
    </row>
    <row r="121" spans="1:2">
      <c r="A121" t="s">
        <v>711</v>
      </c>
      <c r="B121" t="e">
        <f t="shared" si="3"/>
        <v>#VALUE!</v>
      </c>
    </row>
    <row r="122" spans="1:2">
      <c r="A122" t="s">
        <v>1132</v>
      </c>
      <c r="B122" t="e">
        <f t="shared" si="3"/>
        <v>#VALUE!</v>
      </c>
    </row>
    <row r="123" spans="1:2">
      <c r="A123" t="s">
        <v>1231</v>
      </c>
      <c r="B123" t="e">
        <f t="shared" si="3"/>
        <v>#VALUE!</v>
      </c>
    </row>
    <row r="124" spans="1:2">
      <c r="A124" t="s">
        <v>638</v>
      </c>
      <c r="B124" t="e">
        <f t="shared" si="3"/>
        <v>#VALUE!</v>
      </c>
    </row>
    <row r="125" spans="1:2">
      <c r="A125" t="s">
        <v>1136</v>
      </c>
      <c r="B125" t="e">
        <f t="shared" si="3"/>
        <v>#VALUE!</v>
      </c>
    </row>
    <row r="126" spans="1:2">
      <c r="A126" t="s">
        <v>1684</v>
      </c>
      <c r="B126" t="e">
        <f t="shared" si="3"/>
        <v>#VALUE!</v>
      </c>
    </row>
    <row r="127" spans="1:2">
      <c r="A127" t="s">
        <v>228</v>
      </c>
      <c r="B127" t="e">
        <f t="shared" si="3"/>
        <v>#VALUE!</v>
      </c>
    </row>
    <row r="128" spans="1:2">
      <c r="A128" t="s">
        <v>380</v>
      </c>
      <c r="B128" t="e">
        <f t="shared" si="3"/>
        <v>#VALUE!</v>
      </c>
    </row>
    <row r="129" spans="1:2">
      <c r="A129" t="s">
        <v>715</v>
      </c>
      <c r="B129" t="e">
        <f t="shared" si="3"/>
        <v>#VALUE!</v>
      </c>
    </row>
    <row r="130" spans="1:2">
      <c r="A130" t="s">
        <v>880</v>
      </c>
      <c r="B130" t="e">
        <f t="shared" si="3"/>
        <v>#VALUE!</v>
      </c>
    </row>
    <row r="131" spans="1:2">
      <c r="A131" t="s">
        <v>1233</v>
      </c>
      <c r="B131" t="e">
        <f t="shared" si="3"/>
        <v>#VALUE!</v>
      </c>
    </row>
    <row r="132" spans="1:2">
      <c r="A132" t="s">
        <v>535</v>
      </c>
      <c r="B132" t="e">
        <f t="shared" si="3"/>
        <v>#VALUE!</v>
      </c>
    </row>
    <row r="133" spans="1:2">
      <c r="A133" t="s">
        <v>477</v>
      </c>
      <c r="B133" t="e">
        <f t="shared" si="3"/>
        <v>#VALUE!</v>
      </c>
    </row>
    <row r="134" spans="1:2">
      <c r="A134" t="s">
        <v>482</v>
      </c>
      <c r="B134" t="e">
        <f t="shared" ref="B134:B165" si="4">FIND("Gu",A134)</f>
        <v>#VALUE!</v>
      </c>
    </row>
    <row r="135" spans="1:2">
      <c r="A135" t="s">
        <v>741</v>
      </c>
      <c r="B135" t="e">
        <f t="shared" si="4"/>
        <v>#VALUE!</v>
      </c>
    </row>
    <row r="136" spans="1:2">
      <c r="A136" t="s">
        <v>1724</v>
      </c>
      <c r="B136" t="e">
        <f t="shared" si="4"/>
        <v>#VALUE!</v>
      </c>
    </row>
    <row r="137" spans="1:2">
      <c r="A137" t="s">
        <v>1076</v>
      </c>
      <c r="B137" t="e">
        <f t="shared" si="4"/>
        <v>#VALUE!</v>
      </c>
    </row>
    <row r="138" spans="1:2">
      <c r="A138" t="s">
        <v>1616</v>
      </c>
      <c r="B138" t="e">
        <f t="shared" si="4"/>
        <v>#VALUE!</v>
      </c>
    </row>
    <row r="139" spans="1:2">
      <c r="A139" t="s">
        <v>888</v>
      </c>
      <c r="B139" t="e">
        <f t="shared" si="4"/>
        <v>#VALUE!</v>
      </c>
    </row>
    <row r="140" spans="1:2">
      <c r="A140" t="s">
        <v>721</v>
      </c>
      <c r="B140" t="e">
        <f t="shared" si="4"/>
        <v>#VALUE!</v>
      </c>
    </row>
    <row r="141" spans="1:2">
      <c r="A141" t="s">
        <v>1416</v>
      </c>
      <c r="B141" t="e">
        <f t="shared" si="4"/>
        <v>#VALUE!</v>
      </c>
    </row>
    <row r="142" spans="1:2">
      <c r="A142" t="s">
        <v>1490</v>
      </c>
      <c r="B142" t="e">
        <f t="shared" si="4"/>
        <v>#VALUE!</v>
      </c>
    </row>
    <row r="143" spans="1:2">
      <c r="A143" t="s">
        <v>810</v>
      </c>
      <c r="B143" t="e">
        <f t="shared" si="4"/>
        <v>#VALUE!</v>
      </c>
    </row>
    <row r="144" spans="1:2">
      <c r="A144" t="s">
        <v>999</v>
      </c>
      <c r="B144" t="e">
        <f t="shared" si="4"/>
        <v>#VALUE!</v>
      </c>
    </row>
    <row r="145" spans="1:2">
      <c r="A145" t="s">
        <v>1171</v>
      </c>
      <c r="B145" t="e">
        <f t="shared" si="4"/>
        <v>#VALUE!</v>
      </c>
    </row>
    <row r="146" spans="1:2">
      <c r="A146" t="s">
        <v>1627</v>
      </c>
      <c r="B146" t="e">
        <f t="shared" si="4"/>
        <v>#VALUE!</v>
      </c>
    </row>
    <row r="147" spans="1:2">
      <c r="A147" t="s">
        <v>234</v>
      </c>
      <c r="B147" t="e">
        <f t="shared" si="4"/>
        <v>#VALUE!</v>
      </c>
    </row>
    <row r="148" spans="1:2">
      <c r="A148" t="s">
        <v>1140</v>
      </c>
      <c r="B148" t="e">
        <f t="shared" si="4"/>
        <v>#VALUE!</v>
      </c>
    </row>
    <row r="149" spans="1:2">
      <c r="A149" t="s">
        <v>1039</v>
      </c>
      <c r="B149" t="e">
        <f t="shared" si="4"/>
        <v>#VALUE!</v>
      </c>
    </row>
    <row r="150" spans="1:2">
      <c r="A150" t="s">
        <v>243</v>
      </c>
      <c r="B150" t="e">
        <f t="shared" si="4"/>
        <v>#VALUE!</v>
      </c>
    </row>
    <row r="151" spans="1:2">
      <c r="A151" t="s">
        <v>1725</v>
      </c>
      <c r="B151" t="e">
        <f t="shared" si="4"/>
        <v>#VALUE!</v>
      </c>
    </row>
    <row r="152" spans="1:2">
      <c r="A152" t="s">
        <v>1726</v>
      </c>
      <c r="B152" t="e">
        <f t="shared" si="4"/>
        <v>#VALUE!</v>
      </c>
    </row>
    <row r="153" spans="1:2">
      <c r="A153" t="s">
        <v>1727</v>
      </c>
      <c r="B153" t="e">
        <f t="shared" si="4"/>
        <v>#VALUE!</v>
      </c>
    </row>
    <row r="154" spans="1:2">
      <c r="A154" t="s">
        <v>1728</v>
      </c>
      <c r="B154" t="e">
        <f t="shared" si="4"/>
        <v>#VALUE!</v>
      </c>
    </row>
    <row r="155" spans="1:2">
      <c r="A155" t="s">
        <v>743</v>
      </c>
      <c r="B155" t="e">
        <f t="shared" si="4"/>
        <v>#VALUE!</v>
      </c>
    </row>
    <row r="156" spans="1:2">
      <c r="A156" t="s">
        <v>1178</v>
      </c>
      <c r="B156" t="e">
        <f t="shared" si="4"/>
        <v>#VALUE!</v>
      </c>
    </row>
    <row r="157" spans="1:2">
      <c r="A157" t="s">
        <v>354</v>
      </c>
      <c r="B157" t="e">
        <f t="shared" si="4"/>
        <v>#VALUE!</v>
      </c>
    </row>
    <row r="158" spans="1:2">
      <c r="A158" t="s">
        <v>1633</v>
      </c>
      <c r="B158" t="e">
        <f t="shared" si="4"/>
        <v>#VALUE!</v>
      </c>
    </row>
    <row r="159" spans="1:2">
      <c r="A159" t="s">
        <v>488</v>
      </c>
      <c r="B159" t="e">
        <f t="shared" si="4"/>
        <v>#VALUE!</v>
      </c>
    </row>
    <row r="160" spans="1:2">
      <c r="A160" t="s">
        <v>1145</v>
      </c>
      <c r="B160" t="e">
        <f t="shared" si="4"/>
        <v>#VALUE!</v>
      </c>
    </row>
    <row r="161" spans="1:2">
      <c r="A161" t="s">
        <v>250</v>
      </c>
      <c r="B161" t="e">
        <f t="shared" si="4"/>
        <v>#VALUE!</v>
      </c>
    </row>
    <row r="162" spans="1:2">
      <c r="A162" t="s">
        <v>492</v>
      </c>
      <c r="B162" t="e">
        <f t="shared" si="4"/>
        <v>#VALUE!</v>
      </c>
    </row>
    <row r="163" spans="1:2">
      <c r="A163" t="s">
        <v>817</v>
      </c>
      <c r="B163" t="e">
        <f t="shared" si="4"/>
        <v>#VALUE!</v>
      </c>
    </row>
    <row r="164" spans="1:2">
      <c r="A164" t="s">
        <v>1003</v>
      </c>
      <c r="B164" t="e">
        <f t="shared" si="4"/>
        <v>#VALUE!</v>
      </c>
    </row>
    <row r="165" spans="1:2">
      <c r="A165" t="s">
        <v>1008</v>
      </c>
      <c r="B165" t="e">
        <f t="shared" si="4"/>
        <v>#VALUE!</v>
      </c>
    </row>
    <row r="166" spans="1:2">
      <c r="A166" t="s">
        <v>680</v>
      </c>
      <c r="B166" t="e">
        <f t="shared" ref="B166:B197" si="5">FIND("Gu",A166)</f>
        <v>#VALUE!</v>
      </c>
    </row>
    <row r="167" spans="1:2">
      <c r="A167" t="s">
        <v>254</v>
      </c>
      <c r="B167" t="e">
        <f t="shared" si="5"/>
        <v>#VALUE!</v>
      </c>
    </row>
    <row r="168" spans="1:2">
      <c r="A168" t="s">
        <v>386</v>
      </c>
      <c r="B168" t="e">
        <f t="shared" si="5"/>
        <v>#VALUE!</v>
      </c>
    </row>
    <row r="169" spans="1:2">
      <c r="A169" t="s">
        <v>257</v>
      </c>
      <c r="B169" t="e">
        <f t="shared" si="5"/>
        <v>#VALUE!</v>
      </c>
    </row>
    <row r="170" spans="1:2">
      <c r="A170" t="s">
        <v>1181</v>
      </c>
      <c r="B170" t="e">
        <f t="shared" si="5"/>
        <v>#VALUE!</v>
      </c>
    </row>
    <row r="171" spans="1:2">
      <c r="A171" t="s">
        <v>893</v>
      </c>
      <c r="B171" t="e">
        <f t="shared" si="5"/>
        <v>#VALUE!</v>
      </c>
    </row>
    <row r="172" spans="1:2">
      <c r="A172" t="s">
        <v>1687</v>
      </c>
      <c r="B172" t="e">
        <f t="shared" si="5"/>
        <v>#VALUE!</v>
      </c>
    </row>
    <row r="173" spans="1:2">
      <c r="A173" t="s">
        <v>1497</v>
      </c>
      <c r="B173" t="e">
        <f t="shared" si="5"/>
        <v>#VALUE!</v>
      </c>
    </row>
    <row r="174" spans="1:2">
      <c r="A174" t="s">
        <v>395</v>
      </c>
      <c r="B174" t="e">
        <f t="shared" si="5"/>
        <v>#VALUE!</v>
      </c>
    </row>
    <row r="175" spans="1:2">
      <c r="A175" t="s">
        <v>1084</v>
      </c>
      <c r="B175" t="e">
        <f t="shared" si="5"/>
        <v>#VALUE!</v>
      </c>
    </row>
    <row r="176" spans="1:2">
      <c r="A176" t="s">
        <v>1013</v>
      </c>
      <c r="B176" t="e">
        <f t="shared" si="5"/>
        <v>#VALUE!</v>
      </c>
    </row>
    <row r="177" spans="1:2">
      <c r="A177" t="s">
        <v>1640</v>
      </c>
      <c r="B177" t="e">
        <f t="shared" si="5"/>
        <v>#VALUE!</v>
      </c>
    </row>
    <row r="178" spans="1:2">
      <c r="A178" t="s">
        <v>645</v>
      </c>
      <c r="B178" t="e">
        <f t="shared" si="5"/>
        <v>#VALUE!</v>
      </c>
    </row>
    <row r="179" spans="1:2">
      <c r="A179" t="s">
        <v>569</v>
      </c>
      <c r="B179" t="e">
        <f t="shared" si="5"/>
        <v>#VALUE!</v>
      </c>
    </row>
    <row r="180" spans="1:2">
      <c r="A180" t="s">
        <v>263</v>
      </c>
      <c r="B180" t="e">
        <f t="shared" si="5"/>
        <v>#VALUE!</v>
      </c>
    </row>
    <row r="181" spans="1:2">
      <c r="A181" t="s">
        <v>826</v>
      </c>
      <c r="B181" t="e">
        <f t="shared" si="5"/>
        <v>#VALUE!</v>
      </c>
    </row>
    <row r="182" spans="1:2">
      <c r="A182" t="s">
        <v>833</v>
      </c>
      <c r="B182" t="e">
        <f t="shared" si="5"/>
        <v>#VALUE!</v>
      </c>
    </row>
    <row r="183" spans="1:2">
      <c r="A183" t="s">
        <v>501</v>
      </c>
      <c r="B183" t="e">
        <f t="shared" si="5"/>
        <v>#VALUE!</v>
      </c>
    </row>
    <row r="184" spans="1:2">
      <c r="A184" t="s">
        <v>748</v>
      </c>
      <c r="B184" t="e">
        <f t="shared" si="5"/>
        <v>#VALUE!</v>
      </c>
    </row>
    <row r="185" spans="1:2">
      <c r="A185" t="s">
        <v>1352</v>
      </c>
      <c r="B185" t="e">
        <f t="shared" si="5"/>
        <v>#VALUE!</v>
      </c>
    </row>
    <row r="186" spans="1:2">
      <c r="A186" t="s">
        <v>1693</v>
      </c>
      <c r="B186" t="e">
        <f t="shared" si="5"/>
        <v>#VALUE!</v>
      </c>
    </row>
    <row r="187" spans="1:2">
      <c r="A187" t="s">
        <v>931</v>
      </c>
      <c r="B187" t="e">
        <f t="shared" si="5"/>
        <v>#VALUE!</v>
      </c>
    </row>
    <row r="188" spans="1:2">
      <c r="A188" t="s">
        <v>574</v>
      </c>
      <c r="B188" t="e">
        <f t="shared" si="5"/>
        <v>#VALUE!</v>
      </c>
    </row>
    <row r="189" spans="1:2">
      <c r="A189" t="s">
        <v>750</v>
      </c>
      <c r="B189" t="e">
        <f t="shared" si="5"/>
        <v>#VALUE!</v>
      </c>
    </row>
    <row r="190" spans="1:2">
      <c r="A190" t="s">
        <v>271</v>
      </c>
      <c r="B190" t="e">
        <f t="shared" si="5"/>
        <v>#VALUE!</v>
      </c>
    </row>
    <row r="191" spans="1:2">
      <c r="A191" t="s">
        <v>1046</v>
      </c>
      <c r="B191" t="e">
        <f t="shared" si="5"/>
        <v>#VALUE!</v>
      </c>
    </row>
    <row r="192" spans="1:2">
      <c r="A192" t="s">
        <v>1645</v>
      </c>
      <c r="B192" t="e">
        <f t="shared" si="5"/>
        <v>#VALUE!</v>
      </c>
    </row>
    <row r="193" spans="1:2">
      <c r="A193" t="s">
        <v>1240</v>
      </c>
      <c r="B193" t="e">
        <f t="shared" si="5"/>
        <v>#VALUE!</v>
      </c>
    </row>
    <row r="194" spans="1:2">
      <c r="A194" t="s">
        <v>1556</v>
      </c>
      <c r="B194" t="e">
        <f t="shared" si="5"/>
        <v>#VALUE!</v>
      </c>
    </row>
    <row r="195" spans="1:2">
      <c r="A195" t="s">
        <v>579</v>
      </c>
      <c r="B195" t="e">
        <f t="shared" si="5"/>
        <v>#VALUE!</v>
      </c>
    </row>
    <row r="196" spans="1:2">
      <c r="A196" t="s">
        <v>685</v>
      </c>
      <c r="B196" t="e">
        <f t="shared" si="5"/>
        <v>#VALUE!</v>
      </c>
    </row>
    <row r="197" spans="1:2">
      <c r="A197" t="s">
        <v>1187</v>
      </c>
      <c r="B197" t="e">
        <f t="shared" si="5"/>
        <v>#VALUE!</v>
      </c>
    </row>
    <row r="198" spans="1:2">
      <c r="A198" t="s">
        <v>1512</v>
      </c>
      <c r="B198" t="e">
        <f t="shared" ref="B198:B202" si="6">FIND("Gu",A198)</f>
        <v>#VALUE!</v>
      </c>
    </row>
    <row r="199" spans="1:2">
      <c r="A199" t="s">
        <v>837</v>
      </c>
      <c r="B199" t="e">
        <f t="shared" si="6"/>
        <v>#VALUE!</v>
      </c>
    </row>
    <row r="200" spans="1:2">
      <c r="A200" t="s">
        <v>1653</v>
      </c>
      <c r="B200" t="e">
        <f t="shared" si="6"/>
        <v>#VALUE!</v>
      </c>
    </row>
    <row r="201" spans="1:2">
      <c r="A201" t="s">
        <v>279</v>
      </c>
      <c r="B201" t="e">
        <f t="shared" si="6"/>
        <v>#VALUE!</v>
      </c>
    </row>
    <row r="202" spans="1:2">
      <c r="A202" t="s">
        <v>286</v>
      </c>
      <c r="B202" t="e">
        <f t="shared" si="6"/>
        <v>#VALUE!</v>
      </c>
    </row>
  </sheetData>
  <sortState ref="A6:B202">
    <sortCondition ref="B6"/>
  </sortState>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40"/>
  <sheetViews>
    <sheetView tabSelected="1" topLeftCell="A132" workbookViewId="0">
      <selection activeCell="A191" sqref="A191"/>
    </sheetView>
  </sheetViews>
  <sheetFormatPr defaultRowHeight="15"/>
  <cols>
    <col min="1" max="5" width="4" customWidth="1"/>
    <col min="6" max="6" width="32.140625" bestFit="1" customWidth="1"/>
    <col min="7" max="7" width="5" customWidth="1"/>
    <col min="8" max="8" width="2" customWidth="1"/>
    <col min="9" max="10" width="12" bestFit="1" customWidth="1"/>
    <col min="11" max="11" width="30.5703125" bestFit="1" customWidth="1"/>
  </cols>
  <sheetData>
    <row r="1" spans="1:12">
      <c r="A1" t="s">
        <v>2458</v>
      </c>
      <c r="B1" t="s">
        <v>2569</v>
      </c>
      <c r="C1" t="s">
        <v>2568</v>
      </c>
      <c r="E1" t="s">
        <v>2587</v>
      </c>
      <c r="F1" t="s">
        <v>0</v>
      </c>
      <c r="G1" t="s">
        <v>1983</v>
      </c>
      <c r="I1" t="s">
        <v>2589</v>
      </c>
      <c r="J1" t="s">
        <v>2590</v>
      </c>
      <c r="K1" t="s">
        <v>151</v>
      </c>
    </row>
    <row r="2" spans="1:12" s="46" customFormat="1" ht="12.75">
      <c r="A2" s="46">
        <v>21</v>
      </c>
      <c r="B2" s="46">
        <v>82</v>
      </c>
      <c r="C2" s="46">
        <v>58</v>
      </c>
      <c r="D2" s="46" t="s">
        <v>2580</v>
      </c>
      <c r="E2" s="46">
        <v>65</v>
      </c>
      <c r="F2" s="46" t="s">
        <v>1073</v>
      </c>
      <c r="G2" s="46">
        <v>4</v>
      </c>
      <c r="I2" s="46">
        <v>8.2154068434206015E-2</v>
      </c>
      <c r="J2" s="46">
        <v>0.14486134850223953</v>
      </c>
      <c r="K2" s="46" t="s">
        <v>954</v>
      </c>
      <c r="L2" s="46">
        <f>COUNTIF(A:A,A2)</f>
        <v>1</v>
      </c>
    </row>
    <row r="3" spans="1:12" s="46" customFormat="1" ht="12.75">
      <c r="A3" s="46">
        <v>22</v>
      </c>
      <c r="B3" s="46">
        <v>1</v>
      </c>
      <c r="C3" s="46">
        <v>1</v>
      </c>
      <c r="D3" s="46" t="s">
        <v>2576</v>
      </c>
      <c r="E3" s="46">
        <v>117</v>
      </c>
      <c r="F3" s="46" t="s">
        <v>1076</v>
      </c>
      <c r="G3" s="46">
        <v>4.5</v>
      </c>
      <c r="I3" s="46">
        <v>0.31697796891751245</v>
      </c>
      <c r="J3" s="46">
        <v>0.51448272139794071</v>
      </c>
      <c r="K3" s="46" t="s">
        <v>954</v>
      </c>
      <c r="L3" s="46">
        <f>COUNTIF(A:A,A3)</f>
        <v>1</v>
      </c>
    </row>
    <row r="4" spans="1:12" s="46" customFormat="1" ht="12.75">
      <c r="A4" s="46">
        <v>24</v>
      </c>
      <c r="B4" s="46">
        <v>39</v>
      </c>
      <c r="C4" s="46">
        <v>39</v>
      </c>
      <c r="D4" s="46" t="s">
        <v>2578</v>
      </c>
      <c r="E4" s="46">
        <v>75</v>
      </c>
      <c r="F4" s="46" t="s">
        <v>1216</v>
      </c>
      <c r="G4" s="46">
        <v>4</v>
      </c>
      <c r="I4" s="46">
        <v>0.11895882071576988</v>
      </c>
      <c r="J4" s="46">
        <v>0.16182485857784107</v>
      </c>
      <c r="K4" s="46" t="s">
        <v>954</v>
      </c>
      <c r="L4" s="46">
        <f>COUNTIF(A:A,A4)</f>
        <v>2</v>
      </c>
    </row>
    <row r="5" spans="1:12" s="46" customFormat="1" ht="12.75">
      <c r="A5" s="46">
        <v>24</v>
      </c>
      <c r="B5" s="46">
        <v>3</v>
      </c>
      <c r="C5" s="46">
        <v>3</v>
      </c>
      <c r="D5" s="46" t="s">
        <v>2576</v>
      </c>
      <c r="E5" s="46">
        <v>163</v>
      </c>
      <c r="F5" s="46" t="s">
        <v>1240</v>
      </c>
      <c r="G5" s="46">
        <v>5.75</v>
      </c>
      <c r="H5" s="46">
        <v>1</v>
      </c>
      <c r="I5" s="46">
        <v>1.0922139624945901</v>
      </c>
      <c r="J5" s="46">
        <v>1.2403873613401739</v>
      </c>
      <c r="K5" s="46" t="s">
        <v>954</v>
      </c>
      <c r="L5" s="46">
        <f>COUNTIF(A:A,A5)</f>
        <v>2</v>
      </c>
    </row>
    <row r="6" spans="1:12" s="46" customFormat="1" ht="12.75">
      <c r="A6" s="46">
        <v>25</v>
      </c>
      <c r="B6" s="46">
        <v>5</v>
      </c>
      <c r="C6" s="46">
        <v>5</v>
      </c>
      <c r="D6" s="46" t="s">
        <v>2576</v>
      </c>
      <c r="E6" s="46">
        <v>72</v>
      </c>
      <c r="F6" s="46" t="s">
        <v>1058</v>
      </c>
      <c r="G6" s="46">
        <v>4</v>
      </c>
      <c r="I6" s="46">
        <v>0.11315196768147025</v>
      </c>
      <c r="J6" s="46">
        <v>0.1394414458562962</v>
      </c>
      <c r="K6" s="46" t="s">
        <v>954</v>
      </c>
      <c r="L6" s="46">
        <f>COUNTIF(A:A,A6)</f>
        <v>2</v>
      </c>
    </row>
    <row r="7" spans="1:12" s="46" customFormat="1" ht="12.75">
      <c r="A7" s="46">
        <v>25</v>
      </c>
      <c r="B7" s="46">
        <v>4</v>
      </c>
      <c r="C7" s="46">
        <v>4</v>
      </c>
      <c r="D7" s="46" t="s">
        <v>2576</v>
      </c>
      <c r="E7" s="46">
        <v>130</v>
      </c>
      <c r="F7" s="46" t="s">
        <v>1084</v>
      </c>
      <c r="G7" s="46">
        <v>5</v>
      </c>
      <c r="I7" s="46">
        <v>0.44710716130111744</v>
      </c>
      <c r="J7" s="46">
        <v>0.69739582777811249</v>
      </c>
      <c r="K7" s="46" t="s">
        <v>954</v>
      </c>
      <c r="L7" s="46">
        <f>COUNTIF(A:A,A7)</f>
        <v>2</v>
      </c>
    </row>
    <row r="8" spans="1:12" s="46" customFormat="1" ht="12.75">
      <c r="A8" s="46">
        <v>26</v>
      </c>
      <c r="B8" s="46">
        <v>6</v>
      </c>
      <c r="C8" s="46">
        <v>6</v>
      </c>
      <c r="D8" s="46" t="s">
        <v>2576</v>
      </c>
      <c r="E8" s="46">
        <v>116</v>
      </c>
      <c r="F8" s="46" t="s">
        <v>1068</v>
      </c>
      <c r="G8" s="46">
        <v>4.5</v>
      </c>
      <c r="I8" s="46">
        <v>0.30728574867703495</v>
      </c>
      <c r="J8" s="46">
        <v>0.4926583504446897</v>
      </c>
      <c r="K8" s="46" t="s">
        <v>954</v>
      </c>
      <c r="L8" s="46">
        <f>COUNTIF(A:A,A8)</f>
        <v>1</v>
      </c>
    </row>
    <row r="9" spans="1:12" s="46" customFormat="1" ht="12.75">
      <c r="A9" s="46">
        <v>27</v>
      </c>
      <c r="B9" s="46">
        <v>8</v>
      </c>
      <c r="C9" s="46">
        <v>8</v>
      </c>
      <c r="D9" s="46" t="s">
        <v>2576</v>
      </c>
      <c r="E9" s="46">
        <v>93</v>
      </c>
      <c r="F9" s="46" t="s">
        <v>1197</v>
      </c>
      <c r="G9" s="46">
        <v>4.5</v>
      </c>
      <c r="I9" s="46">
        <v>0.18345341368780177</v>
      </c>
      <c r="J9" s="46">
        <v>0.20207527989321936</v>
      </c>
      <c r="K9" s="46" t="s">
        <v>954</v>
      </c>
      <c r="L9" s="46">
        <f>COUNTIF(A:A,A9)</f>
        <v>5</v>
      </c>
    </row>
    <row r="10" spans="1:12" s="46" customFormat="1" ht="12.75">
      <c r="A10" s="46">
        <v>27</v>
      </c>
      <c r="B10" s="46">
        <v>7</v>
      </c>
      <c r="C10" s="46">
        <v>7</v>
      </c>
      <c r="D10" s="46" t="s">
        <v>2576</v>
      </c>
      <c r="E10" s="46">
        <v>173</v>
      </c>
      <c r="F10" s="46" t="s">
        <v>1208</v>
      </c>
      <c r="G10" s="46">
        <v>6</v>
      </c>
      <c r="H10" s="46">
        <v>1</v>
      </c>
      <c r="I10" s="46">
        <v>1.3273605148630101</v>
      </c>
      <c r="J10" s="46">
        <v>1.6591753553514135</v>
      </c>
      <c r="K10" s="46" t="s">
        <v>954</v>
      </c>
      <c r="L10" s="46">
        <f>COUNTIF(A:A,A10)</f>
        <v>5</v>
      </c>
    </row>
    <row r="11" spans="1:12" s="46" customFormat="1" ht="12.75">
      <c r="A11" s="46">
        <v>27</v>
      </c>
      <c r="B11" s="46">
        <v>36</v>
      </c>
      <c r="C11" s="46">
        <v>36</v>
      </c>
      <c r="D11" s="46" t="s">
        <v>2578</v>
      </c>
      <c r="E11" s="46">
        <v>28</v>
      </c>
      <c r="F11" s="46" t="s">
        <v>1225</v>
      </c>
      <c r="G11" s="46">
        <v>3.5</v>
      </c>
      <c r="I11" s="46">
        <v>9.6761860549116306E-3</v>
      </c>
      <c r="J11" s="46">
        <v>1.12536279445608E-2</v>
      </c>
      <c r="K11" s="46" t="s">
        <v>954</v>
      </c>
      <c r="L11" s="46">
        <f>COUNTIF(A:A,A11)</f>
        <v>5</v>
      </c>
    </row>
    <row r="12" spans="1:12" s="46" customFormat="1" ht="12.75">
      <c r="A12" s="46">
        <v>27</v>
      </c>
      <c r="B12" s="46">
        <v>35</v>
      </c>
      <c r="C12" s="46">
        <v>35</v>
      </c>
      <c r="D12" s="46" t="s">
        <v>2578</v>
      </c>
      <c r="E12" s="46">
        <v>7</v>
      </c>
      <c r="F12" s="46" t="s">
        <v>1231</v>
      </c>
      <c r="G12" s="46">
        <v>3.5</v>
      </c>
      <c r="I12" s="46">
        <v>5.2143767429746512E-4</v>
      </c>
      <c r="J12" s="46">
        <v>5.226576602910066E-4</v>
      </c>
      <c r="K12" s="46" t="s">
        <v>954</v>
      </c>
      <c r="L12" s="46">
        <f>COUNTIF(A:A,A12)</f>
        <v>5</v>
      </c>
    </row>
    <row r="13" spans="1:12" s="46" customFormat="1" ht="12.75">
      <c r="A13" s="46">
        <v>27</v>
      </c>
      <c r="B13" s="46">
        <v>9</v>
      </c>
      <c r="C13" s="46">
        <v>9</v>
      </c>
      <c r="D13" s="46" t="s">
        <v>2576</v>
      </c>
      <c r="E13" s="46">
        <v>108</v>
      </c>
      <c r="F13" s="46" t="s">
        <v>1233</v>
      </c>
      <c r="G13" s="46">
        <v>4.5</v>
      </c>
      <c r="I13" s="46">
        <v>0.26701353382178805</v>
      </c>
      <c r="J13" s="46">
        <v>0.28762092723169441</v>
      </c>
      <c r="K13" s="46" t="s">
        <v>954</v>
      </c>
      <c r="L13" s="46">
        <f>COUNTIF(A:A,A13)</f>
        <v>5</v>
      </c>
    </row>
    <row r="14" spans="1:12" s="46" customFormat="1" ht="12.75">
      <c r="A14" s="46">
        <v>28</v>
      </c>
      <c r="B14" s="46">
        <v>30</v>
      </c>
      <c r="C14" s="46">
        <v>30</v>
      </c>
      <c r="D14" s="46" t="s">
        <v>2577</v>
      </c>
      <c r="E14" s="46">
        <v>94</v>
      </c>
      <c r="F14" s="46" t="s">
        <v>953</v>
      </c>
      <c r="G14" s="46">
        <v>3.5</v>
      </c>
      <c r="I14" s="46">
        <v>0.18538975164880067</v>
      </c>
      <c r="J14" s="46">
        <v>0.23655535422493473</v>
      </c>
      <c r="K14" s="46" t="s">
        <v>954</v>
      </c>
      <c r="L14" s="46">
        <f>COUNTIF(A:A,A14)</f>
        <v>9</v>
      </c>
    </row>
    <row r="15" spans="1:12" s="46" customFormat="1" ht="12.75">
      <c r="A15" s="46">
        <v>28</v>
      </c>
      <c r="B15" s="46">
        <v>10</v>
      </c>
      <c r="C15" s="46">
        <v>10</v>
      </c>
      <c r="D15" s="46" t="s">
        <v>2576</v>
      </c>
      <c r="E15" s="46">
        <v>99</v>
      </c>
      <c r="F15" s="46" t="s">
        <v>966</v>
      </c>
      <c r="G15" s="46">
        <v>3.5</v>
      </c>
      <c r="I15" s="46">
        <v>0.21077049240141493</v>
      </c>
      <c r="J15" s="46">
        <v>0.258878810077734</v>
      </c>
      <c r="K15" s="46" t="s">
        <v>954</v>
      </c>
      <c r="L15" s="46">
        <f>COUNTIF(A:A,A15)</f>
        <v>9</v>
      </c>
    </row>
    <row r="16" spans="1:12" s="46" customFormat="1" ht="12.75">
      <c r="A16" s="46">
        <v>28</v>
      </c>
      <c r="B16" s="46">
        <v>19</v>
      </c>
      <c r="C16" s="46">
        <v>19</v>
      </c>
      <c r="D16" s="46" t="s">
        <v>2577</v>
      </c>
      <c r="E16" s="46">
        <v>176</v>
      </c>
      <c r="F16" s="46" t="s">
        <v>976</v>
      </c>
      <c r="G16" s="46">
        <v>6</v>
      </c>
      <c r="H16" s="46">
        <v>1</v>
      </c>
      <c r="I16" s="46">
        <v>1.4250274905807916</v>
      </c>
      <c r="J16" s="46">
        <v>1.6428700195665535</v>
      </c>
      <c r="K16" s="46" t="s">
        <v>954</v>
      </c>
      <c r="L16" s="46">
        <f>COUNTIF(A:A,A16)</f>
        <v>9</v>
      </c>
    </row>
    <row r="17" spans="1:12" s="46" customFormat="1" ht="12.75">
      <c r="A17" s="46">
        <v>28</v>
      </c>
      <c r="B17" s="46">
        <v>18</v>
      </c>
      <c r="C17" s="46">
        <v>18</v>
      </c>
      <c r="D17" s="46" t="s">
        <v>2577</v>
      </c>
      <c r="E17" s="46">
        <v>100</v>
      </c>
      <c r="F17" s="46" t="s">
        <v>983</v>
      </c>
      <c r="G17" s="46">
        <v>3.5</v>
      </c>
      <c r="I17" s="46">
        <v>0.21266959673008934</v>
      </c>
      <c r="J17" s="46">
        <v>0.2694166352266758</v>
      </c>
      <c r="K17" s="46" t="s">
        <v>954</v>
      </c>
      <c r="L17" s="46">
        <f>COUNTIF(A:A,A17)</f>
        <v>9</v>
      </c>
    </row>
    <row r="18" spans="1:12" s="46" customFormat="1" ht="12.75">
      <c r="A18" s="46">
        <v>28</v>
      </c>
      <c r="B18" s="46">
        <v>33</v>
      </c>
      <c r="C18" s="46">
        <v>33</v>
      </c>
      <c r="D18" s="46" t="s">
        <v>2578</v>
      </c>
      <c r="E18" s="46">
        <v>8</v>
      </c>
      <c r="F18" s="46" t="s">
        <v>992</v>
      </c>
      <c r="G18" s="46">
        <v>3.5</v>
      </c>
      <c r="I18" s="46">
        <v>6.5072233108007021E-4</v>
      </c>
      <c r="J18" s="46">
        <v>7.4832121056339087E-4</v>
      </c>
      <c r="K18" s="46" t="s">
        <v>954</v>
      </c>
      <c r="L18" s="46">
        <f>COUNTIF(A:A,A18)</f>
        <v>9</v>
      </c>
    </row>
    <row r="19" spans="1:12" s="46" customFormat="1" ht="12.75">
      <c r="A19" s="46">
        <v>28</v>
      </c>
      <c r="B19" s="46">
        <v>37</v>
      </c>
      <c r="C19" s="46">
        <v>37</v>
      </c>
      <c r="D19" s="46" t="s">
        <v>2578</v>
      </c>
      <c r="E19" s="46">
        <v>150</v>
      </c>
      <c r="F19" s="46" t="s">
        <v>999</v>
      </c>
      <c r="G19" s="46">
        <v>5</v>
      </c>
      <c r="I19" s="46">
        <v>0.79018332628104671</v>
      </c>
      <c r="J19" s="46">
        <v>0.98091898647630993</v>
      </c>
      <c r="K19" s="46" t="s">
        <v>954</v>
      </c>
      <c r="L19" s="46">
        <f>COUNTIF(A:A,A19)</f>
        <v>9</v>
      </c>
    </row>
    <row r="20" spans="1:12" s="46" customFormat="1" ht="12.75">
      <c r="A20" s="46">
        <v>28</v>
      </c>
      <c r="B20" s="46">
        <v>21</v>
      </c>
      <c r="C20" s="46">
        <v>21</v>
      </c>
      <c r="D20" s="46" t="s">
        <v>2577</v>
      </c>
      <c r="E20" s="46">
        <v>73</v>
      </c>
      <c r="F20" s="46" t="s">
        <v>1003</v>
      </c>
      <c r="G20" s="46">
        <v>3.5</v>
      </c>
      <c r="I20" s="46">
        <v>0.11482333108227433</v>
      </c>
      <c r="J20" s="46">
        <v>0.14473494767192502</v>
      </c>
      <c r="K20" s="46" t="s">
        <v>954</v>
      </c>
      <c r="L20" s="46">
        <f>COUNTIF(A:A,A20)</f>
        <v>9</v>
      </c>
    </row>
    <row r="21" spans="1:12" s="46" customFormat="1" ht="12.75">
      <c r="A21" s="46">
        <v>28</v>
      </c>
      <c r="B21" s="46">
        <v>22</v>
      </c>
      <c r="C21" s="46">
        <v>22</v>
      </c>
      <c r="D21" s="46" t="s">
        <v>2577</v>
      </c>
      <c r="E21" s="46">
        <v>51</v>
      </c>
      <c r="F21" s="46" t="s">
        <v>1008</v>
      </c>
      <c r="G21" s="46">
        <v>3.5</v>
      </c>
      <c r="I21" s="46">
        <v>4.4923867846180791E-2</v>
      </c>
      <c r="J21" s="46">
        <v>5.7290255869714285E-2</v>
      </c>
      <c r="K21" s="46" t="s">
        <v>954</v>
      </c>
      <c r="L21" s="46">
        <f>COUNTIF(A:A,A21)</f>
        <v>9</v>
      </c>
    </row>
    <row r="22" spans="1:12" s="46" customFormat="1" ht="12.75">
      <c r="A22" s="46">
        <v>28</v>
      </c>
      <c r="B22" s="46">
        <v>20</v>
      </c>
      <c r="C22" s="46">
        <v>20</v>
      </c>
      <c r="D22" s="46" t="s">
        <v>2577</v>
      </c>
      <c r="E22" s="46">
        <v>82</v>
      </c>
      <c r="F22" s="46" t="s">
        <v>1013</v>
      </c>
      <c r="G22" s="46">
        <v>3.5</v>
      </c>
      <c r="I22" s="46">
        <v>0.14676351075897806</v>
      </c>
      <c r="J22" s="46">
        <v>0.17194707163065864</v>
      </c>
      <c r="K22" s="46" t="s">
        <v>954</v>
      </c>
      <c r="L22" s="46">
        <f>COUNTIF(A:A,A22)</f>
        <v>9</v>
      </c>
    </row>
    <row r="23" spans="1:12" s="46" customFormat="1" ht="12.75">
      <c r="A23" s="46">
        <v>29</v>
      </c>
      <c r="B23" s="46">
        <v>34</v>
      </c>
      <c r="C23" s="46">
        <v>34</v>
      </c>
      <c r="D23" s="46" t="s">
        <v>2578</v>
      </c>
      <c r="E23" s="46">
        <v>12</v>
      </c>
      <c r="F23" s="46" t="s">
        <v>1154</v>
      </c>
      <c r="G23" s="46">
        <v>3.5</v>
      </c>
      <c r="I23" s="46">
        <v>1.4468781781089895E-3</v>
      </c>
      <c r="J23" s="46">
        <v>1.7299149286106193E-3</v>
      </c>
      <c r="K23" s="46" t="s">
        <v>954</v>
      </c>
      <c r="L23" s="46">
        <f>COUNTIF(A:A,A23)</f>
        <v>3</v>
      </c>
    </row>
    <row r="24" spans="1:12" s="46" customFormat="1" ht="12.75">
      <c r="A24" s="46">
        <v>29</v>
      </c>
      <c r="B24" s="46">
        <v>40</v>
      </c>
      <c r="C24" s="46">
        <v>40</v>
      </c>
      <c r="D24" s="46" t="s">
        <v>2578</v>
      </c>
      <c r="E24" s="46">
        <v>101</v>
      </c>
      <c r="F24" s="46" t="s">
        <v>1171</v>
      </c>
      <c r="G24" s="46">
        <v>4.5</v>
      </c>
      <c r="I24" s="46">
        <v>0.22140280202398918</v>
      </c>
      <c r="J24" s="46">
        <v>0.27757705709660796</v>
      </c>
      <c r="K24" s="46" t="s">
        <v>954</v>
      </c>
      <c r="L24" s="46">
        <f>COUNTIF(A:A,A24)</f>
        <v>3</v>
      </c>
    </row>
    <row r="25" spans="1:12" s="46" customFormat="1" ht="12.75">
      <c r="A25" s="46">
        <v>29</v>
      </c>
      <c r="B25" s="46">
        <v>23</v>
      </c>
      <c r="C25" s="46">
        <v>23</v>
      </c>
      <c r="D25" s="46" t="s">
        <v>2577</v>
      </c>
      <c r="E25" s="46">
        <v>161</v>
      </c>
      <c r="F25" s="46" t="s">
        <v>1181</v>
      </c>
      <c r="G25" s="46">
        <v>5.75</v>
      </c>
      <c r="H25" s="46">
        <v>1</v>
      </c>
      <c r="I25" s="46">
        <v>1.0569343035738217</v>
      </c>
      <c r="J25" s="46">
        <v>1.3642384054659824</v>
      </c>
      <c r="K25" s="46" t="s">
        <v>954</v>
      </c>
      <c r="L25" s="46">
        <f>COUNTIF(A:A,A25)</f>
        <v>3</v>
      </c>
    </row>
    <row r="26" spans="1:12" s="46" customFormat="1" ht="12.75">
      <c r="A26" s="46">
        <v>30</v>
      </c>
      <c r="B26" s="46">
        <v>11</v>
      </c>
      <c r="C26" s="46">
        <v>11</v>
      </c>
      <c r="D26" s="46" t="s">
        <v>2576</v>
      </c>
      <c r="E26" s="46">
        <v>55</v>
      </c>
      <c r="F26" s="46" t="s">
        <v>970</v>
      </c>
      <c r="G26" s="46">
        <v>4</v>
      </c>
      <c r="I26" s="46">
        <v>5.1257166918265339E-2</v>
      </c>
      <c r="J26" s="46">
        <v>7.7750382754012734E-2</v>
      </c>
      <c r="K26" s="46" t="s">
        <v>954</v>
      </c>
      <c r="L26" s="46">
        <f>COUNTIF(A:A,A26)</f>
        <v>3</v>
      </c>
    </row>
    <row r="27" spans="1:12" s="46" customFormat="1" ht="12.75">
      <c r="A27" s="46">
        <v>30</v>
      </c>
      <c r="B27" s="46">
        <v>24</v>
      </c>
      <c r="C27" s="46">
        <v>24</v>
      </c>
      <c r="D27" s="46" t="s">
        <v>2577</v>
      </c>
      <c r="E27" s="46">
        <v>64</v>
      </c>
      <c r="F27" s="46" t="s">
        <v>987</v>
      </c>
      <c r="G27" s="46">
        <v>4</v>
      </c>
      <c r="I27" s="46">
        <v>7.7760297001980769E-2</v>
      </c>
      <c r="J27" s="46">
        <v>0.11714266485949419</v>
      </c>
      <c r="K27" s="46" t="s">
        <v>954</v>
      </c>
      <c r="L27" s="46">
        <f>COUNTIF(A:A,A27)</f>
        <v>3</v>
      </c>
    </row>
    <row r="28" spans="1:12" s="46" customFormat="1" ht="12.75">
      <c r="A28" s="46">
        <v>30</v>
      </c>
      <c r="B28" s="46">
        <v>25</v>
      </c>
      <c r="C28" s="46">
        <v>25</v>
      </c>
      <c r="D28" s="46" t="s">
        <v>2577</v>
      </c>
      <c r="E28" s="46">
        <v>66</v>
      </c>
      <c r="F28" s="46" t="s">
        <v>995</v>
      </c>
      <c r="G28" s="46">
        <v>4</v>
      </c>
      <c r="I28" s="46">
        <v>9.1863673500648751E-2</v>
      </c>
      <c r="J28" s="46">
        <v>0.131696216189779</v>
      </c>
      <c r="K28" s="46" t="s">
        <v>954</v>
      </c>
      <c r="L28" s="46">
        <f>COUNTIF(A:A,A28)</f>
        <v>3</v>
      </c>
    </row>
    <row r="29" spans="1:12" s="46" customFormat="1" ht="12.75">
      <c r="A29" s="46">
        <v>34</v>
      </c>
      <c r="B29" s="46">
        <v>12</v>
      </c>
      <c r="C29" s="46">
        <v>12</v>
      </c>
      <c r="D29" s="46" t="s">
        <v>2576</v>
      </c>
      <c r="E29" s="46">
        <v>113</v>
      </c>
      <c r="F29" s="46" t="s">
        <v>1029</v>
      </c>
      <c r="G29" s="46">
        <v>4.5</v>
      </c>
      <c r="I29" s="46">
        <v>0.29264520022877571</v>
      </c>
      <c r="J29" s="46">
        <v>0.41927974635838428</v>
      </c>
      <c r="K29" s="46" t="s">
        <v>954</v>
      </c>
      <c r="L29" s="46">
        <f>COUNTIF(A:A,A29)</f>
        <v>2</v>
      </c>
    </row>
    <row r="30" spans="1:12" s="46" customFormat="1" ht="12.75">
      <c r="A30" s="46">
        <v>34</v>
      </c>
      <c r="B30" s="46">
        <v>26</v>
      </c>
      <c r="C30" s="46">
        <v>26</v>
      </c>
      <c r="D30" s="46" t="s">
        <v>2577</v>
      </c>
      <c r="E30" s="46">
        <v>165</v>
      </c>
      <c r="F30" s="46" t="s">
        <v>1046</v>
      </c>
      <c r="G30" s="46">
        <v>5.75</v>
      </c>
      <c r="H30" s="46">
        <v>1</v>
      </c>
      <c r="I30" s="46">
        <v>1.1099621531588153</v>
      </c>
      <c r="J30" s="46">
        <v>1.478171005813552</v>
      </c>
      <c r="K30" s="46" t="s">
        <v>954</v>
      </c>
      <c r="L30" s="46">
        <f>COUNTIF(A:A,A30)</f>
        <v>2</v>
      </c>
    </row>
    <row r="31" spans="1:12" s="46" customFormat="1" ht="12.75">
      <c r="A31" s="46">
        <v>36</v>
      </c>
      <c r="B31" s="46">
        <v>140</v>
      </c>
      <c r="C31" s="46">
        <v>116</v>
      </c>
      <c r="D31" s="46" t="s">
        <v>2583</v>
      </c>
      <c r="E31" s="46">
        <v>162</v>
      </c>
      <c r="F31" s="46" t="s">
        <v>1160</v>
      </c>
      <c r="G31" s="46">
        <v>5.75</v>
      </c>
      <c r="H31" s="46">
        <v>1</v>
      </c>
      <c r="I31" s="46">
        <v>1.084150796360084</v>
      </c>
      <c r="J31" s="46">
        <v>1.2679465662310863</v>
      </c>
      <c r="K31" s="46" t="s">
        <v>954</v>
      </c>
      <c r="L31" s="46">
        <f>COUNTIF(A:A,A31)</f>
        <v>4</v>
      </c>
    </row>
    <row r="32" spans="1:12" s="46" customFormat="1" ht="12.75">
      <c r="A32" s="46">
        <v>36</v>
      </c>
      <c r="B32" s="46">
        <v>83</v>
      </c>
      <c r="C32" s="46">
        <v>59</v>
      </c>
      <c r="D32" s="46" t="s">
        <v>2580</v>
      </c>
      <c r="E32" s="46">
        <v>26</v>
      </c>
      <c r="F32" s="46" t="s">
        <v>1167</v>
      </c>
      <c r="G32" s="46">
        <v>3.5</v>
      </c>
      <c r="I32" s="46">
        <v>6.2237559086603528E-3</v>
      </c>
      <c r="J32" s="46">
        <v>6.4159037026431396E-3</v>
      </c>
      <c r="K32" s="46" t="s">
        <v>954</v>
      </c>
      <c r="L32" s="46">
        <f>COUNTIF(A:A,A32)</f>
        <v>4</v>
      </c>
    </row>
    <row r="33" spans="1:12" s="46" customFormat="1" ht="12.75">
      <c r="A33" s="46">
        <v>36</v>
      </c>
      <c r="B33" s="46">
        <v>84</v>
      </c>
      <c r="C33" s="46">
        <v>60</v>
      </c>
      <c r="D33" s="46" t="s">
        <v>2580</v>
      </c>
      <c r="E33" s="46">
        <v>6</v>
      </c>
      <c r="F33" s="46" t="s">
        <v>1178</v>
      </c>
      <c r="G33" s="46">
        <v>3.5</v>
      </c>
      <c r="I33" s="46">
        <v>5.1469989959449056E-4</v>
      </c>
      <c r="J33" s="46">
        <v>5.5190947239750659E-4</v>
      </c>
      <c r="K33" s="46" t="s">
        <v>954</v>
      </c>
      <c r="L33" s="46">
        <f>COUNTIF(A:A,A33)</f>
        <v>4</v>
      </c>
    </row>
    <row r="34" spans="1:12" s="46" customFormat="1" ht="12.75">
      <c r="A34" s="46">
        <v>36</v>
      </c>
      <c r="B34" s="46">
        <v>85</v>
      </c>
      <c r="C34" s="46">
        <v>61</v>
      </c>
      <c r="D34" s="46" t="s">
        <v>2580</v>
      </c>
      <c r="E34" s="46">
        <v>1</v>
      </c>
      <c r="F34" s="46" t="s">
        <v>1187</v>
      </c>
      <c r="G34" s="46">
        <v>3.5</v>
      </c>
      <c r="I34" s="46">
        <v>1.1543684627913657E-4</v>
      </c>
      <c r="J34" s="46">
        <v>1.157052431977157E-4</v>
      </c>
      <c r="K34" s="46" t="s">
        <v>954</v>
      </c>
      <c r="L34" s="46">
        <f>COUNTIF(A:A,A34)</f>
        <v>4</v>
      </c>
    </row>
    <row r="35" spans="1:12" s="46" customFormat="1" ht="12.75">
      <c r="A35" s="46">
        <v>39</v>
      </c>
      <c r="B35" s="46">
        <v>72</v>
      </c>
      <c r="C35" s="46">
        <v>48</v>
      </c>
      <c r="D35" s="46" t="s">
        <v>2579</v>
      </c>
      <c r="E35" s="46">
        <v>67</v>
      </c>
      <c r="F35" s="46" t="s">
        <v>1106</v>
      </c>
      <c r="G35" s="46">
        <v>3.5</v>
      </c>
      <c r="I35" s="46">
        <v>9.3856510570278939E-2</v>
      </c>
      <c r="J35" s="46">
        <v>0.1250936419419125</v>
      </c>
      <c r="K35" s="46" t="s">
        <v>954</v>
      </c>
      <c r="L35" s="46">
        <f>COUNTIF(A:A,A35)</f>
        <v>8</v>
      </c>
    </row>
    <row r="36" spans="1:12" s="46" customFormat="1" ht="12.75">
      <c r="A36" s="46">
        <v>39</v>
      </c>
      <c r="B36" s="46">
        <v>67</v>
      </c>
      <c r="C36" s="46">
        <v>43</v>
      </c>
      <c r="D36" s="46" t="s">
        <v>2579</v>
      </c>
      <c r="E36" s="46">
        <v>95</v>
      </c>
      <c r="F36" s="46" t="s">
        <v>1111</v>
      </c>
      <c r="G36" s="46">
        <v>4.5</v>
      </c>
      <c r="I36" s="46">
        <v>0.18846674476799696</v>
      </c>
      <c r="J36" s="46">
        <v>0.25617718739554418</v>
      </c>
      <c r="K36" s="46" t="s">
        <v>954</v>
      </c>
      <c r="L36" s="46">
        <f>COUNTIF(A:A,A36)</f>
        <v>8</v>
      </c>
    </row>
    <row r="37" spans="1:12" s="46" customFormat="1" ht="12.75">
      <c r="A37" s="46">
        <v>39</v>
      </c>
      <c r="B37" s="46">
        <v>142</v>
      </c>
      <c r="C37" s="46">
        <v>118</v>
      </c>
      <c r="D37" s="46" t="s">
        <v>2583</v>
      </c>
      <c r="E37" s="46">
        <v>68</v>
      </c>
      <c r="F37" s="46" t="s">
        <v>962</v>
      </c>
      <c r="G37" s="46">
        <v>3.5</v>
      </c>
      <c r="I37" s="46">
        <v>0.10436466293434574</v>
      </c>
      <c r="J37" s="46">
        <v>0.13885488695775772</v>
      </c>
      <c r="K37" s="46" t="s">
        <v>954</v>
      </c>
      <c r="L37" s="46">
        <f>COUNTIF(A:A,A37)</f>
        <v>8</v>
      </c>
    </row>
    <row r="38" spans="1:12" s="46" customFormat="1" ht="12.75">
      <c r="A38" s="46">
        <v>39</v>
      </c>
      <c r="B38" s="46">
        <v>149</v>
      </c>
      <c r="C38" s="46">
        <v>125</v>
      </c>
      <c r="D38" s="46" t="s">
        <v>2583</v>
      </c>
      <c r="E38" s="46">
        <v>46</v>
      </c>
      <c r="F38" s="46" t="s">
        <v>1122</v>
      </c>
      <c r="G38" s="46">
        <v>3.5</v>
      </c>
      <c r="I38" s="46">
        <v>3.4348958361295881E-2</v>
      </c>
      <c r="J38" s="46">
        <v>4.1003981956064806E-2</v>
      </c>
      <c r="K38" s="46" t="s">
        <v>954</v>
      </c>
      <c r="L38" s="46">
        <f>COUNTIF(A:A,A38)</f>
        <v>8</v>
      </c>
    </row>
    <row r="39" spans="1:12" s="46" customFormat="1" ht="12.75">
      <c r="A39" s="46">
        <v>39</v>
      </c>
      <c r="B39" s="46">
        <v>127</v>
      </c>
      <c r="C39" s="46">
        <v>103</v>
      </c>
      <c r="D39" s="46" t="s">
        <v>2582</v>
      </c>
      <c r="E39" s="46">
        <v>62</v>
      </c>
      <c r="F39" s="46" t="s">
        <v>1132</v>
      </c>
      <c r="G39" s="46">
        <v>3.5</v>
      </c>
      <c r="I39" s="46">
        <v>7.6731048087050002E-2</v>
      </c>
      <c r="J39" s="46">
        <v>9.7375041076762633E-2</v>
      </c>
      <c r="K39" s="46" t="s">
        <v>954</v>
      </c>
      <c r="L39" s="46">
        <f>COUNTIF(A:A,A39)</f>
        <v>8</v>
      </c>
    </row>
    <row r="40" spans="1:12" s="46" customFormat="1" ht="12.75">
      <c r="A40" s="46">
        <v>39</v>
      </c>
      <c r="B40" s="46">
        <v>70</v>
      </c>
      <c r="C40" s="46">
        <v>46</v>
      </c>
      <c r="D40" s="46" t="s">
        <v>2579</v>
      </c>
      <c r="E40" s="46">
        <v>37</v>
      </c>
      <c r="F40" s="46" t="s">
        <v>1136</v>
      </c>
      <c r="G40" s="46">
        <v>3.5</v>
      </c>
      <c r="I40" s="46">
        <v>1.9334841307876528E-2</v>
      </c>
      <c r="J40" s="46">
        <v>2.7760064579274182E-2</v>
      </c>
      <c r="K40" s="46" t="s">
        <v>954</v>
      </c>
      <c r="L40" s="46">
        <f>COUNTIF(A:A,A40)</f>
        <v>8</v>
      </c>
    </row>
    <row r="41" spans="1:12" s="46" customFormat="1" ht="12.75">
      <c r="A41" s="46">
        <v>39</v>
      </c>
      <c r="B41" s="46">
        <v>105</v>
      </c>
      <c r="C41" s="46">
        <v>81</v>
      </c>
      <c r="D41" s="46" t="s">
        <v>2581</v>
      </c>
      <c r="E41" s="46">
        <v>133</v>
      </c>
      <c r="F41" s="46" t="s">
        <v>1140</v>
      </c>
      <c r="G41" s="46">
        <v>5</v>
      </c>
      <c r="I41" s="46">
        <v>0.45374305517622171</v>
      </c>
      <c r="J41" s="46">
        <v>0.59915989566939853</v>
      </c>
      <c r="K41" s="46" t="s">
        <v>954</v>
      </c>
      <c r="L41" s="46">
        <f>COUNTIF(A:A,A41)</f>
        <v>8</v>
      </c>
    </row>
    <row r="42" spans="1:12" s="46" customFormat="1" ht="12.75">
      <c r="A42" s="46">
        <v>39</v>
      </c>
      <c r="B42" s="46">
        <v>141</v>
      </c>
      <c r="C42" s="46">
        <v>117</v>
      </c>
      <c r="D42" s="46" t="s">
        <v>2583</v>
      </c>
      <c r="E42" s="46">
        <v>84</v>
      </c>
      <c r="F42" s="46" t="s">
        <v>1145</v>
      </c>
      <c r="G42" s="46">
        <v>4</v>
      </c>
      <c r="I42" s="46">
        <v>0.16260151289941602</v>
      </c>
      <c r="J42" s="46">
        <v>0.20986011033123342</v>
      </c>
      <c r="K42" s="46" t="s">
        <v>954</v>
      </c>
      <c r="L42" s="46">
        <f>COUNTIF(A:A,A42)</f>
        <v>8</v>
      </c>
    </row>
    <row r="43" spans="1:12" s="46" customFormat="1" ht="12.75">
      <c r="A43" s="46">
        <v>42</v>
      </c>
      <c r="B43" s="46">
        <v>68</v>
      </c>
      <c r="C43" s="46">
        <v>44</v>
      </c>
      <c r="D43" s="46" t="s">
        <v>2579</v>
      </c>
      <c r="E43" s="46">
        <v>57</v>
      </c>
      <c r="F43" s="46" t="s">
        <v>1100</v>
      </c>
      <c r="G43" s="46">
        <v>4</v>
      </c>
      <c r="I43" s="46">
        <v>6.2244080283239245E-2</v>
      </c>
      <c r="J43" s="46">
        <v>7.9752709269550193E-2</v>
      </c>
      <c r="K43" s="46" t="s">
        <v>954</v>
      </c>
      <c r="L43" s="46">
        <f>COUNTIF(A:A,A43)</f>
        <v>3</v>
      </c>
    </row>
    <row r="44" spans="1:12" s="46" customFormat="1" ht="12.75">
      <c r="A44" s="46">
        <v>42</v>
      </c>
      <c r="B44" s="46">
        <v>143</v>
      </c>
      <c r="C44" s="46">
        <v>119</v>
      </c>
      <c r="D44" s="46" t="s">
        <v>2583</v>
      </c>
      <c r="E44" s="46">
        <v>107</v>
      </c>
      <c r="F44" s="46" t="s">
        <v>1116</v>
      </c>
      <c r="G44" s="46">
        <v>4.5</v>
      </c>
      <c r="I44" s="46">
        <v>0.25510163765511934</v>
      </c>
      <c r="J44" s="46">
        <v>0.33559448352999777</v>
      </c>
      <c r="K44" s="46" t="s">
        <v>954</v>
      </c>
      <c r="L44" s="46">
        <f>COUNTIF(A:A,A44)</f>
        <v>3</v>
      </c>
    </row>
    <row r="45" spans="1:12" s="46" customFormat="1" ht="12.75">
      <c r="A45" s="46">
        <v>42</v>
      </c>
      <c r="B45" s="46">
        <v>73</v>
      </c>
      <c r="C45" s="46">
        <v>49</v>
      </c>
      <c r="D45" s="46" t="s">
        <v>2579</v>
      </c>
      <c r="E45" s="46">
        <v>53</v>
      </c>
      <c r="F45" s="46" t="s">
        <v>1127</v>
      </c>
      <c r="G45" s="46">
        <v>4</v>
      </c>
      <c r="I45" s="46">
        <v>4.9023327953865325E-2</v>
      </c>
      <c r="J45" s="46">
        <v>6.4708077879831724E-2</v>
      </c>
      <c r="K45" s="46" t="s">
        <v>954</v>
      </c>
      <c r="L45" s="46">
        <f>COUNTIF(A:A,A45)</f>
        <v>3</v>
      </c>
    </row>
    <row r="46" spans="1:12">
      <c r="A46">
        <v>14</v>
      </c>
      <c r="B46">
        <v>103</v>
      </c>
      <c r="C46">
        <v>79</v>
      </c>
      <c r="D46" t="s">
        <v>2581</v>
      </c>
      <c r="E46">
        <v>11</v>
      </c>
      <c r="F46" t="s">
        <v>1729</v>
      </c>
      <c r="G46">
        <v>3.5</v>
      </c>
      <c r="H46">
        <v>1</v>
      </c>
      <c r="I46">
        <v>9.5132234001005179E-4</v>
      </c>
      <c r="J46">
        <v>1.1160204491381554E-3</v>
      </c>
      <c r="K46" t="s">
        <v>1269</v>
      </c>
      <c r="L46" s="46">
        <f>COUNTIF(A:A,A46)</f>
        <v>8</v>
      </c>
    </row>
    <row r="47" spans="1:12">
      <c r="A47">
        <v>14</v>
      </c>
      <c r="B47">
        <v>75</v>
      </c>
      <c r="C47">
        <v>51</v>
      </c>
      <c r="D47" t="s">
        <v>2580</v>
      </c>
      <c r="E47">
        <v>13</v>
      </c>
      <c r="F47" t="s">
        <v>1272</v>
      </c>
      <c r="G47">
        <v>3.5</v>
      </c>
      <c r="H47">
        <v>1</v>
      </c>
      <c r="I47">
        <v>1.5748773208892643E-3</v>
      </c>
      <c r="J47">
        <v>1.8444942254619377E-3</v>
      </c>
      <c r="K47" t="s">
        <v>1269</v>
      </c>
      <c r="L47" s="46">
        <f>COUNTIF(A:A,A47)</f>
        <v>8</v>
      </c>
    </row>
    <row r="48" spans="1:12">
      <c r="A48">
        <v>14</v>
      </c>
      <c r="B48">
        <v>77</v>
      </c>
      <c r="C48">
        <v>53</v>
      </c>
      <c r="D48" t="s">
        <v>2580</v>
      </c>
      <c r="E48">
        <v>14</v>
      </c>
      <c r="F48" t="s">
        <v>1296</v>
      </c>
      <c r="G48">
        <v>3.5</v>
      </c>
      <c r="H48">
        <v>1</v>
      </c>
      <c r="I48">
        <v>1.5829543885748332E-3</v>
      </c>
      <c r="J48">
        <v>2.0337392131884206E-3</v>
      </c>
      <c r="K48" t="s">
        <v>1269</v>
      </c>
      <c r="L48" s="46">
        <f>COUNTIF(A:A,A48)</f>
        <v>8</v>
      </c>
    </row>
    <row r="49" spans="1:12">
      <c r="A49">
        <v>14</v>
      </c>
      <c r="B49">
        <v>80</v>
      </c>
      <c r="C49">
        <v>56</v>
      </c>
      <c r="D49" t="s">
        <v>2580</v>
      </c>
      <c r="E49">
        <v>16</v>
      </c>
      <c r="F49" t="s">
        <v>1727</v>
      </c>
      <c r="G49">
        <v>3.5</v>
      </c>
      <c r="H49">
        <v>1</v>
      </c>
      <c r="I49">
        <v>1.7449407670121306E-3</v>
      </c>
      <c r="J49">
        <v>1.9822280427559541E-3</v>
      </c>
      <c r="K49" t="s">
        <v>1269</v>
      </c>
      <c r="L49" s="46">
        <f>COUNTIF(A:A,A49)</f>
        <v>8</v>
      </c>
    </row>
    <row r="50" spans="1:12">
      <c r="A50">
        <v>14</v>
      </c>
      <c r="B50">
        <v>78</v>
      </c>
      <c r="C50">
        <v>54</v>
      </c>
      <c r="D50" t="s">
        <v>2580</v>
      </c>
      <c r="E50">
        <v>17</v>
      </c>
      <c r="F50" t="s">
        <v>1305</v>
      </c>
      <c r="G50">
        <v>3.5</v>
      </c>
      <c r="H50">
        <v>1</v>
      </c>
      <c r="I50">
        <v>1.7460617993113254E-3</v>
      </c>
      <c r="J50">
        <v>1.9558993902004649E-3</v>
      </c>
      <c r="K50" t="s">
        <v>1269</v>
      </c>
      <c r="L50" s="46">
        <f>COUNTIF(A:A,A50)</f>
        <v>8</v>
      </c>
    </row>
    <row r="51" spans="1:12">
      <c r="A51">
        <v>14</v>
      </c>
      <c r="B51">
        <v>79</v>
      </c>
      <c r="C51">
        <v>55</v>
      </c>
      <c r="D51" t="s">
        <v>2580</v>
      </c>
      <c r="E51">
        <v>21</v>
      </c>
      <c r="F51" t="s">
        <v>1726</v>
      </c>
      <c r="G51">
        <v>3.5</v>
      </c>
      <c r="H51">
        <v>1</v>
      </c>
      <c r="I51">
        <v>2.8611960469647761E-3</v>
      </c>
      <c r="J51">
        <v>3.2375617259723316E-3</v>
      </c>
      <c r="K51" t="s">
        <v>1269</v>
      </c>
      <c r="L51" s="46">
        <f>COUNTIF(A:A,A51)</f>
        <v>8</v>
      </c>
    </row>
    <row r="52" spans="1:12">
      <c r="A52">
        <v>14</v>
      </c>
      <c r="B52">
        <v>76</v>
      </c>
      <c r="C52">
        <v>52</v>
      </c>
      <c r="D52" t="s">
        <v>2580</v>
      </c>
      <c r="E52">
        <v>23</v>
      </c>
      <c r="F52" t="s">
        <v>1284</v>
      </c>
      <c r="G52">
        <v>3.5</v>
      </c>
      <c r="H52">
        <v>1</v>
      </c>
      <c r="I52">
        <v>4.2694327344229869E-3</v>
      </c>
      <c r="J52">
        <v>4.5317297230344118E-3</v>
      </c>
      <c r="K52" t="s">
        <v>1269</v>
      </c>
      <c r="L52" s="46">
        <f>COUNTIF(A:A,A52)</f>
        <v>8</v>
      </c>
    </row>
    <row r="53" spans="1:12">
      <c r="A53">
        <v>15</v>
      </c>
      <c r="B53">
        <v>81</v>
      </c>
      <c r="C53">
        <v>57</v>
      </c>
      <c r="D53" t="s">
        <v>2580</v>
      </c>
      <c r="E53">
        <v>34</v>
      </c>
      <c r="F53" t="s">
        <v>1984</v>
      </c>
      <c r="G53">
        <v>3.5</v>
      </c>
      <c r="H53">
        <v>1</v>
      </c>
      <c r="I53">
        <v>1.5567155605429709E-2</v>
      </c>
      <c r="J53">
        <v>2.4070457980414021E-2</v>
      </c>
      <c r="K53" t="s">
        <v>1269</v>
      </c>
      <c r="L53" s="46">
        <f>COUNTIF(A:A,A53)</f>
        <v>3</v>
      </c>
    </row>
    <row r="54" spans="1:12">
      <c r="A54">
        <v>16</v>
      </c>
      <c r="B54">
        <v>138</v>
      </c>
      <c r="C54">
        <v>114</v>
      </c>
      <c r="D54" t="s">
        <v>2583</v>
      </c>
      <c r="E54">
        <v>39</v>
      </c>
      <c r="F54" t="s">
        <v>1374</v>
      </c>
      <c r="G54">
        <v>3.5</v>
      </c>
      <c r="H54">
        <v>1</v>
      </c>
      <c r="I54">
        <v>2.181789954272469E-2</v>
      </c>
      <c r="J54">
        <v>3.5826388713565062E-2</v>
      </c>
      <c r="K54" t="s">
        <v>1269</v>
      </c>
      <c r="L54" s="46">
        <f>COUNTIF(A:A,A54)</f>
        <v>5</v>
      </c>
    </row>
    <row r="55" spans="1:12">
      <c r="A55">
        <v>14</v>
      </c>
      <c r="B55">
        <v>135</v>
      </c>
      <c r="C55">
        <v>111</v>
      </c>
      <c r="D55" t="s">
        <v>2583</v>
      </c>
      <c r="E55">
        <v>40</v>
      </c>
      <c r="F55" t="s">
        <v>1352</v>
      </c>
      <c r="G55">
        <v>3.5</v>
      </c>
      <c r="H55">
        <v>1</v>
      </c>
      <c r="I55">
        <v>2.2994415026075792E-2</v>
      </c>
      <c r="J55">
        <v>2.6138928924429029E-2</v>
      </c>
      <c r="K55" t="s">
        <v>1269</v>
      </c>
      <c r="L55" s="46">
        <f>COUNTIF(A:A,A55)</f>
        <v>8</v>
      </c>
    </row>
    <row r="56" spans="1:12">
      <c r="A56">
        <v>15</v>
      </c>
      <c r="B56">
        <v>136</v>
      </c>
      <c r="C56">
        <v>112</v>
      </c>
      <c r="D56" t="s">
        <v>2583</v>
      </c>
      <c r="E56">
        <v>52</v>
      </c>
      <c r="F56" t="s">
        <v>1319</v>
      </c>
      <c r="G56">
        <v>4</v>
      </c>
      <c r="H56">
        <v>1</v>
      </c>
      <c r="I56">
        <v>4.7268621901372439E-2</v>
      </c>
      <c r="J56">
        <v>5.3973054928879799E-2</v>
      </c>
      <c r="K56" t="s">
        <v>1269</v>
      </c>
      <c r="L56" s="46">
        <f>COUNTIF(A:A,A56)</f>
        <v>3</v>
      </c>
    </row>
    <row r="57" spans="1:12">
      <c r="A57">
        <v>16</v>
      </c>
      <c r="B57">
        <v>122</v>
      </c>
      <c r="C57">
        <v>98</v>
      </c>
      <c r="D57" t="s">
        <v>2582</v>
      </c>
      <c r="E57">
        <v>69</v>
      </c>
      <c r="F57" t="s">
        <v>1388</v>
      </c>
      <c r="G57">
        <v>4</v>
      </c>
      <c r="H57">
        <v>1</v>
      </c>
      <c r="I57">
        <v>0.10482530023172855</v>
      </c>
      <c r="J57">
        <v>0.11765955288378521</v>
      </c>
      <c r="K57" t="s">
        <v>1269</v>
      </c>
      <c r="L57" s="46">
        <f>COUNTIF(A:A,A57)</f>
        <v>5</v>
      </c>
    </row>
    <row r="58" spans="1:12">
      <c r="A58">
        <v>13</v>
      </c>
      <c r="B58">
        <v>102</v>
      </c>
      <c r="C58">
        <v>78</v>
      </c>
      <c r="D58" t="s">
        <v>2581</v>
      </c>
      <c r="E58">
        <v>70</v>
      </c>
      <c r="F58" t="s">
        <v>1416</v>
      </c>
      <c r="G58">
        <v>4</v>
      </c>
      <c r="H58">
        <v>1</v>
      </c>
      <c r="I58">
        <v>0.10493024393825712</v>
      </c>
      <c r="J58">
        <v>0.15017769445972134</v>
      </c>
      <c r="K58" t="s">
        <v>1269</v>
      </c>
      <c r="L58" s="46">
        <f>COUNTIF(A:A,A58)</f>
        <v>2</v>
      </c>
    </row>
    <row r="59" spans="1:12">
      <c r="A59">
        <v>13</v>
      </c>
      <c r="B59">
        <v>121</v>
      </c>
      <c r="C59">
        <v>97</v>
      </c>
      <c r="D59" t="s">
        <v>2582</v>
      </c>
      <c r="E59">
        <v>71</v>
      </c>
      <c r="F59" t="s">
        <v>1382</v>
      </c>
      <c r="G59">
        <v>4</v>
      </c>
      <c r="H59">
        <v>1</v>
      </c>
      <c r="I59">
        <v>0.10567848345477328</v>
      </c>
      <c r="J59">
        <v>0.13684912558975881</v>
      </c>
      <c r="K59" t="s">
        <v>1269</v>
      </c>
      <c r="L59" s="46">
        <f>COUNTIF(A:A,A59)</f>
        <v>2</v>
      </c>
    </row>
    <row r="60" spans="1:12">
      <c r="A60">
        <v>12</v>
      </c>
      <c r="B60">
        <v>71</v>
      </c>
      <c r="C60">
        <v>47</v>
      </c>
      <c r="D60" t="s">
        <v>2579</v>
      </c>
      <c r="E60">
        <v>77</v>
      </c>
      <c r="F60" t="s">
        <v>1497</v>
      </c>
      <c r="G60">
        <v>4</v>
      </c>
      <c r="H60">
        <v>1</v>
      </c>
      <c r="I60">
        <v>0.13120069871677159</v>
      </c>
      <c r="J60">
        <v>0.23112975144775652</v>
      </c>
      <c r="K60" t="s">
        <v>1269</v>
      </c>
      <c r="L60" s="46">
        <f>COUNTIF(A:A,A60)</f>
        <v>2</v>
      </c>
    </row>
    <row r="61" spans="1:12">
      <c r="A61">
        <v>15</v>
      </c>
      <c r="B61">
        <v>137</v>
      </c>
      <c r="C61">
        <v>113</v>
      </c>
      <c r="D61" t="s">
        <v>2583</v>
      </c>
      <c r="E61">
        <v>85</v>
      </c>
      <c r="F61" t="s">
        <v>1313</v>
      </c>
      <c r="G61">
        <v>5</v>
      </c>
      <c r="H61">
        <v>1</v>
      </c>
      <c r="I61">
        <v>0.17023280369091284</v>
      </c>
      <c r="J61">
        <v>0.1867422641485133</v>
      </c>
      <c r="K61" t="s">
        <v>1269</v>
      </c>
      <c r="L61" s="46">
        <f>COUNTIF(A:A,A61)</f>
        <v>3</v>
      </c>
    </row>
    <row r="62" spans="1:12">
      <c r="A62">
        <v>17</v>
      </c>
      <c r="B62">
        <v>125</v>
      </c>
      <c r="C62">
        <v>101</v>
      </c>
      <c r="D62" t="s">
        <v>2582</v>
      </c>
      <c r="E62">
        <v>87</v>
      </c>
      <c r="F62" t="s">
        <v>1299</v>
      </c>
      <c r="G62">
        <v>5</v>
      </c>
      <c r="H62">
        <v>1</v>
      </c>
      <c r="I62">
        <v>0.17199612654586394</v>
      </c>
      <c r="J62">
        <v>0.20119954126626377</v>
      </c>
      <c r="K62" t="s">
        <v>1269</v>
      </c>
      <c r="L62" s="46">
        <f>COUNTIF(A:A,A62)</f>
        <v>1</v>
      </c>
    </row>
    <row r="63" spans="1:12">
      <c r="A63">
        <v>12</v>
      </c>
      <c r="B63">
        <v>134</v>
      </c>
      <c r="C63">
        <v>110</v>
      </c>
      <c r="D63" t="s">
        <v>2583</v>
      </c>
      <c r="E63">
        <v>88</v>
      </c>
      <c r="F63" t="s">
        <v>1478</v>
      </c>
      <c r="G63">
        <v>5</v>
      </c>
      <c r="H63">
        <v>1</v>
      </c>
      <c r="I63">
        <v>0.17339510384705112</v>
      </c>
      <c r="J63">
        <v>0.30454298815976655</v>
      </c>
      <c r="K63" t="s">
        <v>1269</v>
      </c>
      <c r="L63" s="46">
        <f>COUNTIF(A:A,A63)</f>
        <v>2</v>
      </c>
    </row>
    <row r="64" spans="1:12">
      <c r="A64">
        <v>16</v>
      </c>
      <c r="B64">
        <v>124</v>
      </c>
      <c r="C64">
        <v>100</v>
      </c>
      <c r="D64" t="s">
        <v>2582</v>
      </c>
      <c r="E64">
        <v>90</v>
      </c>
      <c r="F64" t="s">
        <v>1410</v>
      </c>
      <c r="G64">
        <v>5</v>
      </c>
      <c r="H64">
        <v>1</v>
      </c>
      <c r="I64">
        <v>0.17890361737548791</v>
      </c>
      <c r="J64">
        <v>0.25297384698736702</v>
      </c>
      <c r="K64" t="s">
        <v>1269</v>
      </c>
      <c r="L64" s="46">
        <f>COUNTIF(A:A,A64)</f>
        <v>5</v>
      </c>
    </row>
    <row r="65" spans="1:12">
      <c r="A65">
        <v>4</v>
      </c>
      <c r="B65">
        <v>16</v>
      </c>
      <c r="C65">
        <v>16</v>
      </c>
      <c r="D65" t="s">
        <v>2577</v>
      </c>
      <c r="E65">
        <v>91</v>
      </c>
      <c r="F65" t="s">
        <v>1506</v>
      </c>
      <c r="G65">
        <v>5</v>
      </c>
      <c r="H65">
        <v>1</v>
      </c>
      <c r="I65">
        <v>0.17924005564783088</v>
      </c>
      <c r="J65">
        <v>0.28599858997066119</v>
      </c>
      <c r="K65" t="s">
        <v>1269</v>
      </c>
      <c r="L65" s="46">
        <f>COUNTIF(A:A,A65)</f>
        <v>1</v>
      </c>
    </row>
    <row r="66" spans="1:12">
      <c r="A66">
        <v>16</v>
      </c>
      <c r="B66">
        <v>123</v>
      </c>
      <c r="C66">
        <v>99</v>
      </c>
      <c r="D66" t="s">
        <v>2582</v>
      </c>
      <c r="E66">
        <v>98</v>
      </c>
      <c r="F66" t="s">
        <v>1399</v>
      </c>
      <c r="G66">
        <v>5</v>
      </c>
      <c r="H66">
        <v>1</v>
      </c>
      <c r="I66">
        <v>0.20515611373296661</v>
      </c>
      <c r="J66">
        <v>0.27352900875500685</v>
      </c>
      <c r="K66" t="s">
        <v>1269</v>
      </c>
      <c r="L66" s="46">
        <f>COUNTIF(A:A,A66)</f>
        <v>5</v>
      </c>
    </row>
    <row r="67" spans="1:12">
      <c r="A67">
        <v>96</v>
      </c>
      <c r="B67">
        <v>69</v>
      </c>
      <c r="C67">
        <v>45</v>
      </c>
      <c r="D67" t="s">
        <v>2579</v>
      </c>
      <c r="E67">
        <v>106</v>
      </c>
      <c r="F67" t="s">
        <v>1290</v>
      </c>
      <c r="G67">
        <v>5</v>
      </c>
      <c r="H67">
        <v>1</v>
      </c>
      <c r="I67">
        <v>0.24347852952727367</v>
      </c>
      <c r="J67">
        <v>0.31050821997042477</v>
      </c>
      <c r="K67" t="s">
        <v>1269</v>
      </c>
      <c r="L67" s="46">
        <f>COUNTIF(A:A,A67)</f>
        <v>1</v>
      </c>
    </row>
    <row r="68" spans="1:12">
      <c r="A68">
        <v>16</v>
      </c>
      <c r="B68">
        <v>104</v>
      </c>
      <c r="C68">
        <v>80</v>
      </c>
      <c r="D68" t="s">
        <v>2581</v>
      </c>
      <c r="E68">
        <v>115</v>
      </c>
      <c r="F68" t="s">
        <v>1394</v>
      </c>
      <c r="G68">
        <v>5</v>
      </c>
      <c r="H68">
        <v>1</v>
      </c>
      <c r="I68">
        <v>0.30422820039616072</v>
      </c>
      <c r="J68">
        <v>0.37064972782153138</v>
      </c>
      <c r="K68" t="s">
        <v>1269</v>
      </c>
      <c r="L68" s="46">
        <f>COUNTIF(A:A,A68)</f>
        <v>5</v>
      </c>
    </row>
    <row r="69" spans="1:12">
      <c r="A69">
        <v>8</v>
      </c>
      <c r="B69">
        <v>101</v>
      </c>
      <c r="C69">
        <v>77</v>
      </c>
      <c r="D69" t="s">
        <v>2581</v>
      </c>
      <c r="E69">
        <v>125</v>
      </c>
      <c r="F69" t="s">
        <v>1484</v>
      </c>
      <c r="G69">
        <v>5</v>
      </c>
      <c r="H69">
        <v>1</v>
      </c>
      <c r="I69">
        <v>0.40268392103748296</v>
      </c>
      <c r="J69">
        <v>0.65079979245998065</v>
      </c>
      <c r="K69" t="s">
        <v>1269</v>
      </c>
      <c r="L69" s="46">
        <f>COUNTIF(A:A,A69)</f>
        <v>1</v>
      </c>
    </row>
    <row r="70" spans="1:12">
      <c r="A70">
        <v>9</v>
      </c>
      <c r="B70">
        <v>118</v>
      </c>
      <c r="C70">
        <v>94</v>
      </c>
      <c r="D70" t="s">
        <v>2582</v>
      </c>
      <c r="E70">
        <v>126</v>
      </c>
      <c r="F70" t="s">
        <v>1462</v>
      </c>
      <c r="G70">
        <v>5</v>
      </c>
      <c r="H70">
        <v>1</v>
      </c>
      <c r="I70">
        <v>0.41579226465690022</v>
      </c>
      <c r="J70">
        <v>0.57170342466652113</v>
      </c>
      <c r="K70" t="s">
        <v>1269</v>
      </c>
      <c r="L70" s="46">
        <f>COUNTIF(A:A,A70)</f>
        <v>1</v>
      </c>
    </row>
    <row r="71" spans="1:12">
      <c r="A71">
        <v>2</v>
      </c>
      <c r="B71">
        <v>133</v>
      </c>
      <c r="C71">
        <v>109</v>
      </c>
      <c r="D71" t="s">
        <v>2583</v>
      </c>
      <c r="E71">
        <v>154</v>
      </c>
      <c r="F71" t="s">
        <v>1450</v>
      </c>
      <c r="G71">
        <v>5.5</v>
      </c>
      <c r="I71">
        <v>0.80941165173700869</v>
      </c>
      <c r="J71">
        <v>1.2706249166233887</v>
      </c>
      <c r="K71" t="s">
        <v>1269</v>
      </c>
      <c r="L71" s="46">
        <f>COUNTIF(A:A,A71)</f>
        <v>1</v>
      </c>
    </row>
    <row r="72" spans="1:12">
      <c r="A72">
        <v>7</v>
      </c>
      <c r="B72">
        <v>100</v>
      </c>
      <c r="C72">
        <v>76</v>
      </c>
      <c r="D72" t="s">
        <v>2581</v>
      </c>
      <c r="E72">
        <v>159</v>
      </c>
      <c r="F72" t="s">
        <v>1439</v>
      </c>
      <c r="G72">
        <v>6</v>
      </c>
      <c r="H72">
        <v>1</v>
      </c>
      <c r="I72">
        <v>0.97778424572428713</v>
      </c>
      <c r="J72">
        <v>1.647910962109699</v>
      </c>
      <c r="K72" t="s">
        <v>1269</v>
      </c>
      <c r="L72" s="46">
        <f>COUNTIF(A:A,A72)</f>
        <v>1</v>
      </c>
    </row>
    <row r="73" spans="1:12">
      <c r="A73">
        <v>10</v>
      </c>
      <c r="B73">
        <v>119</v>
      </c>
      <c r="C73">
        <v>95</v>
      </c>
      <c r="D73" t="s">
        <v>2582</v>
      </c>
      <c r="E73">
        <v>179</v>
      </c>
      <c r="F73" t="s">
        <v>1457</v>
      </c>
      <c r="G73">
        <v>6</v>
      </c>
      <c r="H73">
        <v>1</v>
      </c>
      <c r="I73">
        <v>1.5383909888237914</v>
      </c>
      <c r="J73">
        <v>2.2348492729008065</v>
      </c>
      <c r="K73" t="s">
        <v>1269</v>
      </c>
      <c r="L73" s="46">
        <f>COUNTIF(A:A,A73)</f>
        <v>1</v>
      </c>
    </row>
    <row r="74" spans="1:12">
      <c r="A74">
        <v>11</v>
      </c>
      <c r="B74">
        <v>120</v>
      </c>
      <c r="C74">
        <v>96</v>
      </c>
      <c r="D74" t="s">
        <v>2582</v>
      </c>
      <c r="E74">
        <v>164</v>
      </c>
      <c r="F74" t="s">
        <v>1512</v>
      </c>
      <c r="G74">
        <v>6</v>
      </c>
      <c r="H74">
        <v>1</v>
      </c>
      <c r="I74">
        <v>1.1074488774701572</v>
      </c>
      <c r="J74">
        <v>1.6664739093957308</v>
      </c>
      <c r="K74" t="s">
        <v>1269</v>
      </c>
      <c r="L74" s="46">
        <f>COUNTIF(A:A,A74)</f>
        <v>1</v>
      </c>
    </row>
    <row r="75" spans="1:12">
      <c r="A75">
        <v>6</v>
      </c>
      <c r="B75">
        <v>99</v>
      </c>
      <c r="C75">
        <v>75</v>
      </c>
      <c r="D75" t="s">
        <v>2581</v>
      </c>
      <c r="E75">
        <v>175</v>
      </c>
      <c r="F75" t="s">
        <v>1490</v>
      </c>
      <c r="G75">
        <v>6.5</v>
      </c>
      <c r="H75">
        <v>1</v>
      </c>
      <c r="I75">
        <v>1.407489762818851</v>
      </c>
      <c r="J75">
        <v>2.1914625221565727</v>
      </c>
      <c r="K75" t="s">
        <v>1269</v>
      </c>
      <c r="L75" s="46">
        <f>COUNTIF(A:A,A75)</f>
        <v>1</v>
      </c>
    </row>
    <row r="76" spans="1:12">
      <c r="A76">
        <v>3</v>
      </c>
      <c r="B76">
        <v>38</v>
      </c>
      <c r="C76">
        <v>38</v>
      </c>
      <c r="D76" t="s">
        <v>2578</v>
      </c>
      <c r="E76">
        <v>193</v>
      </c>
      <c r="F76" t="s">
        <v>1430</v>
      </c>
      <c r="G76">
        <v>7</v>
      </c>
      <c r="H76">
        <v>1</v>
      </c>
      <c r="I76">
        <v>2.6735374292479399</v>
      </c>
      <c r="J76">
        <v>4.3695619574693438</v>
      </c>
      <c r="K76" t="s">
        <v>1269</v>
      </c>
      <c r="L76" s="46">
        <f>COUNTIF(A:A,A76)</f>
        <v>1</v>
      </c>
    </row>
    <row r="77" spans="1:12">
      <c r="A77">
        <v>5</v>
      </c>
      <c r="B77">
        <v>117</v>
      </c>
      <c r="C77">
        <v>93</v>
      </c>
      <c r="D77" t="s">
        <v>2582</v>
      </c>
      <c r="E77">
        <v>202</v>
      </c>
      <c r="F77" t="s">
        <v>1443</v>
      </c>
      <c r="G77">
        <v>8</v>
      </c>
      <c r="H77">
        <v>1</v>
      </c>
      <c r="I77">
        <v>9.2104624394079622</v>
      </c>
      <c r="J77">
        <v>14.40447777777233</v>
      </c>
      <c r="K77" t="s">
        <v>1269</v>
      </c>
      <c r="L77" s="46">
        <f>COUNTIF(A:A,A77)</f>
        <v>1</v>
      </c>
    </row>
    <row r="78" spans="1:12">
      <c r="A78">
        <v>18</v>
      </c>
      <c r="B78">
        <v>126</v>
      </c>
      <c r="C78">
        <v>102</v>
      </c>
      <c r="D78" t="s">
        <v>2582</v>
      </c>
      <c r="E78">
        <v>195</v>
      </c>
      <c r="F78" t="s">
        <v>1406</v>
      </c>
      <c r="G78">
        <v>8</v>
      </c>
      <c r="H78">
        <v>1</v>
      </c>
      <c r="I78">
        <v>3.0994687863953798</v>
      </c>
      <c r="J78">
        <v>4.2994091900770073</v>
      </c>
      <c r="K78" t="s">
        <v>1269</v>
      </c>
      <c r="L78" s="46">
        <f>COUNTIF(A:A,A78)</f>
        <v>1</v>
      </c>
    </row>
    <row r="79" spans="1:12">
      <c r="A79">
        <v>37</v>
      </c>
      <c r="B79">
        <v>173</v>
      </c>
      <c r="C79">
        <v>149</v>
      </c>
      <c r="D79" t="s">
        <v>2571</v>
      </c>
      <c r="E79">
        <v>47</v>
      </c>
      <c r="F79" t="s">
        <v>1986</v>
      </c>
      <c r="G79">
        <v>3.5</v>
      </c>
      <c r="I79">
        <v>3.5023266746431032E-2</v>
      </c>
      <c r="J79">
        <v>4.1544091881910397E-2</v>
      </c>
      <c r="K79" t="s">
        <v>164</v>
      </c>
      <c r="L79" s="46">
        <f>COUNTIF(A:A,A79)</f>
        <v>2</v>
      </c>
    </row>
    <row r="80" spans="1:12">
      <c r="A80">
        <v>64</v>
      </c>
      <c r="B80">
        <v>107</v>
      </c>
      <c r="C80">
        <v>83</v>
      </c>
      <c r="D80" t="s">
        <v>2581</v>
      </c>
      <c r="E80">
        <v>50</v>
      </c>
      <c r="F80" t="s">
        <v>340</v>
      </c>
      <c r="G80">
        <v>3.5</v>
      </c>
      <c r="I80">
        <v>4.4487060179186098E-2</v>
      </c>
      <c r="J80">
        <v>6.1597973731602522E-2</v>
      </c>
      <c r="K80" t="s">
        <v>164</v>
      </c>
      <c r="L80" s="46">
        <f>COUNTIF(A:A,A80)</f>
        <v>4</v>
      </c>
    </row>
    <row r="81" spans="1:12">
      <c r="A81">
        <v>88</v>
      </c>
      <c r="B81">
        <v>183</v>
      </c>
      <c r="C81">
        <v>159</v>
      </c>
      <c r="D81" t="s">
        <v>2571</v>
      </c>
      <c r="E81">
        <v>31</v>
      </c>
      <c r="F81" t="s">
        <v>170</v>
      </c>
      <c r="G81">
        <v>3.5</v>
      </c>
      <c r="I81">
        <v>1.1824458870923232E-2</v>
      </c>
      <c r="J81">
        <v>1.2959655837913607E-2</v>
      </c>
      <c r="K81" t="s">
        <v>164</v>
      </c>
      <c r="L81" s="46">
        <f>COUNTIF(A:A,A81)</f>
        <v>1</v>
      </c>
    </row>
    <row r="82" spans="1:12">
      <c r="A82">
        <v>91</v>
      </c>
      <c r="B82">
        <v>113</v>
      </c>
      <c r="C82">
        <v>89</v>
      </c>
      <c r="D82" t="s">
        <v>2581</v>
      </c>
      <c r="E82">
        <v>45</v>
      </c>
      <c r="F82" t="s">
        <v>395</v>
      </c>
      <c r="G82">
        <v>3.5</v>
      </c>
      <c r="I82">
        <v>3.0889992297092182E-2</v>
      </c>
      <c r="J82">
        <v>4.1481910693019555E-2</v>
      </c>
      <c r="K82" t="s">
        <v>164</v>
      </c>
      <c r="L82" s="46">
        <f>COUNTIF(A:A,A82)</f>
        <v>3</v>
      </c>
    </row>
    <row r="83" spans="1:12">
      <c r="A83">
        <v>102</v>
      </c>
      <c r="B83">
        <v>208</v>
      </c>
      <c r="C83">
        <v>184</v>
      </c>
      <c r="D83" t="s">
        <v>2573</v>
      </c>
      <c r="E83">
        <v>15</v>
      </c>
      <c r="F83" t="s">
        <v>250</v>
      </c>
      <c r="G83">
        <v>3.5</v>
      </c>
      <c r="I83">
        <v>1.6515837192748177E-3</v>
      </c>
      <c r="J83">
        <v>1.9291305328055109E-3</v>
      </c>
      <c r="K83" t="s">
        <v>164</v>
      </c>
      <c r="L83" s="46">
        <f>COUNTIF(A:A,A83)</f>
        <v>1</v>
      </c>
    </row>
    <row r="84" spans="1:12">
      <c r="A84">
        <v>107</v>
      </c>
      <c r="B84">
        <v>213</v>
      </c>
      <c r="C84">
        <v>189</v>
      </c>
      <c r="D84" t="s">
        <v>2573</v>
      </c>
      <c r="E84">
        <v>22</v>
      </c>
      <c r="F84" t="s">
        <v>354</v>
      </c>
      <c r="G84">
        <v>3.5</v>
      </c>
      <c r="I84">
        <v>3.4504239070373482E-3</v>
      </c>
      <c r="J84">
        <v>4.0610268968048722E-3</v>
      </c>
      <c r="K84" t="s">
        <v>164</v>
      </c>
      <c r="L84" s="46">
        <f>COUNTIF(A:A,A84)</f>
        <v>1</v>
      </c>
    </row>
    <row r="85" spans="1:12">
      <c r="A85">
        <v>110</v>
      </c>
      <c r="B85">
        <v>214</v>
      </c>
      <c r="C85">
        <v>190</v>
      </c>
      <c r="D85" t="s">
        <v>2573</v>
      </c>
      <c r="E85">
        <v>30</v>
      </c>
      <c r="F85" t="s">
        <v>422</v>
      </c>
      <c r="G85">
        <v>3.5</v>
      </c>
      <c r="I85">
        <v>1.0117910178252868E-2</v>
      </c>
      <c r="J85">
        <v>1.2578011934229319E-2</v>
      </c>
      <c r="K85" t="s">
        <v>164</v>
      </c>
      <c r="L85" s="46">
        <f>COUNTIF(A:A,A85)</f>
        <v>1</v>
      </c>
    </row>
    <row r="86" spans="1:12">
      <c r="A86">
        <v>200</v>
      </c>
      <c r="B86">
        <v>185</v>
      </c>
      <c r="C86">
        <v>161</v>
      </c>
      <c r="D86" t="s">
        <v>2571</v>
      </c>
      <c r="E86">
        <v>44</v>
      </c>
      <c r="F86" t="s">
        <v>175</v>
      </c>
      <c r="G86">
        <v>3.5</v>
      </c>
      <c r="I86">
        <v>2.9781461325739077E-2</v>
      </c>
      <c r="J86">
        <v>4.3811300251466415E-2</v>
      </c>
      <c r="K86" t="s">
        <v>164</v>
      </c>
      <c r="L86" s="46">
        <f>COUNTIF(A:A,A86)</f>
        <v>2</v>
      </c>
    </row>
    <row r="87" spans="1:12">
      <c r="A87">
        <v>202</v>
      </c>
      <c r="B87">
        <v>57</v>
      </c>
      <c r="C87">
        <v>209</v>
      </c>
      <c r="D87" t="s">
        <v>2575</v>
      </c>
      <c r="E87">
        <v>33</v>
      </c>
      <c r="F87" t="s">
        <v>234</v>
      </c>
      <c r="G87">
        <v>3.5</v>
      </c>
      <c r="I87">
        <v>1.3708580449580388E-2</v>
      </c>
      <c r="J87">
        <v>1.5240882857468524E-2</v>
      </c>
      <c r="K87" t="s">
        <v>164</v>
      </c>
      <c r="L87" s="46">
        <f>COUNTIF(A:A,A87)</f>
        <v>2</v>
      </c>
    </row>
    <row r="88" spans="1:12">
      <c r="A88">
        <v>202</v>
      </c>
      <c r="B88">
        <v>53</v>
      </c>
      <c r="C88">
        <v>204</v>
      </c>
      <c r="D88" t="s">
        <v>2574</v>
      </c>
      <c r="E88">
        <v>38</v>
      </c>
      <c r="F88" t="s">
        <v>215</v>
      </c>
      <c r="G88">
        <v>3.5</v>
      </c>
      <c r="I88">
        <v>1.9636929040982614E-2</v>
      </c>
      <c r="J88">
        <v>2.0881314754394954E-2</v>
      </c>
      <c r="K88" t="s">
        <v>164</v>
      </c>
      <c r="L88" s="46">
        <f>COUNTIF(A:A,A88)</f>
        <v>2</v>
      </c>
    </row>
    <row r="89" spans="1:12">
      <c r="A89">
        <v>38</v>
      </c>
      <c r="B89">
        <v>162</v>
      </c>
      <c r="C89">
        <v>138</v>
      </c>
      <c r="D89" t="s">
        <v>2570</v>
      </c>
      <c r="E89">
        <v>54</v>
      </c>
      <c r="F89" t="s">
        <v>445</v>
      </c>
      <c r="G89">
        <v>4</v>
      </c>
      <c r="I89">
        <v>4.9118933960687824E-2</v>
      </c>
      <c r="J89">
        <v>7.1154930969031305E-2</v>
      </c>
      <c r="K89" t="s">
        <v>164</v>
      </c>
      <c r="L89" s="46">
        <f>COUNTIF(A:A,A89)</f>
        <v>4</v>
      </c>
    </row>
    <row r="90" spans="1:12">
      <c r="A90">
        <v>38</v>
      </c>
      <c r="B90">
        <v>165</v>
      </c>
      <c r="C90">
        <v>141</v>
      </c>
      <c r="D90" t="s">
        <v>2570</v>
      </c>
      <c r="E90">
        <v>76</v>
      </c>
      <c r="F90" t="s">
        <v>458</v>
      </c>
      <c r="G90">
        <v>4</v>
      </c>
      <c r="I90">
        <v>0.12318376145815946</v>
      </c>
      <c r="J90">
        <v>0.18237504189280634</v>
      </c>
      <c r="K90" t="s">
        <v>164</v>
      </c>
      <c r="L90" s="46">
        <f>COUNTIF(A:A,A90)</f>
        <v>4</v>
      </c>
    </row>
    <row r="91" spans="1:12">
      <c r="A91">
        <v>38</v>
      </c>
      <c r="B91">
        <v>189</v>
      </c>
      <c r="C91">
        <v>165</v>
      </c>
      <c r="D91" t="s">
        <v>2572</v>
      </c>
      <c r="E91">
        <v>81</v>
      </c>
      <c r="F91" t="s">
        <v>492</v>
      </c>
      <c r="G91">
        <v>4</v>
      </c>
      <c r="I91">
        <v>0.1440873234977032</v>
      </c>
      <c r="J91">
        <v>0.18784822108603708</v>
      </c>
      <c r="K91" t="s">
        <v>164</v>
      </c>
      <c r="L91" s="46">
        <f>COUNTIF(A:A,A91)</f>
        <v>4</v>
      </c>
    </row>
    <row r="92" spans="1:12">
      <c r="A92">
        <v>53</v>
      </c>
      <c r="B92">
        <v>45</v>
      </c>
      <c r="C92">
        <v>196</v>
      </c>
      <c r="D92" t="s">
        <v>2574</v>
      </c>
      <c r="E92">
        <v>78</v>
      </c>
      <c r="F92" t="s">
        <v>501</v>
      </c>
      <c r="G92">
        <v>4</v>
      </c>
      <c r="I92">
        <v>0.13175366726432736</v>
      </c>
      <c r="J92">
        <v>0.16627927088155203</v>
      </c>
      <c r="K92" t="s">
        <v>164</v>
      </c>
      <c r="L92" s="46">
        <f>COUNTIF(A:A,A92)</f>
        <v>3</v>
      </c>
    </row>
    <row r="93" spans="1:12">
      <c r="A93">
        <v>79</v>
      </c>
      <c r="B93">
        <v>55</v>
      </c>
      <c r="C93">
        <v>207</v>
      </c>
      <c r="D93" t="s">
        <v>2575</v>
      </c>
      <c r="E93">
        <v>80</v>
      </c>
      <c r="F93" t="s">
        <v>163</v>
      </c>
      <c r="G93">
        <v>4</v>
      </c>
      <c r="I93">
        <v>0.13684825020539987</v>
      </c>
      <c r="J93">
        <v>0.15381581540357517</v>
      </c>
      <c r="K93" t="s">
        <v>164</v>
      </c>
      <c r="L93" s="46">
        <f>COUNTIF(A:A,A93)</f>
        <v>3</v>
      </c>
    </row>
    <row r="94" spans="1:12">
      <c r="A94">
        <v>91</v>
      </c>
      <c r="B94">
        <v>92</v>
      </c>
      <c r="C94">
        <v>68</v>
      </c>
      <c r="D94" t="s">
        <v>2580</v>
      </c>
      <c r="E94">
        <v>56</v>
      </c>
      <c r="F94" t="s">
        <v>375</v>
      </c>
      <c r="G94">
        <v>4</v>
      </c>
      <c r="I94">
        <v>5.5116066965618729E-2</v>
      </c>
      <c r="J94">
        <v>7.3632404382594968E-2</v>
      </c>
      <c r="K94" t="s">
        <v>164</v>
      </c>
      <c r="L94" s="46">
        <f>COUNTIF(A:A,A94)</f>
        <v>3</v>
      </c>
    </row>
    <row r="95" spans="1:12">
      <c r="A95">
        <v>37</v>
      </c>
      <c r="B95">
        <v>174</v>
      </c>
      <c r="C95">
        <v>150</v>
      </c>
      <c r="D95" t="s">
        <v>2571</v>
      </c>
      <c r="E95">
        <v>122</v>
      </c>
      <c r="F95" t="s">
        <v>488</v>
      </c>
      <c r="G95">
        <v>4.5</v>
      </c>
      <c r="I95">
        <v>0.34353043067064765</v>
      </c>
      <c r="J95">
        <v>0.46352947298138392</v>
      </c>
      <c r="K95" t="s">
        <v>164</v>
      </c>
      <c r="L95" s="46">
        <f>COUNTIF(A:A,A95)</f>
        <v>2</v>
      </c>
    </row>
    <row r="96" spans="1:12">
      <c r="A96">
        <v>38</v>
      </c>
      <c r="B96">
        <v>188</v>
      </c>
      <c r="C96">
        <v>164</v>
      </c>
      <c r="D96" t="s">
        <v>2572</v>
      </c>
      <c r="E96">
        <v>120</v>
      </c>
      <c r="F96" t="s">
        <v>439</v>
      </c>
      <c r="G96">
        <v>4.5</v>
      </c>
      <c r="I96">
        <v>0.34110790405298202</v>
      </c>
      <c r="J96">
        <v>0.49107895226004933</v>
      </c>
      <c r="K96" t="s">
        <v>164</v>
      </c>
      <c r="L96" s="46">
        <f>COUNTIF(A:A,A96)</f>
        <v>4</v>
      </c>
    </row>
    <row r="97" spans="1:12">
      <c r="A97">
        <v>53</v>
      </c>
      <c r="B97">
        <v>46</v>
      </c>
      <c r="C97">
        <v>197</v>
      </c>
      <c r="D97" t="s">
        <v>2574</v>
      </c>
      <c r="E97">
        <v>103</v>
      </c>
      <c r="F97" t="s">
        <v>409</v>
      </c>
      <c r="G97">
        <v>4.5</v>
      </c>
      <c r="I97">
        <v>0.22313999985596683</v>
      </c>
      <c r="J97">
        <v>0.29183863113828268</v>
      </c>
      <c r="K97" t="s">
        <v>164</v>
      </c>
      <c r="L97" s="46">
        <f>COUNTIF(A:A,A97)</f>
        <v>3</v>
      </c>
    </row>
    <row r="98" spans="1:12">
      <c r="A98">
        <v>64</v>
      </c>
      <c r="B98">
        <v>128</v>
      </c>
      <c r="C98">
        <v>104</v>
      </c>
      <c r="D98" t="s">
        <v>2582</v>
      </c>
      <c r="E98">
        <v>104</v>
      </c>
      <c r="F98" t="s">
        <v>347</v>
      </c>
      <c r="G98">
        <v>4.5</v>
      </c>
      <c r="I98">
        <v>0.2247465148391789</v>
      </c>
      <c r="J98">
        <v>0.38802151030581633</v>
      </c>
      <c r="K98" t="s">
        <v>164</v>
      </c>
      <c r="L98" s="46">
        <f>COUNTIF(A:A,A98)</f>
        <v>4</v>
      </c>
    </row>
    <row r="99" spans="1:12">
      <c r="A99">
        <v>64</v>
      </c>
      <c r="B99">
        <v>106</v>
      </c>
      <c r="C99">
        <v>82</v>
      </c>
      <c r="D99" t="s">
        <v>2581</v>
      </c>
      <c r="E99">
        <v>118</v>
      </c>
      <c r="F99" t="s">
        <v>333</v>
      </c>
      <c r="G99">
        <v>4.5</v>
      </c>
      <c r="I99">
        <v>0.32007068700487068</v>
      </c>
      <c r="J99">
        <v>0.52868829190046862</v>
      </c>
      <c r="K99" t="s">
        <v>164</v>
      </c>
      <c r="L99" s="46">
        <f>COUNTIF(A:A,A99)</f>
        <v>4</v>
      </c>
    </row>
    <row r="100" spans="1:12">
      <c r="A100">
        <v>72</v>
      </c>
      <c r="B100">
        <v>61</v>
      </c>
      <c r="C100">
        <v>213</v>
      </c>
      <c r="D100" t="s">
        <v>2575</v>
      </c>
      <c r="E100">
        <v>89</v>
      </c>
      <c r="F100" t="s">
        <v>181</v>
      </c>
      <c r="G100">
        <v>4.5</v>
      </c>
      <c r="I100">
        <v>0.17400830059169642</v>
      </c>
      <c r="J100">
        <v>0.2478784525006347</v>
      </c>
      <c r="K100" t="s">
        <v>164</v>
      </c>
      <c r="L100" s="46">
        <f>COUNTIF(A:A,A100)</f>
        <v>2</v>
      </c>
    </row>
    <row r="101" spans="1:12">
      <c r="A101">
        <v>79</v>
      </c>
      <c r="B101">
        <v>56</v>
      </c>
      <c r="C101">
        <v>208</v>
      </c>
      <c r="D101" t="s">
        <v>2575</v>
      </c>
      <c r="E101">
        <v>86</v>
      </c>
      <c r="F101" t="s">
        <v>243</v>
      </c>
      <c r="G101">
        <v>4.5</v>
      </c>
      <c r="I101">
        <v>0.17069689652359166</v>
      </c>
      <c r="J101">
        <v>0.18613825924384653</v>
      </c>
      <c r="K101" t="s">
        <v>164</v>
      </c>
      <c r="L101" s="46">
        <f>COUNTIF(A:A,A101)</f>
        <v>3</v>
      </c>
    </row>
    <row r="102" spans="1:12">
      <c r="A102">
        <v>87</v>
      </c>
      <c r="B102">
        <v>112</v>
      </c>
      <c r="C102">
        <v>88</v>
      </c>
      <c r="D102" t="s">
        <v>2581</v>
      </c>
      <c r="E102">
        <v>114</v>
      </c>
      <c r="F102" t="s">
        <v>209</v>
      </c>
      <c r="G102">
        <v>4.5</v>
      </c>
      <c r="I102">
        <v>0.29635806768614059</v>
      </c>
      <c r="J102">
        <v>0.36863247791552656</v>
      </c>
      <c r="K102" t="s">
        <v>164</v>
      </c>
      <c r="L102" s="46">
        <f>COUNTIF(A:A,A102)</f>
        <v>2</v>
      </c>
    </row>
    <row r="103" spans="1:12">
      <c r="A103">
        <v>97</v>
      </c>
      <c r="B103">
        <v>93</v>
      </c>
      <c r="C103">
        <v>69</v>
      </c>
      <c r="D103" t="s">
        <v>2580</v>
      </c>
      <c r="E103">
        <v>97</v>
      </c>
      <c r="F103" t="s">
        <v>1697</v>
      </c>
      <c r="G103">
        <v>4.5</v>
      </c>
      <c r="I103">
        <v>0.1985069741905065</v>
      </c>
      <c r="J103">
        <v>0.35229840853634903</v>
      </c>
      <c r="K103" t="s">
        <v>164</v>
      </c>
      <c r="L103" s="46">
        <f>COUNTIF(A:A,A103)</f>
        <v>1</v>
      </c>
    </row>
    <row r="104" spans="1:12">
      <c r="A104">
        <v>49</v>
      </c>
      <c r="B104">
        <v>44</v>
      </c>
      <c r="C104">
        <v>195</v>
      </c>
      <c r="D104" t="s">
        <v>2574</v>
      </c>
      <c r="E104">
        <v>127</v>
      </c>
      <c r="F104" t="s">
        <v>416</v>
      </c>
      <c r="G104">
        <v>5</v>
      </c>
      <c r="I104">
        <v>0.4304863186940579</v>
      </c>
      <c r="J104">
        <v>0.59565046247169429</v>
      </c>
      <c r="K104" t="s">
        <v>164</v>
      </c>
      <c r="L104" s="46">
        <f>COUNTIF(A:A,A104)</f>
        <v>1</v>
      </c>
    </row>
    <row r="105" spans="1:12">
      <c r="A105">
        <v>84</v>
      </c>
      <c r="B105">
        <v>146</v>
      </c>
      <c r="C105">
        <v>122</v>
      </c>
      <c r="D105" t="s">
        <v>2583</v>
      </c>
      <c r="E105">
        <v>134</v>
      </c>
      <c r="F105" t="s">
        <v>366</v>
      </c>
      <c r="G105">
        <v>5</v>
      </c>
      <c r="I105">
        <v>0.46773925191883098</v>
      </c>
      <c r="J105">
        <v>0.82259047793028162</v>
      </c>
      <c r="K105" t="s">
        <v>164</v>
      </c>
      <c r="L105" s="46">
        <f>COUNTIF(A:A,A105)</f>
        <v>1</v>
      </c>
    </row>
    <row r="106" spans="1:12">
      <c r="A106">
        <v>89</v>
      </c>
      <c r="B106">
        <v>129</v>
      </c>
      <c r="C106">
        <v>105</v>
      </c>
      <c r="D106" t="s">
        <v>2582</v>
      </c>
      <c r="E106">
        <v>135</v>
      </c>
      <c r="F106" t="s">
        <v>286</v>
      </c>
      <c r="G106">
        <v>5</v>
      </c>
      <c r="I106">
        <v>0.48128643655907266</v>
      </c>
      <c r="J106">
        <v>0.71964546999822221</v>
      </c>
      <c r="K106" t="s">
        <v>164</v>
      </c>
      <c r="L106" s="46">
        <f>COUNTIF(A:A,A106)</f>
        <v>1</v>
      </c>
    </row>
    <row r="107" spans="1:12">
      <c r="A107">
        <v>31</v>
      </c>
      <c r="B107">
        <v>169</v>
      </c>
      <c r="C107">
        <v>145</v>
      </c>
      <c r="D107" t="s">
        <v>2571</v>
      </c>
      <c r="E107">
        <v>155</v>
      </c>
      <c r="F107" t="s">
        <v>471</v>
      </c>
      <c r="G107">
        <v>5.5</v>
      </c>
      <c r="I107">
        <v>0.82691071401155625</v>
      </c>
      <c r="J107">
        <v>1.4556304957831725</v>
      </c>
      <c r="K107" t="s">
        <v>164</v>
      </c>
      <c r="L107" s="46">
        <f>COUNTIF(A:A,A107)</f>
        <v>1</v>
      </c>
    </row>
    <row r="108" spans="1:12">
      <c r="A108">
        <v>46</v>
      </c>
      <c r="B108">
        <v>43</v>
      </c>
      <c r="C108">
        <v>194</v>
      </c>
      <c r="D108" t="s">
        <v>2574</v>
      </c>
      <c r="E108">
        <v>139</v>
      </c>
      <c r="F108" t="s">
        <v>1723</v>
      </c>
      <c r="G108">
        <v>5.5</v>
      </c>
      <c r="I108">
        <v>0.5773050318816646</v>
      </c>
      <c r="J108">
        <v>0.7742845803918732</v>
      </c>
      <c r="K108" t="s">
        <v>164</v>
      </c>
      <c r="L108" s="46">
        <f>COUNTIF(A:A,A108)</f>
        <v>1</v>
      </c>
    </row>
    <row r="109" spans="1:12">
      <c r="A109">
        <v>53</v>
      </c>
      <c r="B109">
        <v>60</v>
      </c>
      <c r="C109">
        <v>212</v>
      </c>
      <c r="D109" t="s">
        <v>2575</v>
      </c>
      <c r="E109">
        <v>137</v>
      </c>
      <c r="F109" t="s">
        <v>432</v>
      </c>
      <c r="G109">
        <v>5.5</v>
      </c>
      <c r="I109">
        <v>0.53464031701234915</v>
      </c>
      <c r="J109">
        <v>0.68014377651106739</v>
      </c>
      <c r="K109" t="s">
        <v>164</v>
      </c>
      <c r="L109" s="46">
        <f>COUNTIF(A:A,A109)</f>
        <v>3</v>
      </c>
    </row>
    <row r="110" spans="1:12">
      <c r="A110">
        <v>64</v>
      </c>
      <c r="B110">
        <v>144</v>
      </c>
      <c r="C110">
        <v>120</v>
      </c>
      <c r="D110" t="s">
        <v>2583</v>
      </c>
      <c r="E110">
        <v>142</v>
      </c>
      <c r="F110" t="s">
        <v>307</v>
      </c>
      <c r="G110">
        <v>5.5</v>
      </c>
      <c r="I110">
        <v>0.63060350303659995</v>
      </c>
      <c r="J110">
        <v>0.9148907391816099</v>
      </c>
      <c r="K110" t="s">
        <v>164</v>
      </c>
      <c r="L110" s="46">
        <f>COUNTIF(A:A,A110)</f>
        <v>4</v>
      </c>
    </row>
    <row r="111" spans="1:12">
      <c r="A111">
        <v>66</v>
      </c>
      <c r="B111">
        <v>108</v>
      </c>
      <c r="C111">
        <v>84</v>
      </c>
      <c r="D111" t="s">
        <v>2581</v>
      </c>
      <c r="E111">
        <v>138</v>
      </c>
      <c r="F111" t="s">
        <v>314</v>
      </c>
      <c r="G111">
        <v>5.5</v>
      </c>
      <c r="I111">
        <v>0.53644503378421637</v>
      </c>
      <c r="J111">
        <v>0.91612663472221734</v>
      </c>
      <c r="K111" t="s">
        <v>164</v>
      </c>
      <c r="L111" s="46">
        <f>COUNTIF(A:A,A111)</f>
        <v>1</v>
      </c>
    </row>
    <row r="112" spans="1:12">
      <c r="A112">
        <v>68</v>
      </c>
      <c r="B112">
        <v>145</v>
      </c>
      <c r="C112">
        <v>121</v>
      </c>
      <c r="D112" t="s">
        <v>2583</v>
      </c>
      <c r="E112">
        <v>140</v>
      </c>
      <c r="F112" t="s">
        <v>257</v>
      </c>
      <c r="G112">
        <v>5.5</v>
      </c>
      <c r="I112">
        <v>0.58611973999389311</v>
      </c>
      <c r="J112">
        <v>0.96415984977758407</v>
      </c>
      <c r="K112" t="s">
        <v>164</v>
      </c>
      <c r="L112" s="46">
        <f>COUNTIF(A:A,A112)</f>
        <v>1</v>
      </c>
    </row>
    <row r="113" spans="1:12">
      <c r="A113">
        <v>80</v>
      </c>
      <c r="B113">
        <v>111</v>
      </c>
      <c r="C113">
        <v>87</v>
      </c>
      <c r="D113" t="s">
        <v>2581</v>
      </c>
      <c r="E113">
        <v>143</v>
      </c>
      <c r="F113" t="s">
        <v>380</v>
      </c>
      <c r="G113">
        <v>5.5</v>
      </c>
      <c r="I113">
        <v>0.65251417953238355</v>
      </c>
      <c r="J113">
        <v>1.1558303810418746</v>
      </c>
      <c r="K113" t="s">
        <v>164</v>
      </c>
      <c r="L113" s="46">
        <f>COUNTIF(A:A,A113)</f>
        <v>1</v>
      </c>
    </row>
    <row r="114" spans="1:12">
      <c r="A114">
        <v>81</v>
      </c>
      <c r="B114">
        <v>87</v>
      </c>
      <c r="C114">
        <v>63</v>
      </c>
      <c r="D114" t="s">
        <v>2580</v>
      </c>
      <c r="E114">
        <v>148</v>
      </c>
      <c r="F114" t="s">
        <v>279</v>
      </c>
      <c r="G114">
        <v>5.5</v>
      </c>
      <c r="I114">
        <v>0.75582295699712754</v>
      </c>
      <c r="J114">
        <v>1.2149110062827584</v>
      </c>
      <c r="K114" t="s">
        <v>164</v>
      </c>
      <c r="L114" s="46">
        <f>COUNTIF(A:A,A114)</f>
        <v>1</v>
      </c>
    </row>
    <row r="115" spans="1:12">
      <c r="A115">
        <v>87</v>
      </c>
      <c r="B115">
        <v>147</v>
      </c>
      <c r="C115">
        <v>123</v>
      </c>
      <c r="D115" t="s">
        <v>2583</v>
      </c>
      <c r="E115">
        <v>158</v>
      </c>
      <c r="F115" t="s">
        <v>228</v>
      </c>
      <c r="G115">
        <v>5.5</v>
      </c>
      <c r="I115">
        <v>0.94371450919902133</v>
      </c>
      <c r="J115">
        <v>1.4313307109576268</v>
      </c>
      <c r="K115" t="s">
        <v>164</v>
      </c>
      <c r="L115" s="46">
        <f>COUNTIF(A:A,A115)</f>
        <v>2</v>
      </c>
    </row>
    <row r="116" spans="1:12">
      <c r="A116">
        <v>92</v>
      </c>
      <c r="B116">
        <v>131</v>
      </c>
      <c r="C116">
        <v>107</v>
      </c>
      <c r="D116" t="s">
        <v>2582</v>
      </c>
      <c r="E116">
        <v>147</v>
      </c>
      <c r="F116" t="s">
        <v>201</v>
      </c>
      <c r="G116">
        <v>5.5</v>
      </c>
      <c r="I116">
        <v>0.74038687202776021</v>
      </c>
      <c r="J116">
        <v>1.0984777708450604</v>
      </c>
      <c r="K116" t="s">
        <v>164</v>
      </c>
      <c r="L116" s="46">
        <f>COUNTIF(A:A,A116)</f>
        <v>1</v>
      </c>
    </row>
    <row r="117" spans="1:12">
      <c r="A117">
        <v>99</v>
      </c>
      <c r="B117">
        <v>115</v>
      </c>
      <c r="C117">
        <v>91</v>
      </c>
      <c r="D117" t="s">
        <v>2581</v>
      </c>
      <c r="E117">
        <v>144</v>
      </c>
      <c r="F117" t="s">
        <v>271</v>
      </c>
      <c r="G117">
        <v>5.5</v>
      </c>
      <c r="I117">
        <v>0.67320852827979394</v>
      </c>
      <c r="J117">
        <v>0.82055294664276635</v>
      </c>
      <c r="K117" t="s">
        <v>164</v>
      </c>
      <c r="L117" s="46">
        <f>COUNTIF(A:A,A117)</f>
        <v>2</v>
      </c>
    </row>
    <row r="118" spans="1:12">
      <c r="A118">
        <v>200</v>
      </c>
      <c r="B118">
        <v>186</v>
      </c>
      <c r="C118">
        <v>162</v>
      </c>
      <c r="D118" t="s">
        <v>2571</v>
      </c>
      <c r="E118">
        <v>141</v>
      </c>
      <c r="F118" t="s">
        <v>254</v>
      </c>
      <c r="G118">
        <v>5.5</v>
      </c>
      <c r="I118">
        <v>0.6150274246335139</v>
      </c>
      <c r="J118">
        <v>1.0039937289753627</v>
      </c>
      <c r="K118" t="s">
        <v>164</v>
      </c>
      <c r="L118" s="46">
        <f>COUNTIF(A:A,A118)</f>
        <v>2</v>
      </c>
    </row>
    <row r="119" spans="1:12">
      <c r="A119">
        <v>40</v>
      </c>
      <c r="B119">
        <v>190</v>
      </c>
      <c r="C119">
        <v>166</v>
      </c>
      <c r="D119" t="s">
        <v>2572</v>
      </c>
      <c r="E119">
        <v>168</v>
      </c>
      <c r="F119" t="s">
        <v>465</v>
      </c>
      <c r="G119">
        <v>6</v>
      </c>
      <c r="H119">
        <v>1</v>
      </c>
      <c r="I119">
        <v>1.1504227617048906</v>
      </c>
      <c r="J119">
        <v>1.9120441576549383</v>
      </c>
      <c r="K119" t="s">
        <v>164</v>
      </c>
      <c r="L119" s="46">
        <f>COUNTIF(A:A,A119)</f>
        <v>1</v>
      </c>
    </row>
    <row r="120" spans="1:12">
      <c r="A120">
        <v>50</v>
      </c>
      <c r="B120">
        <v>177</v>
      </c>
      <c r="C120">
        <v>153</v>
      </c>
      <c r="D120" t="s">
        <v>2571</v>
      </c>
      <c r="E120">
        <v>167</v>
      </c>
      <c r="F120" t="s">
        <v>477</v>
      </c>
      <c r="G120">
        <v>6</v>
      </c>
      <c r="H120">
        <v>1</v>
      </c>
      <c r="I120">
        <v>1.1409668245212405</v>
      </c>
      <c r="J120">
        <v>1.8646673958340374</v>
      </c>
      <c r="K120" t="s">
        <v>164</v>
      </c>
      <c r="L120" s="46">
        <f>COUNTIF(A:A,A120)</f>
        <v>1</v>
      </c>
    </row>
    <row r="121" spans="1:12">
      <c r="A121">
        <v>54</v>
      </c>
      <c r="B121">
        <v>47</v>
      </c>
      <c r="C121">
        <v>198</v>
      </c>
      <c r="D121" t="s">
        <v>2574</v>
      </c>
      <c r="E121">
        <v>166</v>
      </c>
      <c r="F121" t="s">
        <v>319</v>
      </c>
      <c r="G121">
        <v>6</v>
      </c>
      <c r="H121">
        <v>1</v>
      </c>
      <c r="I121">
        <v>1.1303057622983941</v>
      </c>
      <c r="J121">
        <v>1.9135367701520425</v>
      </c>
      <c r="K121" t="s">
        <v>164</v>
      </c>
      <c r="L121" s="46">
        <f>COUNTIF(A:A,A121)</f>
        <v>1</v>
      </c>
    </row>
    <row r="122" spans="1:12">
      <c r="A122">
        <v>75</v>
      </c>
      <c r="B122">
        <v>109</v>
      </c>
      <c r="C122">
        <v>85</v>
      </c>
      <c r="D122" t="s">
        <v>2581</v>
      </c>
      <c r="E122">
        <v>171</v>
      </c>
      <c r="F122" t="s">
        <v>300</v>
      </c>
      <c r="G122">
        <v>6</v>
      </c>
      <c r="H122">
        <v>1</v>
      </c>
      <c r="I122">
        <v>1.2364987996153254</v>
      </c>
      <c r="J122">
        <v>1.9969770686894246</v>
      </c>
      <c r="K122" t="s">
        <v>164</v>
      </c>
      <c r="L122" s="46">
        <f>COUNTIF(A:A,A122)</f>
        <v>1</v>
      </c>
    </row>
    <row r="123" spans="1:12">
      <c r="A123">
        <v>79</v>
      </c>
      <c r="B123">
        <v>52</v>
      </c>
      <c r="C123">
        <v>203</v>
      </c>
      <c r="D123" t="s">
        <v>2574</v>
      </c>
      <c r="E123">
        <v>172</v>
      </c>
      <c r="F123" t="s">
        <v>263</v>
      </c>
      <c r="G123">
        <v>6</v>
      </c>
      <c r="H123">
        <v>1</v>
      </c>
      <c r="I123">
        <v>1.3127602474189768</v>
      </c>
      <c r="J123">
        <v>1.8518409483221339</v>
      </c>
      <c r="K123" t="s">
        <v>164</v>
      </c>
      <c r="L123" s="46">
        <f>COUNTIF(A:A,A123)</f>
        <v>3</v>
      </c>
    </row>
    <row r="124" spans="1:12">
      <c r="A124">
        <v>91</v>
      </c>
      <c r="B124">
        <v>130</v>
      </c>
      <c r="C124">
        <v>106</v>
      </c>
      <c r="D124" t="s">
        <v>2582</v>
      </c>
      <c r="E124">
        <v>182</v>
      </c>
      <c r="F124" t="s">
        <v>386</v>
      </c>
      <c r="G124">
        <v>6</v>
      </c>
      <c r="H124">
        <v>1</v>
      </c>
      <c r="I124">
        <v>1.6827637018391894</v>
      </c>
      <c r="J124">
        <v>2.4274510822058843</v>
      </c>
      <c r="K124" t="s">
        <v>164</v>
      </c>
      <c r="L124" s="46">
        <f>COUNTIF(A:A,A124)</f>
        <v>3</v>
      </c>
    </row>
    <row r="125" spans="1:12">
      <c r="A125">
        <v>99</v>
      </c>
      <c r="B125">
        <v>114</v>
      </c>
      <c r="C125">
        <v>90</v>
      </c>
      <c r="D125" t="s">
        <v>2581</v>
      </c>
      <c r="E125">
        <v>160</v>
      </c>
      <c r="F125" t="s">
        <v>193</v>
      </c>
      <c r="G125">
        <v>6</v>
      </c>
      <c r="H125">
        <v>1</v>
      </c>
      <c r="I125">
        <v>0.99421045735415747</v>
      </c>
      <c r="J125">
        <v>1.3491251226372722</v>
      </c>
      <c r="K125" t="s">
        <v>164</v>
      </c>
      <c r="L125" s="46">
        <f>COUNTIF(A:A,A125)</f>
        <v>2</v>
      </c>
    </row>
    <row r="126" spans="1:12">
      <c r="A126">
        <v>71</v>
      </c>
      <c r="B126">
        <v>86</v>
      </c>
      <c r="C126">
        <v>62</v>
      </c>
      <c r="D126" t="s">
        <v>2580</v>
      </c>
      <c r="E126">
        <v>194</v>
      </c>
      <c r="F126" t="s">
        <v>326</v>
      </c>
      <c r="G126">
        <v>7</v>
      </c>
      <c r="H126">
        <v>1</v>
      </c>
      <c r="I126">
        <v>2.7957227414126318</v>
      </c>
      <c r="J126">
        <v>4.2262142681747434</v>
      </c>
      <c r="K126" t="s">
        <v>164</v>
      </c>
      <c r="L126" s="46">
        <f>COUNTIF(A:A,A126)</f>
        <v>1</v>
      </c>
    </row>
    <row r="127" spans="1:12">
      <c r="A127">
        <v>72</v>
      </c>
      <c r="B127">
        <v>51</v>
      </c>
      <c r="C127">
        <v>202</v>
      </c>
      <c r="D127" t="s">
        <v>2574</v>
      </c>
      <c r="E127">
        <v>187</v>
      </c>
      <c r="F127" t="s">
        <v>187</v>
      </c>
      <c r="G127">
        <v>7</v>
      </c>
      <c r="H127">
        <v>1</v>
      </c>
      <c r="I127">
        <v>2.0481714213596711</v>
      </c>
      <c r="J127">
        <v>2.6969916923608772</v>
      </c>
      <c r="K127" t="s">
        <v>164</v>
      </c>
      <c r="L127" s="46">
        <f>COUNTIF(A:A,A127)</f>
        <v>2</v>
      </c>
    </row>
    <row r="128" spans="1:12">
      <c r="A128">
        <v>57</v>
      </c>
      <c r="B128">
        <v>50</v>
      </c>
      <c r="C128">
        <v>201</v>
      </c>
      <c r="D128" t="s">
        <v>2574</v>
      </c>
      <c r="E128">
        <v>196</v>
      </c>
      <c r="F128" t="s">
        <v>482</v>
      </c>
      <c r="G128">
        <v>8</v>
      </c>
      <c r="H128">
        <v>1</v>
      </c>
      <c r="I128">
        <v>3.1554367980754208</v>
      </c>
      <c r="J128">
        <v>3.7189288087163463</v>
      </c>
      <c r="K128" t="s">
        <v>164</v>
      </c>
      <c r="L128" s="46">
        <f>COUNTIF(A:A,A128)</f>
        <v>1</v>
      </c>
    </row>
    <row r="129" spans="1:12">
      <c r="A129">
        <v>32</v>
      </c>
      <c r="B129">
        <v>170</v>
      </c>
      <c r="C129">
        <v>146</v>
      </c>
      <c r="D129" t="s">
        <v>2571</v>
      </c>
      <c r="E129">
        <v>153</v>
      </c>
      <c r="F129" t="s">
        <v>1684</v>
      </c>
      <c r="G129">
        <v>5.5</v>
      </c>
      <c r="I129">
        <v>0.80727478955458043</v>
      </c>
      <c r="J129">
        <v>1.0770746920262848</v>
      </c>
      <c r="K129" t="s">
        <v>1575</v>
      </c>
      <c r="L129" s="46">
        <f>COUNTIF(A:A,A129)</f>
        <v>1</v>
      </c>
    </row>
    <row r="130" spans="1:12">
      <c r="L130" s="46"/>
    </row>
    <row r="131" spans="1:12" s="46" customFormat="1" ht="12.75"/>
    <row r="132" spans="1:12" s="46" customFormat="1" ht="12.75"/>
    <row r="133" spans="1:12" s="46" customFormat="1" ht="12.75"/>
    <row r="134" spans="1:12" s="46" customFormat="1" ht="12.75"/>
    <row r="135" spans="1:12" s="46" customFormat="1" ht="12.75"/>
    <row r="136" spans="1:12" s="46" customFormat="1" ht="12.75"/>
    <row r="138" spans="1:12">
      <c r="A138">
        <v>51</v>
      </c>
      <c r="B138">
        <v>59</v>
      </c>
      <c r="C138">
        <v>211</v>
      </c>
      <c r="D138" t="s">
        <v>2575</v>
      </c>
      <c r="E138">
        <v>74</v>
      </c>
      <c r="F138" t="s">
        <v>1034</v>
      </c>
      <c r="G138">
        <v>4</v>
      </c>
      <c r="I138">
        <v>0.11726351969872779</v>
      </c>
      <c r="J138">
        <v>0.15978003157364934</v>
      </c>
      <c r="K138" t="s">
        <v>954</v>
      </c>
    </row>
    <row r="139" spans="1:12">
      <c r="A139">
        <v>23</v>
      </c>
      <c r="B139">
        <v>2</v>
      </c>
      <c r="C139">
        <v>2</v>
      </c>
      <c r="D139" t="s">
        <v>2576</v>
      </c>
      <c r="E139">
        <v>205</v>
      </c>
      <c r="F139" t="s">
        <v>1039</v>
      </c>
      <c r="G139">
        <v>8</v>
      </c>
      <c r="H139">
        <v>1</v>
      </c>
      <c r="I139">
        <v>14.937530364898226</v>
      </c>
      <c r="J139">
        <v>25.353404781957561</v>
      </c>
      <c r="K139" t="s">
        <v>954</v>
      </c>
    </row>
    <row r="140" spans="1:12">
      <c r="A140">
        <v>1</v>
      </c>
      <c r="B140">
        <v>31</v>
      </c>
      <c r="C140">
        <v>31</v>
      </c>
      <c r="D140" t="s">
        <v>2577</v>
      </c>
      <c r="E140">
        <v>203</v>
      </c>
      <c r="F140" t="s">
        <v>1750</v>
      </c>
      <c r="G140">
        <v>8</v>
      </c>
      <c r="H140">
        <v>1</v>
      </c>
      <c r="I140">
        <v>10</v>
      </c>
      <c r="J140">
        <v>19.095426273701339</v>
      </c>
      <c r="K140" t="s">
        <v>1750</v>
      </c>
      <c r="L140" s="46">
        <f>COUNTIF(A:A,A140)</f>
        <v>1</v>
      </c>
    </row>
    <row r="141" spans="1:12">
      <c r="L141" s="46"/>
    </row>
    <row r="142" spans="1:12">
      <c r="A142">
        <v>103</v>
      </c>
      <c r="B142">
        <v>216</v>
      </c>
      <c r="C142">
        <v>192</v>
      </c>
      <c r="D142" t="s">
        <v>2573</v>
      </c>
      <c r="E142">
        <v>24</v>
      </c>
      <c r="F142" t="s">
        <v>875</v>
      </c>
      <c r="G142">
        <v>3.5</v>
      </c>
      <c r="I142">
        <v>4.789750189534891E-3</v>
      </c>
      <c r="J142">
        <v>4.9715281025725757E-3</v>
      </c>
      <c r="K142" t="s">
        <v>524</v>
      </c>
      <c r="L142" s="46">
        <f>COUNTIF(A:A,A142)</f>
        <v>1</v>
      </c>
    </row>
    <row r="143" spans="1:12">
      <c r="A143">
        <v>47</v>
      </c>
      <c r="B143">
        <v>176</v>
      </c>
      <c r="C143">
        <v>152</v>
      </c>
      <c r="D143" t="s">
        <v>2571</v>
      </c>
      <c r="E143">
        <v>27</v>
      </c>
      <c r="F143" t="s">
        <v>1724</v>
      </c>
      <c r="G143">
        <v>3.5</v>
      </c>
      <c r="I143">
        <v>6.7727041293088146E-3</v>
      </c>
      <c r="J143">
        <v>8.8192306334746937E-3</v>
      </c>
      <c r="K143" t="s">
        <v>524</v>
      </c>
      <c r="L143" s="46">
        <f>COUNTIF(A:A,A143)</f>
        <v>2</v>
      </c>
    </row>
    <row r="144" spans="1:12">
      <c r="L144" s="46"/>
    </row>
    <row r="145" spans="1:12">
      <c r="A145">
        <v>90</v>
      </c>
      <c r="B145">
        <v>89</v>
      </c>
      <c r="C145">
        <v>65</v>
      </c>
      <c r="D145" t="s">
        <v>2580</v>
      </c>
      <c r="E145">
        <v>10</v>
      </c>
      <c r="F145" t="s">
        <v>709</v>
      </c>
      <c r="G145">
        <v>3.5</v>
      </c>
      <c r="I145">
        <v>9.3570012050741137E-4</v>
      </c>
      <c r="J145">
        <v>1.0461088529229179E-3</v>
      </c>
      <c r="K145" t="s">
        <v>524</v>
      </c>
      <c r="L145" s="46">
        <f>COUNTIF(A:A,A145)</f>
        <v>3</v>
      </c>
    </row>
    <row r="146" spans="1:12">
      <c r="A146">
        <v>90</v>
      </c>
      <c r="B146">
        <v>90</v>
      </c>
      <c r="C146">
        <v>66</v>
      </c>
      <c r="D146" t="s">
        <v>2580</v>
      </c>
      <c r="E146">
        <v>43</v>
      </c>
      <c r="F146" t="s">
        <v>680</v>
      </c>
      <c r="G146">
        <v>3.5</v>
      </c>
      <c r="I146">
        <v>2.8812424637632773E-2</v>
      </c>
      <c r="J146">
        <v>4.6117925956019067E-2</v>
      </c>
      <c r="K146" t="s">
        <v>524</v>
      </c>
      <c r="L146" s="46">
        <f>COUNTIF(A:A,A146)</f>
        <v>3</v>
      </c>
    </row>
    <row r="147" spans="1:12">
      <c r="A147">
        <v>90</v>
      </c>
      <c r="B147">
        <v>91</v>
      </c>
      <c r="C147">
        <v>67</v>
      </c>
      <c r="D147" t="s">
        <v>2580</v>
      </c>
      <c r="E147">
        <v>32</v>
      </c>
      <c r="F147" t="s">
        <v>685</v>
      </c>
      <c r="G147">
        <v>3.5</v>
      </c>
      <c r="I147">
        <v>1.2906050005639311E-2</v>
      </c>
      <c r="J147">
        <v>2.0341864636274805E-2</v>
      </c>
      <c r="K147" t="s">
        <v>524</v>
      </c>
      <c r="L147" s="46">
        <f>COUNTIF(A:A,A147)</f>
        <v>3</v>
      </c>
    </row>
    <row r="148" spans="1:12">
      <c r="A148">
        <v>106</v>
      </c>
      <c r="B148">
        <v>212</v>
      </c>
      <c r="C148">
        <v>188</v>
      </c>
      <c r="D148" t="s">
        <v>2573</v>
      </c>
      <c r="E148">
        <v>9</v>
      </c>
      <c r="F148" t="s">
        <v>721</v>
      </c>
      <c r="G148">
        <v>3.5</v>
      </c>
      <c r="I148">
        <v>6.6677703818240495E-4</v>
      </c>
      <c r="J148">
        <v>9.6445362060653284E-4</v>
      </c>
      <c r="K148" t="s">
        <v>524</v>
      </c>
      <c r="L148" s="46">
        <f>COUNTIF(A:A,A148)</f>
        <v>1</v>
      </c>
    </row>
    <row r="149" spans="1:12">
      <c r="A149">
        <v>109</v>
      </c>
      <c r="B149">
        <v>209</v>
      </c>
      <c r="C149">
        <v>185</v>
      </c>
      <c r="D149" t="s">
        <v>2573</v>
      </c>
      <c r="E149">
        <v>18</v>
      </c>
      <c r="F149" t="s">
        <v>711</v>
      </c>
      <c r="G149">
        <v>3.5</v>
      </c>
      <c r="I149">
        <v>1.9935735222748234E-3</v>
      </c>
      <c r="J149">
        <v>2.4211786130111219E-3</v>
      </c>
      <c r="K149" t="s">
        <v>524</v>
      </c>
      <c r="L149" s="46">
        <f>COUNTIF(A:A,A149)</f>
        <v>1</v>
      </c>
    </row>
    <row r="150" spans="1:12">
      <c r="A150">
        <v>111</v>
      </c>
      <c r="B150">
        <v>215</v>
      </c>
      <c r="C150">
        <v>191</v>
      </c>
      <c r="D150" t="s">
        <v>2573</v>
      </c>
      <c r="E150">
        <v>2</v>
      </c>
      <c r="F150" t="s">
        <v>715</v>
      </c>
      <c r="G150">
        <v>3.5</v>
      </c>
      <c r="I150">
        <v>1.5892331544380811E-4</v>
      </c>
      <c r="J150">
        <v>1.7173316837599395E-4</v>
      </c>
      <c r="K150" t="s">
        <v>524</v>
      </c>
      <c r="L150" s="46">
        <f>COUNTIF(A:A,A150)</f>
        <v>1</v>
      </c>
    </row>
    <row r="151" spans="1:12">
      <c r="A151">
        <v>115</v>
      </c>
      <c r="B151">
        <v>210</v>
      </c>
      <c r="C151">
        <v>186</v>
      </c>
      <c r="D151" t="s">
        <v>2573</v>
      </c>
      <c r="E151">
        <v>20</v>
      </c>
      <c r="F151" t="s">
        <v>705</v>
      </c>
      <c r="G151">
        <v>3.5</v>
      </c>
      <c r="I151">
        <v>2.0519900513918145E-3</v>
      </c>
      <c r="J151">
        <v>2.4948449670473818E-3</v>
      </c>
      <c r="K151" t="s">
        <v>524</v>
      </c>
      <c r="L151" s="46">
        <f>COUNTIF(A:A,A151)</f>
        <v>1</v>
      </c>
    </row>
    <row r="152" spans="1:12">
      <c r="A152">
        <v>119</v>
      </c>
      <c r="B152">
        <v>211</v>
      </c>
      <c r="C152">
        <v>187</v>
      </c>
      <c r="D152" t="s">
        <v>2573</v>
      </c>
      <c r="E152">
        <v>5</v>
      </c>
      <c r="F152" t="s">
        <v>734</v>
      </c>
      <c r="G152">
        <v>3.5</v>
      </c>
      <c r="I152">
        <v>3.9413792062429742E-4</v>
      </c>
      <c r="J152">
        <v>5.3870626085896606E-4</v>
      </c>
      <c r="K152" t="s">
        <v>524</v>
      </c>
      <c r="L152" s="46">
        <f>COUNTIF(A:A,A152)</f>
        <v>1</v>
      </c>
    </row>
    <row r="153" spans="1:12">
      <c r="A153">
        <v>201</v>
      </c>
      <c r="B153">
        <v>97</v>
      </c>
      <c r="C153">
        <v>73</v>
      </c>
      <c r="D153" t="s">
        <v>2580</v>
      </c>
      <c r="E153">
        <v>3</v>
      </c>
      <c r="F153" t="s">
        <v>750</v>
      </c>
      <c r="G153">
        <v>3.5</v>
      </c>
      <c r="I153">
        <v>1.8167109912285489E-4</v>
      </c>
      <c r="J153">
        <v>1.9753091703889449E-4</v>
      </c>
      <c r="K153" t="s">
        <v>524</v>
      </c>
      <c r="L153" s="46">
        <f>COUNTIF(A:A,A153)</f>
        <v>5</v>
      </c>
    </row>
    <row r="154" spans="1:12">
      <c r="A154">
        <v>201</v>
      </c>
      <c r="B154">
        <v>94</v>
      </c>
      <c r="C154">
        <v>70</v>
      </c>
      <c r="D154" t="s">
        <v>2580</v>
      </c>
      <c r="E154">
        <v>4</v>
      </c>
      <c r="F154" t="s">
        <v>741</v>
      </c>
      <c r="G154">
        <v>3.5</v>
      </c>
      <c r="I154">
        <v>2.1999319798072817E-4</v>
      </c>
      <c r="J154">
        <v>3.7920137013789496E-4</v>
      </c>
      <c r="K154" t="s">
        <v>524</v>
      </c>
      <c r="L154" s="46">
        <f>COUNTIF(A:A,A154)</f>
        <v>5</v>
      </c>
    </row>
    <row r="155" spans="1:12">
      <c r="A155">
        <v>201</v>
      </c>
      <c r="B155">
        <v>96</v>
      </c>
      <c r="C155">
        <v>72</v>
      </c>
      <c r="D155" t="s">
        <v>2580</v>
      </c>
      <c r="E155">
        <v>19</v>
      </c>
      <c r="F155" t="s">
        <v>748</v>
      </c>
      <c r="G155">
        <v>3.5</v>
      </c>
      <c r="I155">
        <v>2.0389484777641842E-3</v>
      </c>
      <c r="J155">
        <v>2.478143435439127E-3</v>
      </c>
      <c r="K155" t="s">
        <v>524</v>
      </c>
      <c r="L155" s="46">
        <f>COUNTIF(A:A,A155)</f>
        <v>5</v>
      </c>
    </row>
    <row r="156" spans="1:12">
      <c r="A156">
        <v>201</v>
      </c>
      <c r="B156">
        <v>95</v>
      </c>
      <c r="C156">
        <v>71</v>
      </c>
      <c r="D156" t="s">
        <v>2580</v>
      </c>
      <c r="E156">
        <v>25</v>
      </c>
      <c r="F156" t="s">
        <v>743</v>
      </c>
      <c r="G156">
        <v>3.5</v>
      </c>
      <c r="I156">
        <v>4.8368578245948316E-3</v>
      </c>
      <c r="J156">
        <v>6.563747998452836E-3</v>
      </c>
      <c r="K156" t="s">
        <v>524</v>
      </c>
      <c r="L156" s="46">
        <f>COUNTIF(A:A,A156)</f>
        <v>5</v>
      </c>
    </row>
    <row r="157" spans="1:12">
      <c r="A157">
        <v>201</v>
      </c>
      <c r="B157">
        <v>148</v>
      </c>
      <c r="C157">
        <v>124</v>
      </c>
      <c r="D157" t="s">
        <v>2583</v>
      </c>
      <c r="E157">
        <v>41</v>
      </c>
      <c r="F157" t="s">
        <v>660</v>
      </c>
      <c r="G157">
        <v>3.5</v>
      </c>
      <c r="I157">
        <v>2.6168027951666943E-2</v>
      </c>
      <c r="J157">
        <v>3.7351029561465174E-2</v>
      </c>
      <c r="K157" t="s">
        <v>524</v>
      </c>
      <c r="L157" s="46">
        <f>COUNTIF(A:A,A157)</f>
        <v>5</v>
      </c>
    </row>
    <row r="158" spans="1:12">
      <c r="L158" s="46"/>
    </row>
    <row r="159" spans="1:12">
      <c r="A159">
        <v>33</v>
      </c>
      <c r="B159">
        <v>151</v>
      </c>
      <c r="C159">
        <v>127</v>
      </c>
      <c r="D159" t="s">
        <v>2584</v>
      </c>
      <c r="E159">
        <v>188</v>
      </c>
      <c r="F159" t="s">
        <v>608</v>
      </c>
      <c r="G159">
        <v>8</v>
      </c>
      <c r="H159">
        <v>1</v>
      </c>
      <c r="I159">
        <v>2.1165449928069258</v>
      </c>
      <c r="J159">
        <v>2.3470704961815452</v>
      </c>
      <c r="K159" t="s">
        <v>524</v>
      </c>
      <c r="L159" s="46">
        <f>COUNTIF(A:A,A159)</f>
        <v>1</v>
      </c>
    </row>
    <row r="160" spans="1:12">
      <c r="A160">
        <v>41</v>
      </c>
      <c r="B160">
        <v>153</v>
      </c>
      <c r="C160">
        <v>129</v>
      </c>
      <c r="D160" t="s">
        <v>2584</v>
      </c>
      <c r="E160">
        <v>207</v>
      </c>
      <c r="F160" t="s">
        <v>590</v>
      </c>
      <c r="G160">
        <v>8</v>
      </c>
      <c r="H160">
        <v>1</v>
      </c>
      <c r="I160">
        <v>26.699755247997988</v>
      </c>
      <c r="J160">
        <v>32.539157206784736</v>
      </c>
      <c r="K160" t="s">
        <v>524</v>
      </c>
      <c r="L160" s="46">
        <f>COUNTIF(A:A,A160)</f>
        <v>1</v>
      </c>
    </row>
    <row r="161" spans="1:12">
      <c r="A161">
        <v>44</v>
      </c>
      <c r="B161">
        <v>27</v>
      </c>
      <c r="C161">
        <v>27</v>
      </c>
      <c r="D161" t="s">
        <v>2577</v>
      </c>
      <c r="E161">
        <v>151</v>
      </c>
      <c r="F161" t="s">
        <v>623</v>
      </c>
      <c r="G161">
        <v>5.5</v>
      </c>
      <c r="I161">
        <v>0.79446099499293621</v>
      </c>
      <c r="J161">
        <v>0.85513150844475216</v>
      </c>
      <c r="K161" t="s">
        <v>524</v>
      </c>
      <c r="L161" s="46">
        <f>COUNTIF(A:A,A161)</f>
        <v>1</v>
      </c>
    </row>
    <row r="162" spans="1:12">
      <c r="A162">
        <v>45</v>
      </c>
      <c r="B162">
        <v>154</v>
      </c>
      <c r="C162">
        <v>130</v>
      </c>
      <c r="D162" t="s">
        <v>2584</v>
      </c>
      <c r="E162">
        <v>128</v>
      </c>
      <c r="F162" t="s">
        <v>616</v>
      </c>
      <c r="G162">
        <v>5</v>
      </c>
      <c r="I162">
        <v>0.43862518739356571</v>
      </c>
      <c r="J162">
        <v>0.51350914766313704</v>
      </c>
      <c r="K162" t="s">
        <v>524</v>
      </c>
      <c r="L162" s="46">
        <f>COUNTIF(A:A,A162)</f>
        <v>1</v>
      </c>
    </row>
    <row r="163" spans="1:12">
      <c r="A163">
        <v>47</v>
      </c>
      <c r="B163">
        <v>191</v>
      </c>
      <c r="C163">
        <v>167</v>
      </c>
      <c r="D163" t="s">
        <v>2572</v>
      </c>
      <c r="E163">
        <v>181</v>
      </c>
      <c r="F163" t="s">
        <v>931</v>
      </c>
      <c r="G163">
        <v>6</v>
      </c>
      <c r="H163">
        <v>1</v>
      </c>
      <c r="I163">
        <v>1.6683924783717035</v>
      </c>
      <c r="J163">
        <v>2.1378455286584628</v>
      </c>
      <c r="K163" t="s">
        <v>524</v>
      </c>
      <c r="L163" s="46">
        <f>COUNTIF(A:A,A163)</f>
        <v>2</v>
      </c>
    </row>
    <row r="164" spans="1:12">
      <c r="A164">
        <v>48</v>
      </c>
      <c r="B164">
        <v>41</v>
      </c>
      <c r="C164">
        <v>41</v>
      </c>
      <c r="D164" t="s">
        <v>2578</v>
      </c>
      <c r="E164">
        <v>170</v>
      </c>
      <c r="F164" t="s">
        <v>638</v>
      </c>
      <c r="G164">
        <v>6</v>
      </c>
      <c r="H164">
        <v>1</v>
      </c>
      <c r="I164">
        <v>1.2186557113596477</v>
      </c>
      <c r="J164">
        <v>2.1727457576087841</v>
      </c>
      <c r="K164" t="s">
        <v>524</v>
      </c>
      <c r="L164" s="46">
        <f>COUNTIF(A:A,A164)</f>
        <v>1</v>
      </c>
    </row>
    <row r="165" spans="1:12">
      <c r="A165">
        <v>51</v>
      </c>
      <c r="B165">
        <v>58</v>
      </c>
      <c r="C165">
        <v>210</v>
      </c>
      <c r="D165" t="s">
        <v>2575</v>
      </c>
      <c r="E165">
        <v>59</v>
      </c>
      <c r="F165" t="s">
        <v>912</v>
      </c>
      <c r="G165">
        <v>4</v>
      </c>
      <c r="I165">
        <v>6.6038534271237112E-2</v>
      </c>
      <c r="J165">
        <v>8.4181555974189651E-2</v>
      </c>
      <c r="K165" t="s">
        <v>524</v>
      </c>
      <c r="L165" s="46">
        <f>COUNTIF(A:A,A165)</f>
        <v>3</v>
      </c>
    </row>
    <row r="166" spans="1:12">
      <c r="A166">
        <v>51</v>
      </c>
      <c r="B166">
        <v>65</v>
      </c>
      <c r="C166">
        <v>217</v>
      </c>
      <c r="D166" t="s">
        <v>2575</v>
      </c>
      <c r="E166">
        <v>96</v>
      </c>
      <c r="F166" t="s">
        <v>917</v>
      </c>
      <c r="G166">
        <v>4.5</v>
      </c>
      <c r="I166">
        <v>0.19816934761781441</v>
      </c>
      <c r="J166">
        <v>0.25099474113816167</v>
      </c>
      <c r="K166" t="s">
        <v>524</v>
      </c>
      <c r="L166" s="46">
        <f>COUNTIF(A:A,A166)</f>
        <v>3</v>
      </c>
    </row>
    <row r="167" spans="1:12">
      <c r="A167">
        <v>55</v>
      </c>
      <c r="B167">
        <v>192</v>
      </c>
      <c r="C167">
        <v>168</v>
      </c>
      <c r="D167" t="s">
        <v>2572</v>
      </c>
      <c r="E167">
        <v>149</v>
      </c>
      <c r="F167" t="s">
        <v>579</v>
      </c>
      <c r="G167">
        <v>5.5</v>
      </c>
      <c r="I167">
        <v>0.76013897233206051</v>
      </c>
      <c r="J167">
        <v>1.0310386921769426</v>
      </c>
      <c r="K167" t="s">
        <v>524</v>
      </c>
      <c r="L167" s="46">
        <f>COUNTIF(A:A,A167)</f>
        <v>1</v>
      </c>
    </row>
    <row r="168" spans="1:12">
      <c r="A168">
        <v>56</v>
      </c>
      <c r="B168">
        <v>48</v>
      </c>
      <c r="C168">
        <v>199</v>
      </c>
      <c r="D168" t="s">
        <v>2574</v>
      </c>
      <c r="E168">
        <v>35</v>
      </c>
      <c r="F168" t="s">
        <v>921</v>
      </c>
      <c r="G168">
        <v>3.5</v>
      </c>
      <c r="I168">
        <v>1.6847958327743995E-2</v>
      </c>
      <c r="J168">
        <v>2.0444477036704357E-2</v>
      </c>
      <c r="K168" t="s">
        <v>524</v>
      </c>
      <c r="L168" s="46">
        <f>COUNTIF(A:A,A168)</f>
        <v>6</v>
      </c>
    </row>
    <row r="169" spans="1:12">
      <c r="A169">
        <v>58</v>
      </c>
      <c r="B169">
        <v>193</v>
      </c>
      <c r="C169">
        <v>169</v>
      </c>
      <c r="D169" t="s">
        <v>2572</v>
      </c>
      <c r="E169">
        <v>105</v>
      </c>
      <c r="F169" t="s">
        <v>563</v>
      </c>
      <c r="G169">
        <v>4.5</v>
      </c>
      <c r="I169">
        <v>0.23063323786385492</v>
      </c>
      <c r="J169">
        <v>0.35259828760318335</v>
      </c>
      <c r="K169" t="s">
        <v>524</v>
      </c>
      <c r="L169" s="46">
        <f>COUNTIF(A:A,A169)</f>
        <v>2</v>
      </c>
    </row>
    <row r="170" spans="1:12">
      <c r="A170">
        <v>58</v>
      </c>
      <c r="B170">
        <v>179</v>
      </c>
      <c r="C170">
        <v>155</v>
      </c>
      <c r="D170" t="s">
        <v>2571</v>
      </c>
      <c r="E170">
        <v>129</v>
      </c>
      <c r="F170" t="s">
        <v>574</v>
      </c>
      <c r="G170">
        <v>5</v>
      </c>
      <c r="I170">
        <v>0.4456775506662416</v>
      </c>
      <c r="J170">
        <v>0.74531221061000363</v>
      </c>
      <c r="K170" t="s">
        <v>524</v>
      </c>
      <c r="L170" s="46">
        <f>COUNTIF(A:A,A170)</f>
        <v>2</v>
      </c>
    </row>
    <row r="171" spans="1:12">
      <c r="A171">
        <v>59</v>
      </c>
      <c r="B171">
        <v>194</v>
      </c>
      <c r="C171">
        <v>170</v>
      </c>
      <c r="D171" t="s">
        <v>2572</v>
      </c>
      <c r="E171">
        <v>191</v>
      </c>
      <c r="F171" t="s">
        <v>926</v>
      </c>
      <c r="G171">
        <v>7.5</v>
      </c>
      <c r="H171">
        <v>1</v>
      </c>
      <c r="I171">
        <v>2.3309160751662583</v>
      </c>
      <c r="J171">
        <v>3.3244421686566241</v>
      </c>
      <c r="K171" t="s">
        <v>524</v>
      </c>
      <c r="L171" s="46">
        <f>COUNTIF(A:A,A171)</f>
        <v>1</v>
      </c>
    </row>
    <row r="172" spans="1:12">
      <c r="A172">
        <v>61</v>
      </c>
      <c r="B172">
        <v>197</v>
      </c>
      <c r="C172">
        <v>173</v>
      </c>
      <c r="D172" t="s">
        <v>2572</v>
      </c>
      <c r="E172">
        <v>102</v>
      </c>
      <c r="F172" t="s">
        <v>569</v>
      </c>
      <c r="G172">
        <v>4.5</v>
      </c>
      <c r="I172">
        <v>0.22299763908883741</v>
      </c>
      <c r="J172">
        <v>0.31028763692673234</v>
      </c>
      <c r="K172" t="s">
        <v>524</v>
      </c>
      <c r="L172" s="46">
        <f>COUNTIF(A:A,A172)</f>
        <v>1</v>
      </c>
    </row>
    <row r="173" spans="1:12">
      <c r="A173">
        <v>65</v>
      </c>
      <c r="B173">
        <v>180</v>
      </c>
      <c r="C173">
        <v>156</v>
      </c>
      <c r="D173" t="s">
        <v>2571</v>
      </c>
      <c r="E173">
        <v>156</v>
      </c>
      <c r="F173" t="s">
        <v>907</v>
      </c>
      <c r="G173">
        <v>5.5</v>
      </c>
      <c r="I173">
        <v>0.85381548425462328</v>
      </c>
      <c r="J173">
        <v>1.2477532315201536</v>
      </c>
      <c r="K173" t="s">
        <v>524</v>
      </c>
      <c r="L173" s="46">
        <f>COUNTIF(A:A,A173)</f>
        <v>1</v>
      </c>
    </row>
    <row r="174" spans="1:12">
      <c r="A174">
        <v>67</v>
      </c>
      <c r="B174">
        <v>181</v>
      </c>
      <c r="C174">
        <v>157</v>
      </c>
      <c r="D174" t="s">
        <v>2571</v>
      </c>
      <c r="E174">
        <v>197</v>
      </c>
      <c r="F174" t="s">
        <v>888</v>
      </c>
      <c r="G174">
        <v>8</v>
      </c>
      <c r="H174">
        <v>1</v>
      </c>
      <c r="I174">
        <v>3.2383655603875363</v>
      </c>
      <c r="J174">
        <v>3.7239779351517499</v>
      </c>
      <c r="K174" t="s">
        <v>524</v>
      </c>
      <c r="L174" s="46">
        <f>COUNTIF(A:A,A174)</f>
        <v>1</v>
      </c>
    </row>
    <row r="175" spans="1:12">
      <c r="A175">
        <v>69</v>
      </c>
      <c r="B175">
        <v>156</v>
      </c>
      <c r="C175">
        <v>132</v>
      </c>
      <c r="D175" t="s">
        <v>2584</v>
      </c>
      <c r="E175">
        <v>136</v>
      </c>
      <c r="F175" t="s">
        <v>880</v>
      </c>
      <c r="G175">
        <v>5</v>
      </c>
      <c r="I175">
        <v>0.49217604381558078</v>
      </c>
      <c r="J175">
        <v>0.58195542307329717</v>
      </c>
      <c r="K175" t="s">
        <v>524</v>
      </c>
      <c r="L175" s="46">
        <f>COUNTIF(A:A,A175)</f>
        <v>2</v>
      </c>
    </row>
    <row r="176" spans="1:12">
      <c r="A176">
        <v>69</v>
      </c>
      <c r="B176">
        <v>155</v>
      </c>
      <c r="C176">
        <v>131</v>
      </c>
      <c r="D176" t="s">
        <v>2584</v>
      </c>
      <c r="E176">
        <v>206</v>
      </c>
      <c r="F176" t="s">
        <v>866</v>
      </c>
      <c r="G176">
        <v>8</v>
      </c>
      <c r="H176">
        <v>1</v>
      </c>
      <c r="I176">
        <v>19.805112964067124</v>
      </c>
      <c r="J176">
        <v>21.73652463984741</v>
      </c>
      <c r="K176" t="s">
        <v>524</v>
      </c>
      <c r="L176" s="46">
        <f>COUNTIF(A:A,A176)</f>
        <v>2</v>
      </c>
    </row>
    <row r="177" spans="1:12">
      <c r="A177">
        <v>70</v>
      </c>
      <c r="B177">
        <v>28</v>
      </c>
      <c r="C177">
        <v>28</v>
      </c>
      <c r="D177" t="s">
        <v>2577</v>
      </c>
      <c r="E177">
        <v>123</v>
      </c>
      <c r="F177" t="s">
        <v>645</v>
      </c>
      <c r="G177">
        <v>4.5</v>
      </c>
      <c r="I177">
        <v>0.36304232159791716</v>
      </c>
      <c r="J177">
        <v>0.38511857814404749</v>
      </c>
      <c r="K177" t="s">
        <v>524</v>
      </c>
      <c r="L177" s="46">
        <f>COUNTIF(A:A,A177)</f>
        <v>1</v>
      </c>
    </row>
    <row r="178" spans="1:12">
      <c r="A178">
        <v>74</v>
      </c>
      <c r="B178">
        <v>157</v>
      </c>
      <c r="C178">
        <v>133</v>
      </c>
      <c r="D178" t="s">
        <v>2584</v>
      </c>
      <c r="E178">
        <v>169</v>
      </c>
      <c r="F178" t="s">
        <v>770</v>
      </c>
      <c r="G178">
        <v>6</v>
      </c>
      <c r="H178">
        <v>1</v>
      </c>
      <c r="I178">
        <v>1.2168613913407365</v>
      </c>
      <c r="J178">
        <v>1.6295686231169029</v>
      </c>
      <c r="K178" t="s">
        <v>524</v>
      </c>
      <c r="L178" s="46">
        <f>COUNTIF(A:A,A178)</f>
        <v>1</v>
      </c>
    </row>
    <row r="179" spans="1:12">
      <c r="A179">
        <v>77</v>
      </c>
      <c r="B179">
        <v>159</v>
      </c>
      <c r="C179">
        <v>135</v>
      </c>
      <c r="D179" t="s">
        <v>2584</v>
      </c>
      <c r="E179">
        <v>110</v>
      </c>
      <c r="F179" t="s">
        <v>794</v>
      </c>
      <c r="G179">
        <v>4.5</v>
      </c>
      <c r="I179">
        <v>0.27322461046521695</v>
      </c>
      <c r="J179">
        <v>0.41767095210053151</v>
      </c>
      <c r="K179" t="s">
        <v>524</v>
      </c>
      <c r="L179" s="46">
        <f>COUNTIF(A:A,A179)</f>
        <v>4</v>
      </c>
    </row>
    <row r="180" spans="1:12">
      <c r="A180">
        <v>77</v>
      </c>
      <c r="B180">
        <v>158</v>
      </c>
      <c r="C180">
        <v>134</v>
      </c>
      <c r="D180" t="s">
        <v>2584</v>
      </c>
      <c r="E180">
        <v>119</v>
      </c>
      <c r="F180" t="s">
        <v>779</v>
      </c>
      <c r="G180">
        <v>4.5</v>
      </c>
      <c r="I180">
        <v>0.32923315551423504</v>
      </c>
      <c r="J180">
        <v>0.43966323768462845</v>
      </c>
      <c r="K180" t="s">
        <v>524</v>
      </c>
      <c r="L180" s="46">
        <f>COUNTIF(A:A,A180)</f>
        <v>4</v>
      </c>
    </row>
    <row r="181" spans="1:12">
      <c r="A181">
        <v>77</v>
      </c>
      <c r="B181">
        <v>160</v>
      </c>
      <c r="C181">
        <v>136</v>
      </c>
      <c r="D181" t="s">
        <v>2584</v>
      </c>
      <c r="E181">
        <v>174</v>
      </c>
      <c r="F181" t="s">
        <v>826</v>
      </c>
      <c r="G181">
        <v>6</v>
      </c>
      <c r="H181">
        <v>1</v>
      </c>
      <c r="I181">
        <v>1.3354311638662817</v>
      </c>
      <c r="J181">
        <v>1.6484307703692909</v>
      </c>
      <c r="K181" t="s">
        <v>524</v>
      </c>
      <c r="L181" s="46">
        <f>COUNTIF(A:A,A181)</f>
        <v>4</v>
      </c>
    </row>
    <row r="182" spans="1:12">
      <c r="A182">
        <v>77</v>
      </c>
      <c r="B182">
        <v>152</v>
      </c>
      <c r="C182">
        <v>128</v>
      </c>
      <c r="D182" t="s">
        <v>2584</v>
      </c>
      <c r="E182">
        <v>178</v>
      </c>
      <c r="F182" t="s">
        <v>837</v>
      </c>
      <c r="G182">
        <v>6</v>
      </c>
      <c r="H182">
        <v>1</v>
      </c>
      <c r="I182">
        <v>1.52710145522688</v>
      </c>
      <c r="J182">
        <v>1.7291384556733149</v>
      </c>
      <c r="K182" t="s">
        <v>524</v>
      </c>
      <c r="L182" s="46">
        <f>COUNTIF(A:A,A182)</f>
        <v>4</v>
      </c>
    </row>
    <row r="183" spans="1:12">
      <c r="A183">
        <v>78</v>
      </c>
      <c r="B183">
        <v>110</v>
      </c>
      <c r="C183">
        <v>86</v>
      </c>
      <c r="D183" t="s">
        <v>2581</v>
      </c>
      <c r="E183">
        <v>180</v>
      </c>
      <c r="F183" t="s">
        <v>810</v>
      </c>
      <c r="G183">
        <v>6</v>
      </c>
      <c r="H183">
        <v>1</v>
      </c>
      <c r="I183">
        <v>1.6345004692391245</v>
      </c>
      <c r="J183">
        <v>1.8175447277381054</v>
      </c>
      <c r="K183" t="s">
        <v>524</v>
      </c>
      <c r="L183" s="46">
        <f>COUNTIF(A:A,A183)</f>
        <v>1</v>
      </c>
    </row>
    <row r="184" spans="1:12">
      <c r="A184">
        <v>82</v>
      </c>
      <c r="B184">
        <v>166</v>
      </c>
      <c r="C184">
        <v>142</v>
      </c>
      <c r="D184" t="s">
        <v>2570</v>
      </c>
      <c r="E184">
        <v>121</v>
      </c>
      <c r="F184" t="s">
        <v>893</v>
      </c>
      <c r="G184">
        <v>4.5</v>
      </c>
      <c r="I184">
        <v>0.34122456767557402</v>
      </c>
      <c r="J184">
        <v>0.3812462081937032</v>
      </c>
      <c r="K184" t="s">
        <v>524</v>
      </c>
      <c r="L184" s="46">
        <f>COUNTIF(A:A,A184)</f>
        <v>1</v>
      </c>
    </row>
    <row r="185" spans="1:12">
      <c r="A185">
        <v>83</v>
      </c>
      <c r="B185">
        <v>204</v>
      </c>
      <c r="C185">
        <v>180</v>
      </c>
      <c r="D185" t="s">
        <v>2572</v>
      </c>
      <c r="E185">
        <v>29</v>
      </c>
      <c r="F185" t="s">
        <v>761</v>
      </c>
      <c r="G185">
        <v>3.5</v>
      </c>
      <c r="I185">
        <v>1.0003483097503001E-2</v>
      </c>
      <c r="J185">
        <v>1.3520092723886398E-2</v>
      </c>
      <c r="K185" t="s">
        <v>524</v>
      </c>
      <c r="L185" s="46">
        <f>COUNTIF(A:A,A185)</f>
        <v>3</v>
      </c>
    </row>
    <row r="186" spans="1:12">
      <c r="A186">
        <v>83</v>
      </c>
      <c r="B186">
        <v>163</v>
      </c>
      <c r="C186">
        <v>139</v>
      </c>
      <c r="D186" t="s">
        <v>2570</v>
      </c>
      <c r="E186">
        <v>63</v>
      </c>
      <c r="F186" t="s">
        <v>817</v>
      </c>
      <c r="G186">
        <v>4</v>
      </c>
      <c r="I186">
        <v>7.6966334551229587E-2</v>
      </c>
      <c r="J186">
        <v>7.7395769620956192E-2</v>
      </c>
      <c r="K186" t="s">
        <v>524</v>
      </c>
      <c r="L186" s="46">
        <f>COUNTIF(A:A,A186)</f>
        <v>3</v>
      </c>
    </row>
    <row r="187" spans="1:12">
      <c r="A187">
        <v>83</v>
      </c>
      <c r="B187">
        <v>205</v>
      </c>
      <c r="C187">
        <v>181</v>
      </c>
      <c r="D187" t="s">
        <v>2572</v>
      </c>
      <c r="E187">
        <v>145</v>
      </c>
      <c r="F187" t="s">
        <v>801</v>
      </c>
      <c r="G187">
        <v>5.5</v>
      </c>
      <c r="I187">
        <v>0.67715916653851438</v>
      </c>
      <c r="J187">
        <v>0.87894667984927022</v>
      </c>
      <c r="K187" t="s">
        <v>524</v>
      </c>
      <c r="L187" s="46">
        <f>COUNTIF(A:A,A187)</f>
        <v>3</v>
      </c>
    </row>
    <row r="188" spans="1:12">
      <c r="A188">
        <v>85</v>
      </c>
      <c r="B188">
        <v>164</v>
      </c>
      <c r="C188">
        <v>140</v>
      </c>
      <c r="D188" t="s">
        <v>2570</v>
      </c>
      <c r="E188">
        <v>42</v>
      </c>
      <c r="F188" t="s">
        <v>2443</v>
      </c>
      <c r="G188">
        <v>3.5</v>
      </c>
      <c r="I188">
        <v>2.6592058580924727E-2</v>
      </c>
      <c r="J188">
        <v>3.5692544099747606E-2</v>
      </c>
      <c r="K188" t="s">
        <v>524</v>
      </c>
      <c r="L188" s="46">
        <f>COUNTIF(A:A,A188)</f>
        <v>2</v>
      </c>
    </row>
    <row r="189" spans="1:12">
      <c r="A189">
        <v>85</v>
      </c>
      <c r="B189">
        <v>206</v>
      </c>
      <c r="C189">
        <v>182</v>
      </c>
      <c r="D189" t="s">
        <v>2572</v>
      </c>
      <c r="E189">
        <v>199</v>
      </c>
      <c r="F189" t="s">
        <v>786</v>
      </c>
      <c r="G189">
        <v>8</v>
      </c>
      <c r="H189">
        <v>1</v>
      </c>
      <c r="I189">
        <v>4.8599931565570991</v>
      </c>
      <c r="J189">
        <v>6.0256476838692326</v>
      </c>
      <c r="K189" t="s">
        <v>524</v>
      </c>
      <c r="L189" s="46">
        <f>COUNTIF(A:A,A189)</f>
        <v>2</v>
      </c>
    </row>
    <row r="190" spans="1:12">
      <c r="A190">
        <v>86</v>
      </c>
      <c r="B190">
        <v>88</v>
      </c>
      <c r="C190">
        <v>64</v>
      </c>
      <c r="D190" t="s">
        <v>2580</v>
      </c>
      <c r="E190">
        <v>132</v>
      </c>
      <c r="F190" t="s">
        <v>675</v>
      </c>
      <c r="G190">
        <v>5</v>
      </c>
      <c r="I190">
        <v>0.45054089313411738</v>
      </c>
      <c r="J190">
        <v>0.73287005175949327</v>
      </c>
      <c r="K190" t="s">
        <v>524</v>
      </c>
      <c r="L190" s="46">
        <f>COUNTIF(A:A,A190)</f>
        <v>1</v>
      </c>
    </row>
    <row r="191" spans="1:12">
      <c r="A191">
        <v>93</v>
      </c>
      <c r="B191">
        <v>13</v>
      </c>
      <c r="C191">
        <v>13</v>
      </c>
      <c r="D191" t="s">
        <v>2576</v>
      </c>
      <c r="E191">
        <v>200</v>
      </c>
      <c r="F191" t="s">
        <v>523</v>
      </c>
      <c r="G191">
        <v>8</v>
      </c>
      <c r="H191">
        <v>1</v>
      </c>
      <c r="I191">
        <v>6.1352385661200994</v>
      </c>
      <c r="J191">
        <v>10.833688883984943</v>
      </c>
      <c r="K191" t="s">
        <v>524</v>
      </c>
      <c r="L191" s="46">
        <f>COUNTIF(A:A,A191)</f>
        <v>1</v>
      </c>
    </row>
    <row r="192" spans="1:12">
      <c r="A192">
        <v>94</v>
      </c>
      <c r="B192">
        <v>14</v>
      </c>
      <c r="C192">
        <v>14</v>
      </c>
      <c r="D192" t="s">
        <v>2576</v>
      </c>
      <c r="E192">
        <v>109</v>
      </c>
      <c r="F192" t="s">
        <v>535</v>
      </c>
      <c r="G192">
        <v>4.5</v>
      </c>
      <c r="I192">
        <v>0.2682674126373793</v>
      </c>
      <c r="J192">
        <v>0.43329125802575846</v>
      </c>
      <c r="K192" t="s">
        <v>524</v>
      </c>
      <c r="L192" s="46">
        <f>COUNTIF(A:A,A192)</f>
        <v>1</v>
      </c>
    </row>
    <row r="193" spans="1:12">
      <c r="A193">
        <v>95</v>
      </c>
      <c r="B193">
        <v>167</v>
      </c>
      <c r="C193">
        <v>143</v>
      </c>
      <c r="D193" t="s">
        <v>2570</v>
      </c>
      <c r="E193">
        <v>49</v>
      </c>
      <c r="F193" t="s">
        <v>861</v>
      </c>
      <c r="G193">
        <v>3.5</v>
      </c>
      <c r="I193">
        <v>3.9524779230533283E-2</v>
      </c>
      <c r="J193">
        <v>6.294485034854963E-2</v>
      </c>
      <c r="K193" t="s">
        <v>524</v>
      </c>
      <c r="L193" s="46">
        <f>COUNTIF(A:A,A193)</f>
        <v>2</v>
      </c>
    </row>
    <row r="194" spans="1:12">
      <c r="A194">
        <v>95</v>
      </c>
      <c r="B194">
        <v>184</v>
      </c>
      <c r="C194">
        <v>160</v>
      </c>
      <c r="D194" t="s">
        <v>2571</v>
      </c>
      <c r="E194">
        <v>190</v>
      </c>
      <c r="F194" t="s">
        <v>853</v>
      </c>
      <c r="G194">
        <v>7.5</v>
      </c>
      <c r="H194">
        <v>1</v>
      </c>
      <c r="I194">
        <v>2.3057129604613569</v>
      </c>
      <c r="J194">
        <v>2.3957296269948172</v>
      </c>
      <c r="K194" t="s">
        <v>524</v>
      </c>
      <c r="L194" s="46">
        <f>COUNTIF(A:A,A194)</f>
        <v>2</v>
      </c>
    </row>
    <row r="195" spans="1:12">
      <c r="A195">
        <v>98</v>
      </c>
      <c r="B195">
        <v>29</v>
      </c>
      <c r="C195">
        <v>29</v>
      </c>
      <c r="D195" t="s">
        <v>2577</v>
      </c>
      <c r="E195">
        <v>189</v>
      </c>
      <c r="F195" t="s">
        <v>554</v>
      </c>
      <c r="G195">
        <v>7</v>
      </c>
      <c r="H195">
        <v>1</v>
      </c>
      <c r="I195">
        <v>2.2986055470407236</v>
      </c>
      <c r="J195">
        <v>3.9607754639413515</v>
      </c>
      <c r="K195" t="s">
        <v>524</v>
      </c>
      <c r="L195" s="46">
        <f>COUNTIF(A:A,A195)</f>
        <v>1</v>
      </c>
    </row>
    <row r="196" spans="1:12">
      <c r="L196" s="46"/>
    </row>
    <row r="197" spans="1:12">
      <c r="A197">
        <v>19</v>
      </c>
      <c r="B197">
        <v>17</v>
      </c>
      <c r="C197">
        <v>17</v>
      </c>
      <c r="D197" t="s">
        <v>2577</v>
      </c>
      <c r="E197">
        <v>201</v>
      </c>
      <c r="F197" t="s">
        <v>1541</v>
      </c>
      <c r="G197">
        <v>8</v>
      </c>
      <c r="H197">
        <v>1</v>
      </c>
      <c r="I197">
        <v>8.0218926408107141</v>
      </c>
      <c r="J197">
        <v>14.103894914343163</v>
      </c>
      <c r="K197" t="s">
        <v>1537</v>
      </c>
      <c r="L197" s="46">
        <f>COUNTIF(A:A,A197)</f>
        <v>1</v>
      </c>
    </row>
    <row r="198" spans="1:12">
      <c r="A198">
        <v>20</v>
      </c>
      <c r="B198">
        <v>139</v>
      </c>
      <c r="C198">
        <v>115</v>
      </c>
      <c r="D198" t="s">
        <v>2583</v>
      </c>
      <c r="E198">
        <v>204</v>
      </c>
      <c r="F198" t="s">
        <v>1556</v>
      </c>
      <c r="G198">
        <v>8</v>
      </c>
      <c r="H198">
        <v>1</v>
      </c>
      <c r="I198">
        <v>11.453991460644373</v>
      </c>
      <c r="J198">
        <v>17.042182443543012</v>
      </c>
      <c r="K198" t="s">
        <v>1537</v>
      </c>
      <c r="L198" s="46">
        <f>COUNTIF(A:A,A198)</f>
        <v>1</v>
      </c>
    </row>
    <row r="199" spans="1:12">
      <c r="L199" s="46"/>
    </row>
    <row r="200" spans="1:12">
      <c r="A200">
        <v>35</v>
      </c>
      <c r="B200">
        <v>172</v>
      </c>
      <c r="C200">
        <v>148</v>
      </c>
      <c r="D200" t="s">
        <v>2571</v>
      </c>
      <c r="E200">
        <v>111</v>
      </c>
      <c r="F200" t="s">
        <v>1693</v>
      </c>
      <c r="G200">
        <v>4.5</v>
      </c>
      <c r="I200">
        <v>0.2784245345490246</v>
      </c>
      <c r="J200">
        <v>0.37822548875068768</v>
      </c>
      <c r="K200" t="s">
        <v>1575</v>
      </c>
      <c r="L200" s="46">
        <f>COUNTIF(A:A,A200)</f>
        <v>2</v>
      </c>
    </row>
    <row r="201" spans="1:12">
      <c r="A201">
        <v>43</v>
      </c>
      <c r="B201">
        <v>175</v>
      </c>
      <c r="C201">
        <v>151</v>
      </c>
      <c r="D201" t="s">
        <v>2571</v>
      </c>
      <c r="E201">
        <v>177</v>
      </c>
      <c r="F201" t="s">
        <v>1678</v>
      </c>
      <c r="G201">
        <v>6</v>
      </c>
      <c r="H201">
        <v>1</v>
      </c>
      <c r="I201">
        <v>1.4281743218553777</v>
      </c>
      <c r="J201">
        <v>2.5078985257194191</v>
      </c>
      <c r="K201" t="s">
        <v>1575</v>
      </c>
      <c r="L201" s="46">
        <f>COUNTIF(A:A,A201)</f>
        <v>1</v>
      </c>
    </row>
    <row r="202" spans="1:12">
      <c r="A202">
        <v>35</v>
      </c>
      <c r="B202">
        <v>171</v>
      </c>
      <c r="C202">
        <v>147</v>
      </c>
      <c r="D202" t="s">
        <v>2571</v>
      </c>
      <c r="E202">
        <v>192</v>
      </c>
      <c r="F202" t="s">
        <v>1668</v>
      </c>
      <c r="G202">
        <v>7</v>
      </c>
      <c r="H202">
        <v>1</v>
      </c>
      <c r="I202">
        <v>2.3410622061334174</v>
      </c>
      <c r="J202">
        <v>3.7939075362551895</v>
      </c>
      <c r="K202" t="s">
        <v>1575</v>
      </c>
      <c r="L202" s="46">
        <f>COUNTIF(A:A,A202)</f>
        <v>2</v>
      </c>
    </row>
    <row r="203" spans="1:12">
      <c r="A203">
        <v>52</v>
      </c>
      <c r="B203">
        <v>178</v>
      </c>
      <c r="C203">
        <v>154</v>
      </c>
      <c r="D203" t="s">
        <v>2571</v>
      </c>
      <c r="E203">
        <v>185</v>
      </c>
      <c r="F203" t="s">
        <v>1674</v>
      </c>
      <c r="G203">
        <v>7</v>
      </c>
      <c r="H203">
        <v>1</v>
      </c>
      <c r="I203">
        <v>1.9545766194143268</v>
      </c>
      <c r="J203">
        <v>2.562049125122424</v>
      </c>
      <c r="K203" t="s">
        <v>1575</v>
      </c>
      <c r="L203" s="46">
        <f>COUNTIF(A:A,A203)</f>
        <v>1</v>
      </c>
    </row>
    <row r="204" spans="1:12">
      <c r="A204">
        <v>62</v>
      </c>
      <c r="B204">
        <v>198</v>
      </c>
      <c r="C204">
        <v>174</v>
      </c>
      <c r="D204" t="s">
        <v>2572</v>
      </c>
      <c r="E204">
        <v>184</v>
      </c>
      <c r="F204" t="s">
        <v>1687</v>
      </c>
      <c r="G204">
        <v>7</v>
      </c>
      <c r="H204">
        <v>1</v>
      </c>
      <c r="I204">
        <v>1.831459290147085</v>
      </c>
      <c r="J204">
        <v>2.9535670274127512</v>
      </c>
      <c r="K204" t="s">
        <v>1575</v>
      </c>
      <c r="L204" s="46">
        <f>COUNTIF(A:A,A204)</f>
        <v>1</v>
      </c>
    </row>
    <row r="205" spans="1:12">
      <c r="L205" s="46"/>
    </row>
    <row r="206" spans="1:12">
      <c r="A206">
        <v>56</v>
      </c>
      <c r="B206">
        <v>63</v>
      </c>
      <c r="C206">
        <v>215</v>
      </c>
      <c r="D206" t="s">
        <v>2575</v>
      </c>
      <c r="E206">
        <v>60</v>
      </c>
      <c r="F206" t="s">
        <v>1990</v>
      </c>
      <c r="G206">
        <v>4</v>
      </c>
      <c r="I206">
        <v>6.6311653891290331E-2</v>
      </c>
      <c r="J206">
        <v>6.9983811731850282E-2</v>
      </c>
      <c r="K206" t="s">
        <v>1575</v>
      </c>
      <c r="L206" s="46">
        <f>COUNTIF(A:A,A206)</f>
        <v>6</v>
      </c>
    </row>
    <row r="207" spans="1:12">
      <c r="A207">
        <v>56</v>
      </c>
      <c r="B207">
        <v>49</v>
      </c>
      <c r="C207">
        <v>200</v>
      </c>
      <c r="D207" t="s">
        <v>2574</v>
      </c>
      <c r="E207">
        <v>61</v>
      </c>
      <c r="F207" t="s">
        <v>1610</v>
      </c>
      <c r="G207">
        <v>4</v>
      </c>
      <c r="I207">
        <v>6.9905514612707984E-2</v>
      </c>
      <c r="J207">
        <v>7.6128053172766441E-2</v>
      </c>
      <c r="K207" t="s">
        <v>1575</v>
      </c>
      <c r="L207" s="46">
        <f>COUNTIF(A:A,A207)</f>
        <v>6</v>
      </c>
    </row>
    <row r="208" spans="1:12">
      <c r="A208">
        <v>56</v>
      </c>
      <c r="B208">
        <v>54</v>
      </c>
      <c r="C208">
        <v>206</v>
      </c>
      <c r="D208" t="s">
        <v>2575</v>
      </c>
      <c r="E208">
        <v>79</v>
      </c>
      <c r="F208" t="s">
        <v>1590</v>
      </c>
      <c r="G208">
        <v>4</v>
      </c>
      <c r="I208">
        <v>0.13214987173478024</v>
      </c>
      <c r="J208">
        <v>0.14565816664826858</v>
      </c>
      <c r="K208" t="s">
        <v>1575</v>
      </c>
      <c r="L208" s="46">
        <f>COUNTIF(A:A,A208)</f>
        <v>6</v>
      </c>
    </row>
    <row r="209" spans="1:12">
      <c r="A209">
        <v>56</v>
      </c>
      <c r="B209">
        <v>62</v>
      </c>
      <c r="C209">
        <v>214</v>
      </c>
      <c r="D209" t="s">
        <v>2575</v>
      </c>
      <c r="E209">
        <v>83</v>
      </c>
      <c r="F209" t="s">
        <v>1599</v>
      </c>
      <c r="G209">
        <v>4</v>
      </c>
      <c r="I209">
        <v>0.15768877382063368</v>
      </c>
      <c r="J209">
        <v>0.21184273208794765</v>
      </c>
      <c r="K209" t="s">
        <v>1575</v>
      </c>
      <c r="L209" s="46">
        <f>COUNTIF(A:A,A209)</f>
        <v>6</v>
      </c>
    </row>
    <row r="210" spans="1:12">
      <c r="A210">
        <v>56</v>
      </c>
      <c r="B210">
        <v>64</v>
      </c>
      <c r="C210">
        <v>216</v>
      </c>
      <c r="D210" t="s">
        <v>2575</v>
      </c>
      <c r="E210">
        <v>131</v>
      </c>
      <c r="F210" t="s">
        <v>1640</v>
      </c>
      <c r="G210">
        <v>5</v>
      </c>
      <c r="I210">
        <v>0.44719464672012377</v>
      </c>
      <c r="J210">
        <v>0.56015314986213194</v>
      </c>
      <c r="K210" t="s">
        <v>1575</v>
      </c>
      <c r="L210" s="46">
        <f>COUNTIF(A:A,A210)</f>
        <v>6</v>
      </c>
    </row>
    <row r="211" spans="1:12">
      <c r="A211">
        <v>60</v>
      </c>
      <c r="B211">
        <v>196</v>
      </c>
      <c r="C211">
        <v>172</v>
      </c>
      <c r="D211" t="s">
        <v>2572</v>
      </c>
      <c r="E211">
        <v>58</v>
      </c>
      <c r="F211" t="s">
        <v>1604</v>
      </c>
      <c r="G211">
        <v>4</v>
      </c>
      <c r="I211">
        <v>6.4973252628651237E-2</v>
      </c>
      <c r="J211">
        <v>7.5842107845112541E-2</v>
      </c>
      <c r="K211" t="s">
        <v>1575</v>
      </c>
      <c r="L211" s="46">
        <f>COUNTIF(A:A,A211)</f>
        <v>2</v>
      </c>
    </row>
    <row r="212" spans="1:12">
      <c r="A212">
        <v>60</v>
      </c>
      <c r="B212">
        <v>195</v>
      </c>
      <c r="C212">
        <v>171</v>
      </c>
      <c r="D212" t="s">
        <v>2572</v>
      </c>
      <c r="E212">
        <v>152</v>
      </c>
      <c r="F212" t="s">
        <v>1585</v>
      </c>
      <c r="G212">
        <v>6</v>
      </c>
      <c r="I212">
        <v>0.80687438953294466</v>
      </c>
      <c r="J212">
        <v>1.0716894292350387</v>
      </c>
      <c r="K212" t="s">
        <v>1575</v>
      </c>
      <c r="L212" s="46">
        <f>COUNTIF(A:A,A212)</f>
        <v>2</v>
      </c>
    </row>
    <row r="213" spans="1:12">
      <c r="A213">
        <v>63</v>
      </c>
      <c r="B213">
        <v>199</v>
      </c>
      <c r="C213">
        <v>175</v>
      </c>
      <c r="D213" t="s">
        <v>2572</v>
      </c>
      <c r="E213">
        <v>36</v>
      </c>
      <c r="F213" t="s">
        <v>1574</v>
      </c>
      <c r="G213">
        <v>3.5</v>
      </c>
      <c r="I213">
        <v>1.8333929770434972E-2</v>
      </c>
      <c r="J213">
        <v>1.8795694468990432E-2</v>
      </c>
      <c r="K213" t="s">
        <v>1575</v>
      </c>
      <c r="L213" s="46">
        <f>COUNTIF(A:A,A213)</f>
        <v>3</v>
      </c>
    </row>
    <row r="214" spans="1:12">
      <c r="A214">
        <v>63</v>
      </c>
      <c r="B214">
        <v>200</v>
      </c>
      <c r="C214">
        <v>176</v>
      </c>
      <c r="D214" t="s">
        <v>2572</v>
      </c>
      <c r="E214">
        <v>48</v>
      </c>
      <c r="F214" t="s">
        <v>1627</v>
      </c>
      <c r="G214">
        <v>3.5</v>
      </c>
      <c r="I214">
        <v>3.6708392343438298E-2</v>
      </c>
      <c r="J214">
        <v>4.376662130907269E-2</v>
      </c>
      <c r="K214" t="s">
        <v>1575</v>
      </c>
      <c r="L214" s="46">
        <f>COUNTIF(A:A,A214)</f>
        <v>3</v>
      </c>
    </row>
    <row r="215" spans="1:12">
      <c r="A215">
        <v>63</v>
      </c>
      <c r="B215">
        <v>201</v>
      </c>
      <c r="C215">
        <v>177</v>
      </c>
      <c r="D215" t="s">
        <v>2572</v>
      </c>
      <c r="E215">
        <v>186</v>
      </c>
      <c r="F215" t="s">
        <v>1633</v>
      </c>
      <c r="G215">
        <v>7</v>
      </c>
      <c r="H215">
        <v>1</v>
      </c>
      <c r="I215">
        <v>2.0408677756897191</v>
      </c>
      <c r="J215">
        <v>3.3521636209178416</v>
      </c>
      <c r="K215" t="s">
        <v>1575</v>
      </c>
      <c r="L215" s="46">
        <f>COUNTIF(A:A,A215)</f>
        <v>3</v>
      </c>
    </row>
    <row r="216" spans="1:12">
      <c r="A216">
        <v>73</v>
      </c>
      <c r="B216">
        <v>203</v>
      </c>
      <c r="C216">
        <v>179</v>
      </c>
      <c r="D216" t="s">
        <v>2572</v>
      </c>
      <c r="E216">
        <v>92</v>
      </c>
      <c r="F216" t="s">
        <v>1645</v>
      </c>
      <c r="G216">
        <v>4.5</v>
      </c>
      <c r="I216">
        <v>0.18193613624366312</v>
      </c>
      <c r="J216">
        <v>0.23293155077369815</v>
      </c>
      <c r="K216" t="s">
        <v>1575</v>
      </c>
      <c r="L216" s="46">
        <f>COUNTIF(A:A,A216)</f>
        <v>2</v>
      </c>
    </row>
    <row r="217" spans="1:12">
      <c r="A217">
        <v>73</v>
      </c>
      <c r="B217">
        <v>202</v>
      </c>
      <c r="C217">
        <v>178</v>
      </c>
      <c r="D217" t="s">
        <v>2572</v>
      </c>
      <c r="E217">
        <v>112</v>
      </c>
      <c r="F217" t="s">
        <v>1616</v>
      </c>
      <c r="G217">
        <v>4.5</v>
      </c>
      <c r="I217">
        <v>0.28848139604142042</v>
      </c>
      <c r="J217">
        <v>0.47727422854196877</v>
      </c>
      <c r="K217" t="s">
        <v>1575</v>
      </c>
      <c r="L217" s="46">
        <f>COUNTIF(A:A,A217)</f>
        <v>2</v>
      </c>
    </row>
    <row r="218" spans="1:12">
      <c r="A218">
        <v>76</v>
      </c>
      <c r="B218">
        <v>182</v>
      </c>
      <c r="C218">
        <v>158</v>
      </c>
      <c r="D218" t="s">
        <v>2571</v>
      </c>
      <c r="E218">
        <v>146</v>
      </c>
      <c r="F218" t="s">
        <v>1653</v>
      </c>
      <c r="G218">
        <v>5.5</v>
      </c>
      <c r="I218">
        <v>0.6959523925954092</v>
      </c>
      <c r="J218">
        <v>0.9734992061261023</v>
      </c>
      <c r="K218" t="s">
        <v>1575</v>
      </c>
      <c r="L218" s="46">
        <f>COUNTIF(A:A,A218)</f>
        <v>1</v>
      </c>
    </row>
    <row r="222" spans="1:12">
      <c r="B222">
        <v>15</v>
      </c>
      <c r="C222">
        <v>15</v>
      </c>
      <c r="E222">
        <v>209</v>
      </c>
    </row>
    <row r="223" spans="1:12">
      <c r="B223">
        <v>32</v>
      </c>
      <c r="C223">
        <v>32</v>
      </c>
      <c r="E223">
        <v>210</v>
      </c>
    </row>
    <row r="224" spans="1:12">
      <c r="B224">
        <v>42</v>
      </c>
      <c r="C224">
        <v>42</v>
      </c>
      <c r="E224">
        <v>211</v>
      </c>
    </row>
    <row r="225" spans="2:5">
      <c r="B225">
        <v>66</v>
      </c>
      <c r="C225">
        <v>42</v>
      </c>
      <c r="E225">
        <v>212</v>
      </c>
    </row>
    <row r="226" spans="2:5">
      <c r="B226">
        <v>74</v>
      </c>
      <c r="C226">
        <v>50</v>
      </c>
      <c r="E226">
        <v>213</v>
      </c>
    </row>
    <row r="227" spans="2:5">
      <c r="B227">
        <v>98</v>
      </c>
      <c r="C227">
        <v>74</v>
      </c>
      <c r="E227">
        <v>214</v>
      </c>
    </row>
    <row r="228" spans="2:5">
      <c r="B228">
        <v>116</v>
      </c>
      <c r="C228">
        <v>92</v>
      </c>
      <c r="E228">
        <v>215</v>
      </c>
    </row>
    <row r="229" spans="2:5">
      <c r="B229">
        <v>132</v>
      </c>
      <c r="C229">
        <v>108</v>
      </c>
      <c r="E229">
        <v>216</v>
      </c>
    </row>
    <row r="230" spans="2:5">
      <c r="B230">
        <v>150</v>
      </c>
      <c r="C230">
        <v>126</v>
      </c>
      <c r="E230">
        <v>217</v>
      </c>
    </row>
    <row r="231" spans="2:5">
      <c r="B231">
        <v>161</v>
      </c>
      <c r="C231">
        <v>137</v>
      </c>
      <c r="E231">
        <v>218</v>
      </c>
    </row>
    <row r="232" spans="2:5">
      <c r="B232">
        <v>168</v>
      </c>
      <c r="C232">
        <v>144</v>
      </c>
      <c r="E232">
        <v>219</v>
      </c>
    </row>
    <row r="233" spans="2:5">
      <c r="B233">
        <v>187</v>
      </c>
      <c r="C233">
        <v>163</v>
      </c>
      <c r="E233">
        <v>220</v>
      </c>
    </row>
    <row r="234" spans="2:5">
      <c r="B234">
        <v>207</v>
      </c>
      <c r="C234">
        <v>183</v>
      </c>
      <c r="E234">
        <v>221</v>
      </c>
    </row>
    <row r="235" spans="2:5">
      <c r="C235">
        <v>193</v>
      </c>
      <c r="E235">
        <v>222</v>
      </c>
    </row>
    <row r="236" spans="2:5">
      <c r="C236">
        <v>205</v>
      </c>
      <c r="E236">
        <v>223</v>
      </c>
    </row>
    <row r="237" spans="2:5">
      <c r="E237">
        <v>124</v>
      </c>
    </row>
    <row r="238" spans="2:5">
      <c r="E238">
        <v>183</v>
      </c>
    </row>
    <row r="239" spans="2:5">
      <c r="E239">
        <v>198</v>
      </c>
    </row>
    <row r="240" spans="2:5">
      <c r="E240">
        <v>208</v>
      </c>
    </row>
  </sheetData>
  <sortState ref="A202:L220">
    <sortCondition ref="A202"/>
  </sortState>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dimension ref="A1:AP296"/>
  <sheetViews>
    <sheetView zoomScale="70" zoomScaleNormal="70" workbookViewId="0">
      <selection activeCell="F27" sqref="F3:F27"/>
    </sheetView>
  </sheetViews>
  <sheetFormatPr defaultRowHeight="15"/>
  <cols>
    <col min="1" max="4" width="4.140625" bestFit="1" customWidth="1"/>
    <col min="5" max="5" width="4.140625" customWidth="1"/>
    <col min="6" max="6" width="19.140625" customWidth="1"/>
    <col min="7" max="7" width="5.7109375" style="38" customWidth="1"/>
    <col min="8" max="8" width="2.42578125" style="41" customWidth="1"/>
    <col min="9" max="9" width="10.140625" style="13" bestFit="1" customWidth="1"/>
    <col min="10" max="10" width="10.140625" style="13" customWidth="1"/>
    <col min="11" max="11" width="30.5703125" style="19" bestFit="1" customWidth="1"/>
    <col min="12" max="12" width="10" bestFit="1" customWidth="1"/>
    <col min="13" max="13" width="10.28515625" style="16" customWidth="1"/>
    <col min="14" max="14" width="12.7109375" style="16" customWidth="1"/>
    <col min="15" max="15" width="13.85546875" style="13" customWidth="1"/>
    <col min="16" max="16" width="11" style="13" customWidth="1"/>
    <col min="17" max="17" width="3.7109375" style="19" bestFit="1" customWidth="1"/>
    <col min="18" max="18" width="4.140625" bestFit="1" customWidth="1"/>
    <col min="19" max="19" width="2.7109375" style="7" bestFit="1" customWidth="1"/>
    <col min="20" max="20" width="5.85546875" style="7" customWidth="1"/>
    <col min="21" max="21" width="3.140625" bestFit="1" customWidth="1"/>
    <col min="22" max="22" width="5.5703125" style="3" bestFit="1" customWidth="1"/>
    <col min="23" max="24" width="4.5703125" style="3" bestFit="1" customWidth="1"/>
    <col min="25" max="25" width="4.5703125" style="3" customWidth="1"/>
    <col min="26" max="26" width="2.28515625" customWidth="1"/>
    <col min="27" max="27" width="5.7109375" bestFit="1" customWidth="1"/>
    <col min="28" max="28" width="8.140625" style="19" customWidth="1"/>
    <col min="29" max="32" width="7.140625" customWidth="1"/>
    <col min="33" max="33" width="8.140625" style="16" customWidth="1"/>
    <col min="34" max="37" width="7.140625" style="16" customWidth="1"/>
    <col min="38" max="38" width="5.7109375" style="26" customWidth="1"/>
    <col min="39" max="39" width="66.5703125" style="19" bestFit="1" customWidth="1"/>
    <col min="40" max="40" width="2.28515625" bestFit="1" customWidth="1"/>
    <col min="41" max="41" width="71.140625" bestFit="1" customWidth="1"/>
  </cols>
  <sheetData>
    <row r="1" spans="1:41">
      <c r="I1" s="44" t="s">
        <v>2588</v>
      </c>
      <c r="O1" s="24">
        <f>SUM(N:N)</f>
        <v>6950169814</v>
      </c>
      <c r="P1" s="24"/>
      <c r="Q1" s="19" t="s">
        <v>2585</v>
      </c>
      <c r="AB1" s="19" t="s">
        <v>2586</v>
      </c>
    </row>
    <row r="2" spans="1:41" s="4" customFormat="1">
      <c r="A2" s="4" t="s">
        <v>2458</v>
      </c>
      <c r="B2" s="4" t="s">
        <v>2568</v>
      </c>
      <c r="C2" s="4" t="s">
        <v>2569</v>
      </c>
      <c r="E2" s="4" t="s">
        <v>2587</v>
      </c>
      <c r="F2" s="4" t="s">
        <v>0</v>
      </c>
      <c r="G2" s="39" t="s">
        <v>1983</v>
      </c>
      <c r="H2" s="42"/>
      <c r="I2" s="45" t="s">
        <v>2589</v>
      </c>
      <c r="J2" s="45" t="s">
        <v>2590</v>
      </c>
      <c r="K2" s="20" t="s">
        <v>151</v>
      </c>
      <c r="L2" s="12"/>
      <c r="M2" s="17" t="s">
        <v>2427</v>
      </c>
      <c r="N2" s="17" t="s">
        <v>153</v>
      </c>
      <c r="O2" s="24">
        <f>SUM(M:M)</f>
        <v>146631971.44</v>
      </c>
      <c r="P2" s="24"/>
      <c r="Q2" s="20"/>
      <c r="R2" s="4" t="s">
        <v>2458</v>
      </c>
      <c r="S2" s="6"/>
      <c r="T2" s="6"/>
      <c r="U2" s="4" t="s">
        <v>2457</v>
      </c>
      <c r="V2" s="5" t="s">
        <v>1730</v>
      </c>
      <c r="W2" s="5" t="s">
        <v>1731</v>
      </c>
      <c r="X2" s="5" t="s">
        <v>1732</v>
      </c>
      <c r="Y2" s="5" t="s">
        <v>1733</v>
      </c>
      <c r="AB2" s="20" t="s">
        <v>2455</v>
      </c>
      <c r="AC2" s="4" t="s">
        <v>2454</v>
      </c>
      <c r="AD2" s="4" t="s">
        <v>2453</v>
      </c>
      <c r="AE2" s="4" t="s">
        <v>2451</v>
      </c>
      <c r="AF2" s="4" t="s">
        <v>2452</v>
      </c>
      <c r="AG2" s="17" t="s">
        <v>2455</v>
      </c>
      <c r="AH2" s="17" t="s">
        <v>2454</v>
      </c>
      <c r="AI2" s="17" t="s">
        <v>2453</v>
      </c>
      <c r="AJ2" s="17" t="s">
        <v>2451</v>
      </c>
      <c r="AK2" s="17" t="s">
        <v>2452</v>
      </c>
      <c r="AL2" s="27" t="s">
        <v>1</v>
      </c>
      <c r="AM2" s="20"/>
    </row>
    <row r="3" spans="1:41">
      <c r="A3">
        <v>14</v>
      </c>
      <c r="B3">
        <v>79</v>
      </c>
      <c r="C3">
        <v>103</v>
      </c>
      <c r="D3" t="s">
        <v>2581</v>
      </c>
      <c r="E3">
        <v>11</v>
      </c>
      <c r="F3" t="s">
        <v>1729</v>
      </c>
      <c r="G3" s="38">
        <v>3.5</v>
      </c>
      <c r="H3" s="41">
        <v>1</v>
      </c>
      <c r="I3" s="13">
        <v>9.5132234001005179E-4</v>
      </c>
      <c r="J3" s="13">
        <f t="shared" ref="J3:J66" si="0">+O3*2+P3</f>
        <v>1.1160204491381554E-3</v>
      </c>
      <c r="K3" s="19" t="s">
        <v>1269</v>
      </c>
      <c r="L3" s="14">
        <v>1.5622219502640423E-5</v>
      </c>
      <c r="M3" s="16">
        <v>270</v>
      </c>
      <c r="N3" s="25">
        <v>51970</v>
      </c>
      <c r="O3" s="15">
        <f t="shared" ref="O3:O27" si="1">+M3/$O$2*100</f>
        <v>1.8413446763926289E-4</v>
      </c>
      <c r="P3" s="13">
        <f t="shared" ref="P3:P27" si="2">(+N3/$O$1)*100</f>
        <v>7.477515138596296E-4</v>
      </c>
      <c r="Q3" s="19" t="s">
        <v>1747</v>
      </c>
      <c r="R3">
        <v>14</v>
      </c>
      <c r="S3" s="7" t="s">
        <v>1730</v>
      </c>
      <c r="T3" s="7" t="s">
        <v>2504</v>
      </c>
      <c r="U3">
        <v>8</v>
      </c>
      <c r="V3" s="3">
        <v>0.88700000000000001</v>
      </c>
      <c r="W3" s="3">
        <v>1.4999999999999999E-2</v>
      </c>
      <c r="X3" s="3">
        <v>3.4000000000000002E-2</v>
      </c>
      <c r="Y3" s="3">
        <v>6.5000000000000002E-2</v>
      </c>
      <c r="AB3" s="21">
        <v>0.94599999999999995</v>
      </c>
      <c r="AC3" s="2">
        <v>3.0000000000000001E-3</v>
      </c>
      <c r="AD3" s="2">
        <v>1.6E-2</v>
      </c>
      <c r="AE3" s="2">
        <v>1.4999999999999999E-2</v>
      </c>
      <c r="AF3" s="2">
        <v>2.0999999999999998E-2</v>
      </c>
      <c r="AG3" s="18"/>
      <c r="AH3" s="18"/>
      <c r="AI3" s="18"/>
      <c r="AJ3" s="18"/>
      <c r="AK3" s="18"/>
      <c r="AM3" s="19" t="s">
        <v>2282</v>
      </c>
      <c r="AO3" t="s">
        <v>2024</v>
      </c>
    </row>
    <row r="4" spans="1:41">
      <c r="A4">
        <v>14</v>
      </c>
      <c r="B4">
        <v>51</v>
      </c>
      <c r="C4">
        <v>75</v>
      </c>
      <c r="D4" t="s">
        <v>2580</v>
      </c>
      <c r="E4">
        <v>13</v>
      </c>
      <c r="F4" t="s">
        <v>1272</v>
      </c>
      <c r="G4" s="38">
        <v>3.5</v>
      </c>
      <c r="H4" s="41">
        <v>1</v>
      </c>
      <c r="I4" s="13">
        <v>1.5748773208892643E-3</v>
      </c>
      <c r="J4" s="13">
        <f t="shared" si="0"/>
        <v>1.8444942254619377E-3</v>
      </c>
      <c r="K4" s="19" t="s">
        <v>1269</v>
      </c>
      <c r="L4" s="14">
        <v>1.2799914278027475E-4</v>
      </c>
      <c r="M4" s="16">
        <v>442</v>
      </c>
      <c r="N4" s="25">
        <v>86295</v>
      </c>
      <c r="O4" s="15">
        <f t="shared" si="1"/>
        <v>3.0143494332057113E-4</v>
      </c>
      <c r="P4" s="13">
        <f t="shared" si="2"/>
        <v>1.2416243388207954E-3</v>
      </c>
      <c r="Q4" s="19" t="s">
        <v>1746</v>
      </c>
      <c r="R4">
        <v>14</v>
      </c>
      <c r="S4" s="7" t="s">
        <v>1730</v>
      </c>
      <c r="T4" s="7" t="s">
        <v>2504</v>
      </c>
      <c r="U4">
        <v>8</v>
      </c>
      <c r="V4" s="3">
        <v>0.93</v>
      </c>
      <c r="W4" s="3">
        <v>6.0000000000000001E-3</v>
      </c>
      <c r="X4" s="3">
        <v>2E-3</v>
      </c>
      <c r="Y4" s="3">
        <v>6.3E-2</v>
      </c>
      <c r="AB4" s="21">
        <v>0.93</v>
      </c>
      <c r="AC4" s="2">
        <v>6.0000000000000001E-3</v>
      </c>
      <c r="AD4" s="2">
        <v>1.7000000000000001E-2</v>
      </c>
      <c r="AE4" s="2">
        <v>2E-3</v>
      </c>
      <c r="AF4" s="2">
        <v>4.5999999999999999E-2</v>
      </c>
      <c r="AG4" s="18"/>
      <c r="AH4" s="18"/>
      <c r="AI4" s="18"/>
      <c r="AJ4" s="18"/>
      <c r="AK4" s="18"/>
      <c r="AM4" s="19" t="s">
        <v>1926</v>
      </c>
      <c r="AO4" t="s">
        <v>2024</v>
      </c>
    </row>
    <row r="5" spans="1:41">
      <c r="A5">
        <v>14</v>
      </c>
      <c r="B5">
        <v>53</v>
      </c>
      <c r="C5">
        <v>77</v>
      </c>
      <c r="D5" t="s">
        <v>2580</v>
      </c>
      <c r="E5">
        <v>14</v>
      </c>
      <c r="F5" t="s">
        <v>1296</v>
      </c>
      <c r="G5" s="38">
        <v>3.5</v>
      </c>
      <c r="H5" s="41">
        <v>1</v>
      </c>
      <c r="I5" s="13">
        <v>1.5829543885748332E-3</v>
      </c>
      <c r="J5" s="13">
        <f t="shared" si="0"/>
        <v>2.0337392131884206E-3</v>
      </c>
      <c r="K5" s="19" t="s">
        <v>1269</v>
      </c>
      <c r="L5" s="14">
        <v>8.0770676855689526E-6</v>
      </c>
      <c r="M5" s="16">
        <v>739</v>
      </c>
      <c r="N5" s="25">
        <v>71293</v>
      </c>
      <c r="O5" s="15">
        <f t="shared" si="1"/>
        <v>5.0398285772376033E-4</v>
      </c>
      <c r="P5" s="13">
        <f t="shared" si="2"/>
        <v>1.0257734977408999E-3</v>
      </c>
      <c r="Q5" s="19" t="s">
        <v>1746</v>
      </c>
      <c r="R5">
        <v>14</v>
      </c>
      <c r="S5" s="7" t="s">
        <v>1730</v>
      </c>
      <c r="T5" s="7" t="s">
        <v>2504</v>
      </c>
      <c r="U5">
        <v>8</v>
      </c>
      <c r="V5" s="3">
        <v>0.94399999999999995</v>
      </c>
      <c r="W5" s="3">
        <v>1E-3</v>
      </c>
      <c r="X5" s="3">
        <v>1E-3</v>
      </c>
      <c r="Y5" s="3">
        <v>5.1999999999999998E-2</v>
      </c>
      <c r="AB5" s="21">
        <v>0.94399999999999995</v>
      </c>
      <c r="AC5" s="2">
        <v>1E-3</v>
      </c>
      <c r="AD5" s="2">
        <v>5.0000000000000001E-3</v>
      </c>
      <c r="AE5" s="2">
        <v>1E-3</v>
      </c>
      <c r="AF5" s="2">
        <v>4.7E-2</v>
      </c>
      <c r="AG5" s="18"/>
      <c r="AH5" s="18"/>
      <c r="AI5" s="18"/>
      <c r="AJ5" s="18"/>
      <c r="AK5" s="18"/>
      <c r="AM5" s="19" t="s">
        <v>2112</v>
      </c>
      <c r="AO5" t="s">
        <v>2024</v>
      </c>
    </row>
    <row r="6" spans="1:41">
      <c r="A6">
        <v>14</v>
      </c>
      <c r="B6">
        <v>56</v>
      </c>
      <c r="C6">
        <v>80</v>
      </c>
      <c r="D6" t="s">
        <v>2580</v>
      </c>
      <c r="E6">
        <v>16</v>
      </c>
      <c r="F6" t="s">
        <v>1727</v>
      </c>
      <c r="G6" s="38">
        <v>3.5</v>
      </c>
      <c r="H6" s="41">
        <v>1</v>
      </c>
      <c r="I6" s="13">
        <v>1.7449407670121306E-3</v>
      </c>
      <c r="J6" s="13">
        <f t="shared" si="0"/>
        <v>1.9822280427559541E-3</v>
      </c>
      <c r="K6" s="19" t="s">
        <v>1269</v>
      </c>
      <c r="L6" s="14">
        <v>9.3357047737312876E-5</v>
      </c>
      <c r="M6" s="16">
        <v>389</v>
      </c>
      <c r="N6" s="25">
        <v>100892</v>
      </c>
      <c r="O6" s="15">
        <f t="shared" si="1"/>
        <v>2.6529002930249354E-4</v>
      </c>
      <c r="P6" s="13">
        <f t="shared" si="2"/>
        <v>1.4516479841509668E-3</v>
      </c>
      <c r="Q6" s="19" t="s">
        <v>1746</v>
      </c>
      <c r="R6">
        <v>14</v>
      </c>
      <c r="S6" s="7" t="s">
        <v>1730</v>
      </c>
      <c r="T6" s="7" t="s">
        <v>2504</v>
      </c>
      <c r="U6">
        <v>8</v>
      </c>
      <c r="V6" s="3">
        <v>0.91100000000000003</v>
      </c>
      <c r="W6" s="3">
        <v>1E-3</v>
      </c>
      <c r="X6" s="3">
        <v>3.0000000000000001E-3</v>
      </c>
      <c r="Y6" s="3">
        <v>8.5000000000000006E-2</v>
      </c>
      <c r="AB6" s="21">
        <v>0.88700000000000001</v>
      </c>
      <c r="AC6" s="2">
        <v>1.4999999999999999E-2</v>
      </c>
      <c r="AD6" s="2">
        <v>2.5000000000000001E-2</v>
      </c>
      <c r="AE6" s="2">
        <v>3.4000000000000002E-2</v>
      </c>
      <c r="AF6" s="2">
        <v>0.04</v>
      </c>
      <c r="AG6" s="18"/>
      <c r="AH6" s="18"/>
      <c r="AI6" s="18"/>
      <c r="AJ6" s="18"/>
      <c r="AK6" s="18"/>
      <c r="AM6" s="19" t="s">
        <v>1922</v>
      </c>
      <c r="AO6" t="s">
        <v>2024</v>
      </c>
    </row>
    <row r="7" spans="1:41">
      <c r="A7">
        <v>14</v>
      </c>
      <c r="B7">
        <v>54</v>
      </c>
      <c r="C7">
        <v>78</v>
      </c>
      <c r="D7" t="s">
        <v>2580</v>
      </c>
      <c r="E7">
        <v>17</v>
      </c>
      <c r="F7" t="s">
        <v>1305</v>
      </c>
      <c r="G7" s="38">
        <v>3.5</v>
      </c>
      <c r="H7" s="41">
        <v>1</v>
      </c>
      <c r="I7" s="13">
        <v>1.7460617993113254E-3</v>
      </c>
      <c r="J7" s="13">
        <f t="shared" si="0"/>
        <v>1.9558993902004649E-3</v>
      </c>
      <c r="K7" s="19" t="s">
        <v>1269</v>
      </c>
      <c r="L7" s="14">
        <v>1.1210322991947637E-6</v>
      </c>
      <c r="M7" s="16">
        <v>344</v>
      </c>
      <c r="N7" s="25">
        <v>103328</v>
      </c>
      <c r="O7" s="15">
        <f t="shared" si="1"/>
        <v>2.3460095136261641E-4</v>
      </c>
      <c r="P7" s="13">
        <f t="shared" si="2"/>
        <v>1.486697487475232E-3</v>
      </c>
      <c r="Q7" s="19" t="s">
        <v>1746</v>
      </c>
      <c r="R7">
        <v>14</v>
      </c>
      <c r="S7" s="7" t="s">
        <v>1730</v>
      </c>
      <c r="T7" s="7" t="s">
        <v>2504</v>
      </c>
      <c r="U7">
        <v>8</v>
      </c>
      <c r="V7" s="3">
        <v>0.96599999999999997</v>
      </c>
      <c r="W7" s="3">
        <v>3.0000000000000001E-3</v>
      </c>
      <c r="X7" s="3">
        <v>7.0000000000000001E-3</v>
      </c>
      <c r="Y7" s="3">
        <v>2.5000000000000001E-2</v>
      </c>
      <c r="AB7" s="21">
        <v>0.96599999999999997</v>
      </c>
      <c r="AC7" s="2">
        <v>3.0000000000000001E-3</v>
      </c>
      <c r="AD7" s="2">
        <v>0.01</v>
      </c>
      <c r="AE7" s="2">
        <v>7.0000000000000001E-3</v>
      </c>
      <c r="AF7" s="2">
        <v>1.4999999999999999E-2</v>
      </c>
      <c r="AG7" s="18"/>
      <c r="AH7" s="18"/>
      <c r="AI7" s="18"/>
      <c r="AJ7" s="18"/>
      <c r="AK7" s="18"/>
      <c r="AM7" s="19" t="s">
        <v>1915</v>
      </c>
      <c r="AO7" t="s">
        <v>2024</v>
      </c>
    </row>
    <row r="8" spans="1:41">
      <c r="A8">
        <v>14</v>
      </c>
      <c r="B8">
        <v>55</v>
      </c>
      <c r="C8">
        <v>79</v>
      </c>
      <c r="D8" t="s">
        <v>2580</v>
      </c>
      <c r="E8">
        <v>21</v>
      </c>
      <c r="F8" t="s">
        <v>1726</v>
      </c>
      <c r="G8" s="38">
        <v>3.5</v>
      </c>
      <c r="H8" s="41">
        <v>1</v>
      </c>
      <c r="I8" s="13">
        <v>2.8611960469647761E-3</v>
      </c>
      <c r="J8" s="13">
        <f t="shared" si="0"/>
        <v>3.2375617259723316E-3</v>
      </c>
      <c r="K8" s="19" t="s">
        <v>1269</v>
      </c>
      <c r="L8" s="14">
        <v>8.0920599557296165E-4</v>
      </c>
      <c r="M8" s="16">
        <v>617</v>
      </c>
      <c r="N8" s="25">
        <v>166526</v>
      </c>
      <c r="O8" s="15">
        <f t="shared" si="1"/>
        <v>4.2078135753120447E-4</v>
      </c>
      <c r="P8" s="13">
        <f t="shared" si="2"/>
        <v>2.3959990109099225E-3</v>
      </c>
      <c r="Q8" s="19" t="s">
        <v>1746</v>
      </c>
      <c r="R8">
        <v>14</v>
      </c>
      <c r="S8" s="7" t="s">
        <v>1730</v>
      </c>
      <c r="T8" s="7" t="s">
        <v>2504</v>
      </c>
      <c r="U8">
        <v>8</v>
      </c>
      <c r="V8" s="3">
        <v>0.94599999999999995</v>
      </c>
      <c r="W8" s="3">
        <v>3.0000000000000001E-3</v>
      </c>
      <c r="X8" s="3">
        <v>1.4999999999999999E-2</v>
      </c>
      <c r="Y8" s="3">
        <v>3.6999999999999998E-2</v>
      </c>
      <c r="AB8" s="21">
        <v>0.91100000000000003</v>
      </c>
      <c r="AC8" s="2">
        <v>1E-3</v>
      </c>
      <c r="AD8" s="2">
        <v>0.06</v>
      </c>
      <c r="AE8" s="2">
        <v>3.0000000000000001E-3</v>
      </c>
      <c r="AF8" s="2">
        <v>2.5000000000000001E-2</v>
      </c>
      <c r="AG8" s="18"/>
      <c r="AH8" s="18"/>
      <c r="AI8" s="18"/>
      <c r="AJ8" s="18"/>
      <c r="AK8" s="18"/>
      <c r="AM8" s="19" t="s">
        <v>1909</v>
      </c>
      <c r="AO8" t="s">
        <v>2024</v>
      </c>
    </row>
    <row r="9" spans="1:41">
      <c r="A9">
        <v>14</v>
      </c>
      <c r="B9">
        <v>52</v>
      </c>
      <c r="C9">
        <v>76</v>
      </c>
      <c r="D9" t="s">
        <v>2580</v>
      </c>
      <c r="E9">
        <v>23</v>
      </c>
      <c r="F9" t="s">
        <v>1284</v>
      </c>
      <c r="G9" s="38">
        <v>3.5</v>
      </c>
      <c r="H9" s="41">
        <v>1</v>
      </c>
      <c r="I9" s="13">
        <v>4.2694327344229869E-3</v>
      </c>
      <c r="J9" s="13">
        <f t="shared" si="0"/>
        <v>4.5317297230344118E-3</v>
      </c>
      <c r="K9" s="19" t="s">
        <v>1269</v>
      </c>
      <c r="L9" s="14">
        <v>8.1900882738563871E-4</v>
      </c>
      <c r="M9" s="16">
        <v>430</v>
      </c>
      <c r="N9" s="25">
        <v>274200</v>
      </c>
      <c r="O9" s="15">
        <f t="shared" si="1"/>
        <v>2.9325118920327052E-4</v>
      </c>
      <c r="P9" s="13">
        <f t="shared" si="2"/>
        <v>3.9452273446278704E-3</v>
      </c>
      <c r="Q9" s="19" t="s">
        <v>1746</v>
      </c>
      <c r="R9">
        <v>14</v>
      </c>
      <c r="S9" s="7" t="s">
        <v>1730</v>
      </c>
      <c r="T9" s="7" t="s">
        <v>2504</v>
      </c>
      <c r="U9">
        <v>8</v>
      </c>
      <c r="V9" s="3">
        <v>0.95199999999999996</v>
      </c>
      <c r="W9" s="3">
        <v>0.01</v>
      </c>
      <c r="X9" s="3">
        <v>4.0000000000000001E-3</v>
      </c>
      <c r="Y9" s="3">
        <v>3.3000000000000002E-2</v>
      </c>
      <c r="AB9" s="21">
        <v>0.95199999999999996</v>
      </c>
      <c r="AC9" s="2">
        <v>0.01</v>
      </c>
      <c r="AD9" s="2">
        <v>1.9E-2</v>
      </c>
      <c r="AE9" s="2">
        <v>4.0000000000000001E-3</v>
      </c>
      <c r="AF9" s="2">
        <v>1.4E-2</v>
      </c>
      <c r="AG9" s="18"/>
      <c r="AH9" s="18"/>
      <c r="AI9" s="18"/>
      <c r="AJ9" s="18"/>
      <c r="AK9" s="18"/>
      <c r="AM9" s="19" t="s">
        <v>1898</v>
      </c>
      <c r="AO9" t="s">
        <v>2024</v>
      </c>
    </row>
    <row r="10" spans="1:41">
      <c r="A10">
        <v>15</v>
      </c>
      <c r="B10">
        <v>57</v>
      </c>
      <c r="C10">
        <v>81</v>
      </c>
      <c r="D10" t="s">
        <v>2580</v>
      </c>
      <c r="E10">
        <v>34</v>
      </c>
      <c r="F10" t="s">
        <v>1984</v>
      </c>
      <c r="G10" s="38">
        <v>3.5</v>
      </c>
      <c r="H10" s="41">
        <v>1</v>
      </c>
      <c r="I10" s="13">
        <v>1.5567155605429709E-2</v>
      </c>
      <c r="J10" s="13">
        <f t="shared" si="0"/>
        <v>2.4070457980414021E-2</v>
      </c>
      <c r="K10" s="19" t="s">
        <v>1269</v>
      </c>
      <c r="L10" s="14">
        <v>1.8585751558493208E-3</v>
      </c>
      <c r="M10" s="25">
        <v>13940</v>
      </c>
      <c r="N10" s="25">
        <v>351461</v>
      </c>
      <c r="O10" s="15">
        <f t="shared" si="1"/>
        <v>9.5067943662641655E-3</v>
      </c>
      <c r="P10" s="13">
        <f t="shared" si="2"/>
        <v>5.0568692478856888E-3</v>
      </c>
      <c r="Q10" s="19" t="s">
        <v>1746</v>
      </c>
      <c r="R10">
        <v>15</v>
      </c>
      <c r="S10" s="7" t="s">
        <v>1730</v>
      </c>
      <c r="T10" s="7" t="s">
        <v>2484</v>
      </c>
      <c r="U10">
        <v>3</v>
      </c>
      <c r="V10" s="3">
        <v>0.96</v>
      </c>
      <c r="W10" s="3">
        <v>1E-3</v>
      </c>
      <c r="X10" s="3">
        <v>0</v>
      </c>
      <c r="Y10" s="3">
        <v>3.7000000000000005E-2</v>
      </c>
      <c r="AB10" s="21">
        <v>0.96</v>
      </c>
      <c r="AC10" s="2">
        <v>1E-3</v>
      </c>
      <c r="AD10" s="2">
        <v>3.1E-2</v>
      </c>
      <c r="AE10" s="2">
        <v>0</v>
      </c>
      <c r="AF10" s="2">
        <v>6.0000000000000001E-3</v>
      </c>
      <c r="AG10" s="18"/>
      <c r="AH10" s="18"/>
      <c r="AI10" s="18"/>
      <c r="AJ10" s="18"/>
      <c r="AK10" s="18"/>
      <c r="AM10" s="19" t="s">
        <v>2049</v>
      </c>
      <c r="AO10" t="s">
        <v>2024</v>
      </c>
    </row>
    <row r="11" spans="1:41">
      <c r="A11">
        <v>16</v>
      </c>
      <c r="B11">
        <v>114</v>
      </c>
      <c r="C11">
        <v>138</v>
      </c>
      <c r="D11" t="s">
        <v>2583</v>
      </c>
      <c r="E11">
        <v>39</v>
      </c>
      <c r="F11" t="s">
        <v>1374</v>
      </c>
      <c r="G11" s="38">
        <v>3.5</v>
      </c>
      <c r="H11" s="41">
        <v>1</v>
      </c>
      <c r="I11" s="13">
        <v>2.181789954272469E-2</v>
      </c>
      <c r="J11" s="13">
        <f t="shared" si="0"/>
        <v>3.5826388713565062E-2</v>
      </c>
      <c r="K11" s="19" t="s">
        <v>1269</v>
      </c>
      <c r="L11" s="14">
        <v>2.1809705017420758E-3</v>
      </c>
      <c r="M11" s="25">
        <v>22965</v>
      </c>
      <c r="N11" s="25">
        <v>312971</v>
      </c>
      <c r="O11" s="15">
        <f t="shared" si="1"/>
        <v>1.5661659441983972E-2</v>
      </c>
      <c r="P11" s="13">
        <f t="shared" si="2"/>
        <v>4.503069829597116E-3</v>
      </c>
      <c r="Q11" s="19" t="s">
        <v>1749</v>
      </c>
      <c r="R11">
        <v>16</v>
      </c>
      <c r="S11" s="7" t="s">
        <v>1730</v>
      </c>
      <c r="T11" s="7" t="s">
        <v>2485</v>
      </c>
      <c r="U11">
        <v>5</v>
      </c>
      <c r="V11" s="3">
        <v>0.54488999999999999</v>
      </c>
      <c r="W11" s="3">
        <v>6.1499999999999999E-4</v>
      </c>
      <c r="X11" s="3">
        <v>4.3049999999999998E-3</v>
      </c>
      <c r="Y11" s="3">
        <v>6.4574999999999994E-2</v>
      </c>
      <c r="Z11" s="1" t="s">
        <v>2456</v>
      </c>
      <c r="AA11" s="1">
        <f>+V11+W11</f>
        <v>0.54550500000000002</v>
      </c>
      <c r="AB11" s="21">
        <v>0.88600000000000001</v>
      </c>
      <c r="AC11" s="2">
        <v>1E-3</v>
      </c>
      <c r="AD11" s="2">
        <v>8.8999999999999996E-2</v>
      </c>
      <c r="AE11" s="2">
        <v>7.0000000000000001E-3</v>
      </c>
      <c r="AF11" s="2">
        <v>1.6E-2</v>
      </c>
      <c r="AG11" s="18">
        <f t="shared" ref="AG11:AK16" si="3">+AB11*$AL11</f>
        <v>0.54488999999999999</v>
      </c>
      <c r="AH11" s="18">
        <f t="shared" si="3"/>
        <v>6.1499999999999999E-4</v>
      </c>
      <c r="AI11" s="18">
        <f t="shared" si="3"/>
        <v>5.4734999999999999E-2</v>
      </c>
      <c r="AJ11" s="18">
        <f t="shared" si="3"/>
        <v>4.3049999999999998E-3</v>
      </c>
      <c r="AK11" s="18">
        <f t="shared" si="3"/>
        <v>9.8399999999999998E-3</v>
      </c>
      <c r="AL11" s="26">
        <v>0.61499999999999999</v>
      </c>
      <c r="AM11" s="19" t="s">
        <v>47</v>
      </c>
      <c r="AO11" t="s">
        <v>2024</v>
      </c>
    </row>
    <row r="12" spans="1:41">
      <c r="A12">
        <v>14</v>
      </c>
      <c r="B12">
        <v>111</v>
      </c>
      <c r="C12">
        <v>135</v>
      </c>
      <c r="D12" t="s">
        <v>2583</v>
      </c>
      <c r="E12">
        <v>40</v>
      </c>
      <c r="F12" t="s">
        <v>1352</v>
      </c>
      <c r="G12" s="38">
        <v>3.5</v>
      </c>
      <c r="H12" s="41">
        <v>1</v>
      </c>
      <c r="I12" s="13">
        <v>2.2994415026075792E-2</v>
      </c>
      <c r="J12" s="13">
        <f t="shared" si="0"/>
        <v>2.6138928924429029E-2</v>
      </c>
      <c r="K12" s="19" t="s">
        <v>1269</v>
      </c>
      <c r="L12" s="14">
        <v>1.1765154833511017E-3</v>
      </c>
      <c r="M12" s="25">
        <v>5155</v>
      </c>
      <c r="N12" s="25">
        <v>1328019</v>
      </c>
      <c r="O12" s="15">
        <f t="shared" si="1"/>
        <v>3.5156043728903712E-3</v>
      </c>
      <c r="P12" s="13">
        <f t="shared" si="2"/>
        <v>1.9107720178648285E-2</v>
      </c>
      <c r="Q12" s="19" t="s">
        <v>1749</v>
      </c>
      <c r="R12">
        <v>14</v>
      </c>
      <c r="S12" s="7" t="s">
        <v>1730</v>
      </c>
      <c r="T12" s="7" t="s">
        <v>2504</v>
      </c>
      <c r="U12">
        <v>8</v>
      </c>
      <c r="V12" s="3">
        <v>0.60628000000000004</v>
      </c>
      <c r="W12" s="3">
        <v>5.4280000000000002E-2</v>
      </c>
      <c r="X12" s="3">
        <v>0.21160000000000001</v>
      </c>
      <c r="Y12" s="3">
        <v>4.7840000000000001E-2</v>
      </c>
      <c r="AB12" s="21">
        <v>0.65900000000000003</v>
      </c>
      <c r="AC12" s="2">
        <v>5.8999999999999997E-2</v>
      </c>
      <c r="AD12" s="2">
        <v>1.9E-2</v>
      </c>
      <c r="AE12" s="2">
        <v>0.23</v>
      </c>
      <c r="AF12" s="2">
        <v>3.3000000000000002E-2</v>
      </c>
      <c r="AG12" s="18">
        <f t="shared" si="3"/>
        <v>0.60628000000000004</v>
      </c>
      <c r="AH12" s="18">
        <f t="shared" si="3"/>
        <v>5.4280000000000002E-2</v>
      </c>
      <c r="AI12" s="18">
        <f t="shared" si="3"/>
        <v>1.7479999999999999E-2</v>
      </c>
      <c r="AJ12" s="18">
        <f t="shared" si="3"/>
        <v>0.21160000000000001</v>
      </c>
      <c r="AK12" s="18">
        <f t="shared" si="3"/>
        <v>3.0360000000000002E-2</v>
      </c>
      <c r="AL12" s="26">
        <v>0.92</v>
      </c>
      <c r="AM12" s="19" t="s">
        <v>2333</v>
      </c>
      <c r="AO12" t="s">
        <v>2024</v>
      </c>
    </row>
    <row r="13" spans="1:41">
      <c r="A13">
        <v>15</v>
      </c>
      <c r="B13">
        <v>112</v>
      </c>
      <c r="C13">
        <v>136</v>
      </c>
      <c r="D13" t="s">
        <v>2583</v>
      </c>
      <c r="E13">
        <v>52</v>
      </c>
      <c r="F13" t="s">
        <v>1319</v>
      </c>
      <c r="G13" s="38">
        <v>4</v>
      </c>
      <c r="H13" s="41">
        <v>1</v>
      </c>
      <c r="I13" s="13">
        <v>4.7268621901372439E-2</v>
      </c>
      <c r="J13" s="13">
        <f t="shared" si="0"/>
        <v>5.3973054928879799E-2</v>
      </c>
      <c r="K13" s="19" t="s">
        <v>1269</v>
      </c>
      <c r="L13" s="14">
        <v>2.3447540551916474E-3</v>
      </c>
      <c r="M13" s="25">
        <v>10991</v>
      </c>
      <c r="N13" s="25">
        <v>2709300</v>
      </c>
      <c r="O13" s="15">
        <f t="shared" si="1"/>
        <v>7.4956367919375502E-3</v>
      </c>
      <c r="P13" s="13">
        <f t="shared" si="2"/>
        <v>3.8981781345004698E-2</v>
      </c>
      <c r="Q13" s="19" t="s">
        <v>1749</v>
      </c>
      <c r="R13">
        <v>15</v>
      </c>
      <c r="S13" s="7" t="s">
        <v>1730</v>
      </c>
      <c r="T13" s="7" t="s">
        <v>2484</v>
      </c>
      <c r="U13">
        <v>3</v>
      </c>
      <c r="V13" s="3">
        <v>0.54039999999999999</v>
      </c>
      <c r="W13" s="3">
        <v>0</v>
      </c>
      <c r="X13" s="3">
        <v>0</v>
      </c>
      <c r="Y13" s="3">
        <v>0.15889999999999999</v>
      </c>
      <c r="Z13" s="1" t="s">
        <v>2456</v>
      </c>
      <c r="AA13" s="1">
        <f>+V13+W13</f>
        <v>0.54039999999999999</v>
      </c>
      <c r="AB13" s="21">
        <v>0.77200000000000002</v>
      </c>
      <c r="AC13" s="2">
        <v>0</v>
      </c>
      <c r="AD13" s="2">
        <v>0.17199999999999999</v>
      </c>
      <c r="AE13" s="2">
        <v>0</v>
      </c>
      <c r="AF13" s="2">
        <v>5.5E-2</v>
      </c>
      <c r="AG13" s="18">
        <f t="shared" si="3"/>
        <v>0.54039999999999999</v>
      </c>
      <c r="AH13" s="18">
        <f t="shared" si="3"/>
        <v>0</v>
      </c>
      <c r="AI13" s="18">
        <f t="shared" si="3"/>
        <v>0.12039999999999998</v>
      </c>
      <c r="AJ13" s="18">
        <f t="shared" si="3"/>
        <v>0</v>
      </c>
      <c r="AK13" s="18">
        <f t="shared" si="3"/>
        <v>3.85E-2</v>
      </c>
      <c r="AL13" s="26">
        <v>0.7</v>
      </c>
      <c r="AM13" s="19" t="s">
        <v>56</v>
      </c>
      <c r="AO13" t="s">
        <v>2024</v>
      </c>
    </row>
    <row r="14" spans="1:41">
      <c r="A14">
        <v>16</v>
      </c>
      <c r="B14">
        <v>98</v>
      </c>
      <c r="C14">
        <v>122</v>
      </c>
      <c r="D14" t="s">
        <v>2582</v>
      </c>
      <c r="E14">
        <v>69</v>
      </c>
      <c r="F14" t="s">
        <v>1388</v>
      </c>
      <c r="G14" s="38">
        <v>4</v>
      </c>
      <c r="H14" s="41">
        <v>1</v>
      </c>
      <c r="I14" s="13">
        <v>0.10482530023172855</v>
      </c>
      <c r="J14" s="13">
        <f t="shared" si="0"/>
        <v>0.11765955288378521</v>
      </c>
      <c r="K14" s="19" t="s">
        <v>1269</v>
      </c>
      <c r="L14" s="14">
        <v>4.6063729738281267E-4</v>
      </c>
      <c r="M14" s="25">
        <v>21040</v>
      </c>
      <c r="N14" s="25">
        <v>6183000</v>
      </c>
      <c r="O14" s="15">
        <f t="shared" si="1"/>
        <v>1.4348848885667004E-2</v>
      </c>
      <c r="P14" s="13">
        <f t="shared" si="2"/>
        <v>8.8961855112451207E-2</v>
      </c>
      <c r="Q14" s="19" t="s">
        <v>1748</v>
      </c>
      <c r="R14">
        <v>16</v>
      </c>
      <c r="S14" s="7" t="s">
        <v>1730</v>
      </c>
      <c r="T14" s="7" t="s">
        <v>2485</v>
      </c>
      <c r="U14">
        <v>5</v>
      </c>
      <c r="V14" s="3">
        <v>0.73205999999999993</v>
      </c>
      <c r="W14" s="3">
        <v>0</v>
      </c>
      <c r="X14" s="3">
        <v>0</v>
      </c>
      <c r="Y14" s="3">
        <v>9.7939999999999999E-2</v>
      </c>
      <c r="AB14" s="21">
        <v>0.88200000000000001</v>
      </c>
      <c r="AC14" s="2">
        <v>0</v>
      </c>
      <c r="AD14" s="2">
        <v>0.11</v>
      </c>
      <c r="AE14" s="2">
        <v>0</v>
      </c>
      <c r="AF14" s="2">
        <v>8.0000000000000002E-3</v>
      </c>
      <c r="AG14" s="18">
        <f t="shared" si="3"/>
        <v>0.73205999999999993</v>
      </c>
      <c r="AH14" s="18">
        <f t="shared" si="3"/>
        <v>0</v>
      </c>
      <c r="AI14" s="18">
        <f t="shared" si="3"/>
        <v>9.1299999999999992E-2</v>
      </c>
      <c r="AJ14" s="18">
        <f t="shared" si="3"/>
        <v>0</v>
      </c>
      <c r="AK14" s="18">
        <f t="shared" si="3"/>
        <v>6.6400000000000001E-3</v>
      </c>
      <c r="AL14" s="26">
        <v>0.83</v>
      </c>
      <c r="AM14" s="19" t="s">
        <v>2116</v>
      </c>
      <c r="AO14" t="s">
        <v>2024</v>
      </c>
    </row>
    <row r="15" spans="1:41">
      <c r="A15">
        <v>13</v>
      </c>
      <c r="B15">
        <v>78</v>
      </c>
      <c r="C15">
        <v>102</v>
      </c>
      <c r="D15" t="s">
        <v>2581</v>
      </c>
      <c r="E15">
        <v>70</v>
      </c>
      <c r="F15" t="s">
        <v>1416</v>
      </c>
      <c r="G15" s="38">
        <v>4</v>
      </c>
      <c r="H15" s="41">
        <v>1</v>
      </c>
      <c r="I15" s="13">
        <v>0.10493024393825712</v>
      </c>
      <c r="J15" s="13">
        <f t="shared" si="0"/>
        <v>0.15017769445972134</v>
      </c>
      <c r="K15" s="19" t="s">
        <v>1269</v>
      </c>
      <c r="L15" s="14">
        <v>1.0494370652856799E-4</v>
      </c>
      <c r="M15" s="25">
        <v>74177</v>
      </c>
      <c r="N15" s="25">
        <v>3405813</v>
      </c>
      <c r="O15" s="15">
        <f t="shared" si="1"/>
        <v>5.0587194096583715E-2</v>
      </c>
      <c r="P15" s="13">
        <f t="shared" si="2"/>
        <v>4.9003306266553907E-2</v>
      </c>
      <c r="Q15" s="19" t="s">
        <v>1747</v>
      </c>
      <c r="R15">
        <v>13</v>
      </c>
      <c r="S15" s="7" t="s">
        <v>1730</v>
      </c>
      <c r="T15" s="7" t="s">
        <v>2518</v>
      </c>
      <c r="U15">
        <v>2</v>
      </c>
      <c r="V15" s="3">
        <v>0.82192000000000009</v>
      </c>
      <c r="W15" s="3">
        <v>6.1600000000000005E-3</v>
      </c>
      <c r="X15" s="3">
        <v>1.7600000000000001E-3</v>
      </c>
      <c r="Y15" s="3">
        <v>4.9280000000000004E-2</v>
      </c>
      <c r="AB15" s="21">
        <v>0.93400000000000005</v>
      </c>
      <c r="AC15" s="2">
        <v>7.0000000000000001E-3</v>
      </c>
      <c r="AD15" s="2">
        <v>4.8000000000000001E-2</v>
      </c>
      <c r="AE15" s="2">
        <v>2E-3</v>
      </c>
      <c r="AF15" s="2">
        <v>8.0000000000000002E-3</v>
      </c>
      <c r="AG15" s="18">
        <f t="shared" si="3"/>
        <v>0.82192000000000009</v>
      </c>
      <c r="AH15" s="18">
        <f t="shared" si="3"/>
        <v>6.1600000000000005E-3</v>
      </c>
      <c r="AI15" s="18">
        <f t="shared" si="3"/>
        <v>4.224E-2</v>
      </c>
      <c r="AJ15" s="18">
        <f t="shared" si="3"/>
        <v>1.7600000000000001E-3</v>
      </c>
      <c r="AK15" s="18">
        <f t="shared" si="3"/>
        <v>7.0400000000000003E-3</v>
      </c>
      <c r="AL15" s="26">
        <v>0.88</v>
      </c>
      <c r="AM15" s="19" t="s">
        <v>2264</v>
      </c>
      <c r="AO15" t="s">
        <v>2024</v>
      </c>
    </row>
    <row r="16" spans="1:41">
      <c r="A16">
        <v>13</v>
      </c>
      <c r="B16">
        <v>97</v>
      </c>
      <c r="C16">
        <v>121</v>
      </c>
      <c r="D16" t="s">
        <v>2582</v>
      </c>
      <c r="E16">
        <v>71</v>
      </c>
      <c r="F16" t="s">
        <v>1382</v>
      </c>
      <c r="G16" s="38">
        <v>4</v>
      </c>
      <c r="H16" s="41">
        <v>1</v>
      </c>
      <c r="I16" s="13">
        <v>0.10567848345477328</v>
      </c>
      <c r="J16" s="13">
        <f t="shared" si="0"/>
        <v>0.13684912558975881</v>
      </c>
      <c r="K16" s="19" t="s">
        <v>1269</v>
      </c>
      <c r="L16" s="14">
        <v>7.4823951651616094E-4</v>
      </c>
      <c r="M16" s="25">
        <v>51100</v>
      </c>
      <c r="N16" s="25">
        <v>4667096</v>
      </c>
      <c r="O16" s="15">
        <f t="shared" si="1"/>
        <v>3.4849152949504941E-2</v>
      </c>
      <c r="P16" s="13">
        <f t="shared" si="2"/>
        <v>6.7150819690748931E-2</v>
      </c>
      <c r="Q16" s="19" t="s">
        <v>1748</v>
      </c>
      <c r="R16">
        <v>13</v>
      </c>
      <c r="S16" s="7" t="s">
        <v>1730</v>
      </c>
      <c r="T16" s="7" t="s">
        <v>2518</v>
      </c>
      <c r="U16">
        <v>2</v>
      </c>
      <c r="V16" s="3">
        <v>0.71811000000000003</v>
      </c>
      <c r="W16" s="3">
        <v>0</v>
      </c>
      <c r="X16" s="3">
        <v>0</v>
      </c>
      <c r="Y16" s="3">
        <v>7.1099999999999997E-2</v>
      </c>
      <c r="AB16" s="21">
        <v>0.90900000000000003</v>
      </c>
      <c r="AC16" s="2">
        <v>0</v>
      </c>
      <c r="AD16" s="2">
        <v>7.9000000000000001E-2</v>
      </c>
      <c r="AE16" s="2">
        <v>0</v>
      </c>
      <c r="AF16" s="2">
        <v>1.0999999999999999E-2</v>
      </c>
      <c r="AG16" s="18">
        <f t="shared" si="3"/>
        <v>0.71811000000000003</v>
      </c>
      <c r="AH16" s="18">
        <f t="shared" si="3"/>
        <v>0</v>
      </c>
      <c r="AI16" s="18">
        <f t="shared" si="3"/>
        <v>6.241E-2</v>
      </c>
      <c r="AJ16" s="18">
        <f t="shared" si="3"/>
        <v>0</v>
      </c>
      <c r="AK16" s="18">
        <f t="shared" si="3"/>
        <v>8.6899999999999998E-3</v>
      </c>
      <c r="AL16" s="26">
        <v>0.79</v>
      </c>
      <c r="AM16" s="19" t="s">
        <v>2097</v>
      </c>
      <c r="AO16" t="s">
        <v>2024</v>
      </c>
    </row>
    <row r="17" spans="1:41">
      <c r="A17">
        <v>12</v>
      </c>
      <c r="B17">
        <v>47</v>
      </c>
      <c r="C17">
        <v>71</v>
      </c>
      <c r="D17" t="s">
        <v>2579</v>
      </c>
      <c r="E17">
        <v>77</v>
      </c>
      <c r="F17" t="s">
        <v>1497</v>
      </c>
      <c r="G17" s="38">
        <v>4</v>
      </c>
      <c r="H17" s="41">
        <v>1</v>
      </c>
      <c r="I17" s="13">
        <v>0.13120069871677159</v>
      </c>
      <c r="J17" s="13">
        <f t="shared" si="0"/>
        <v>0.23112975144775652</v>
      </c>
      <c r="K17" s="19" t="s">
        <v>1269</v>
      </c>
      <c r="L17" s="14">
        <v>8.0169372586121335E-3</v>
      </c>
      <c r="M17" s="25">
        <v>163820</v>
      </c>
      <c r="N17" s="25">
        <v>534189</v>
      </c>
      <c r="O17" s="15">
        <f t="shared" si="1"/>
        <v>0.11172188329134833</v>
      </c>
      <c r="P17" s="13">
        <f t="shared" si="2"/>
        <v>7.6859848650598743E-3</v>
      </c>
      <c r="Q17" s="19" t="s">
        <v>1742</v>
      </c>
      <c r="R17">
        <v>12</v>
      </c>
      <c r="S17" s="7" t="s">
        <v>1730</v>
      </c>
      <c r="T17" s="7" t="s">
        <v>2499</v>
      </c>
      <c r="U17">
        <v>2</v>
      </c>
      <c r="V17" s="3">
        <v>0.51800000000000002</v>
      </c>
      <c r="W17" s="3">
        <v>0.152</v>
      </c>
      <c r="X17" s="3">
        <v>0.20400000000000001</v>
      </c>
      <c r="Y17" s="3">
        <v>0.125</v>
      </c>
      <c r="Z17" s="1" t="s">
        <v>1732</v>
      </c>
      <c r="AA17" s="1">
        <f>SUM(V17:Y17)</f>
        <v>0.99900000000000011</v>
      </c>
      <c r="AB17" s="21">
        <v>0.51800000000000002</v>
      </c>
      <c r="AC17" s="2">
        <v>0.152</v>
      </c>
      <c r="AD17" s="2">
        <v>5.3999999999999999E-2</v>
      </c>
      <c r="AE17" s="2">
        <v>0.20400000000000001</v>
      </c>
      <c r="AF17" s="2">
        <v>7.0999999999999994E-2</v>
      </c>
      <c r="AG17" s="18"/>
      <c r="AH17" s="18"/>
      <c r="AI17" s="18"/>
      <c r="AJ17" s="18"/>
      <c r="AK17" s="18"/>
      <c r="AM17" s="19" t="s">
        <v>2316</v>
      </c>
      <c r="AO17" t="s">
        <v>2024</v>
      </c>
    </row>
    <row r="18" spans="1:41">
      <c r="A18">
        <v>15</v>
      </c>
      <c r="B18">
        <v>113</v>
      </c>
      <c r="C18">
        <v>137</v>
      </c>
      <c r="D18" t="s">
        <v>2583</v>
      </c>
      <c r="E18">
        <v>85</v>
      </c>
      <c r="F18" t="s">
        <v>1313</v>
      </c>
      <c r="G18" s="38">
        <v>5</v>
      </c>
      <c r="H18" s="41">
        <v>1</v>
      </c>
      <c r="I18" s="13">
        <v>0.17023280369091284</v>
      </c>
      <c r="J18" s="13">
        <f t="shared" si="0"/>
        <v>0.1867422641485133</v>
      </c>
      <c r="K18" s="19" t="s">
        <v>1269</v>
      </c>
      <c r="L18" s="14">
        <v>7.6312907914968253E-3</v>
      </c>
      <c r="M18" s="25">
        <v>27065</v>
      </c>
      <c r="N18" s="25">
        <v>10413211</v>
      </c>
      <c r="O18" s="15">
        <f t="shared" si="1"/>
        <v>1.8457775432061667E-2</v>
      </c>
      <c r="P18" s="13">
        <f t="shared" si="2"/>
        <v>0.14982671328438996</v>
      </c>
      <c r="Q18" s="19" t="s">
        <v>1749</v>
      </c>
      <c r="R18">
        <v>15</v>
      </c>
      <c r="S18" s="7" t="s">
        <v>1730</v>
      </c>
      <c r="T18" s="7" t="s">
        <v>2484</v>
      </c>
      <c r="U18">
        <v>3</v>
      </c>
      <c r="V18" s="3">
        <v>0.65175000000000005</v>
      </c>
      <c r="W18" s="3">
        <v>0</v>
      </c>
      <c r="X18" s="3">
        <v>0</v>
      </c>
      <c r="Y18" s="3">
        <v>9.8250000000000004E-2</v>
      </c>
      <c r="AB18" s="21">
        <v>0.86899999999999999</v>
      </c>
      <c r="AC18" s="2">
        <v>0</v>
      </c>
      <c r="AD18" s="2">
        <v>0.106</v>
      </c>
      <c r="AE18" s="2">
        <v>0</v>
      </c>
      <c r="AF18" s="2">
        <v>2.4999999999999998E-2</v>
      </c>
      <c r="AG18" s="18">
        <f t="shared" ref="AG18:AK19" si="4">+AB18*$AL18</f>
        <v>0.65175000000000005</v>
      </c>
      <c r="AH18" s="18">
        <f t="shared" si="4"/>
        <v>0</v>
      </c>
      <c r="AI18" s="18">
        <f t="shared" si="4"/>
        <v>7.9500000000000001E-2</v>
      </c>
      <c r="AJ18" s="18">
        <f t="shared" si="4"/>
        <v>0</v>
      </c>
      <c r="AK18" s="18">
        <f t="shared" si="4"/>
        <v>1.8749999999999999E-2</v>
      </c>
      <c r="AL18" s="26">
        <v>0.75</v>
      </c>
      <c r="AM18" s="19" t="s">
        <v>2151</v>
      </c>
      <c r="AO18" t="s">
        <v>2024</v>
      </c>
    </row>
    <row r="19" spans="1:41">
      <c r="A19">
        <v>17</v>
      </c>
      <c r="B19">
        <v>101</v>
      </c>
      <c r="C19">
        <v>125</v>
      </c>
      <c r="D19" t="s">
        <v>2582</v>
      </c>
      <c r="E19">
        <v>87</v>
      </c>
      <c r="F19" t="s">
        <v>1299</v>
      </c>
      <c r="G19" s="38">
        <v>5</v>
      </c>
      <c r="H19" s="41">
        <v>1</v>
      </c>
      <c r="I19" s="13">
        <v>0.17199612654586394</v>
      </c>
      <c r="J19" s="13">
        <f t="shared" si="0"/>
        <v>0.20119954126626377</v>
      </c>
      <c r="K19" s="19" t="s">
        <v>1269</v>
      </c>
      <c r="L19" s="14">
        <v>1.2992300222722797E-3</v>
      </c>
      <c r="M19" s="25">
        <v>47875</v>
      </c>
      <c r="N19" s="25">
        <v>9445281</v>
      </c>
      <c r="O19" s="15">
        <f t="shared" si="1"/>
        <v>3.2649769030480412E-2</v>
      </c>
      <c r="P19" s="13">
        <f t="shared" si="2"/>
        <v>0.13590000320530296</v>
      </c>
      <c r="Q19" s="19" t="s">
        <v>1748</v>
      </c>
      <c r="R19">
        <v>17</v>
      </c>
      <c r="S19" s="7" t="s">
        <v>1730</v>
      </c>
      <c r="T19" s="7" t="s">
        <v>2520</v>
      </c>
      <c r="U19">
        <v>1</v>
      </c>
      <c r="V19" s="3">
        <v>0.75680000000000003</v>
      </c>
      <c r="W19" s="3">
        <v>0</v>
      </c>
      <c r="X19" s="3">
        <v>0</v>
      </c>
      <c r="Y19" s="3">
        <v>0.10234</v>
      </c>
      <c r="AB19" s="21">
        <v>0.88</v>
      </c>
      <c r="AC19" s="2">
        <v>0</v>
      </c>
      <c r="AD19" s="2">
        <v>0.109</v>
      </c>
      <c r="AE19" s="2">
        <v>0</v>
      </c>
      <c r="AF19" s="2">
        <v>9.9999999999999985E-3</v>
      </c>
      <c r="AG19" s="18">
        <f t="shared" si="4"/>
        <v>0.75680000000000003</v>
      </c>
      <c r="AH19" s="18">
        <f t="shared" si="4"/>
        <v>0</v>
      </c>
      <c r="AI19" s="18">
        <f t="shared" si="4"/>
        <v>9.3740000000000004E-2</v>
      </c>
      <c r="AJ19" s="18">
        <f t="shared" si="4"/>
        <v>0</v>
      </c>
      <c r="AK19" s="18">
        <f t="shared" si="4"/>
        <v>8.5999999999999983E-3</v>
      </c>
      <c r="AL19" s="26">
        <v>0.86</v>
      </c>
      <c r="AM19" s="19" t="s">
        <v>71</v>
      </c>
      <c r="AO19" t="s">
        <v>2024</v>
      </c>
    </row>
    <row r="20" spans="1:41">
      <c r="A20">
        <v>12</v>
      </c>
      <c r="B20">
        <v>110</v>
      </c>
      <c r="C20">
        <v>134</v>
      </c>
      <c r="D20" t="s">
        <v>2583</v>
      </c>
      <c r="E20">
        <v>88</v>
      </c>
      <c r="F20" t="s">
        <v>1478</v>
      </c>
      <c r="G20" s="38">
        <v>5</v>
      </c>
      <c r="H20" s="41">
        <v>1</v>
      </c>
      <c r="I20" s="13">
        <v>0.17339510384705112</v>
      </c>
      <c r="J20" s="13">
        <f t="shared" si="0"/>
        <v>0.30454298815976655</v>
      </c>
      <c r="K20" s="19" t="s">
        <v>1269</v>
      </c>
      <c r="L20" s="14">
        <v>1.398977301187182E-3</v>
      </c>
      <c r="M20" s="25">
        <v>214999</v>
      </c>
      <c r="N20" s="25">
        <v>784894</v>
      </c>
      <c r="O20" s="15">
        <f t="shared" si="1"/>
        <v>0.14662491262212551</v>
      </c>
      <c r="P20" s="13">
        <f t="shared" si="2"/>
        <v>1.1293162915515492E-2</v>
      </c>
      <c r="Q20" s="19" t="s">
        <v>1749</v>
      </c>
      <c r="R20">
        <v>12</v>
      </c>
      <c r="S20" s="7" t="s">
        <v>1730</v>
      </c>
      <c r="T20" s="7" t="s">
        <v>2499</v>
      </c>
      <c r="U20">
        <v>2</v>
      </c>
      <c r="V20" s="3">
        <v>0.66</v>
      </c>
      <c r="W20" s="3">
        <v>6.4000000000000001E-2</v>
      </c>
      <c r="X20" s="3">
        <v>0.249</v>
      </c>
      <c r="Y20" s="3">
        <v>2.7999999999999997E-2</v>
      </c>
      <c r="AB20" s="21">
        <v>0.66</v>
      </c>
      <c r="AC20" s="2">
        <v>6.4000000000000001E-2</v>
      </c>
      <c r="AD20" s="2">
        <v>0.02</v>
      </c>
      <c r="AE20" s="2">
        <v>0.249</v>
      </c>
      <c r="AF20" s="2">
        <v>8.0000000000000002E-3</v>
      </c>
      <c r="AG20" s="18"/>
      <c r="AH20" s="18"/>
      <c r="AI20" s="18"/>
      <c r="AJ20" s="18"/>
      <c r="AK20" s="18"/>
      <c r="AM20" s="19" t="s">
        <v>2149</v>
      </c>
      <c r="AO20" t="s">
        <v>2024</v>
      </c>
    </row>
    <row r="21" spans="1:41">
      <c r="A21">
        <v>16</v>
      </c>
      <c r="B21">
        <v>100</v>
      </c>
      <c r="C21">
        <v>124</v>
      </c>
      <c r="D21" t="s">
        <v>2582</v>
      </c>
      <c r="E21">
        <v>90</v>
      </c>
      <c r="F21" t="s">
        <v>1410</v>
      </c>
      <c r="G21" s="38">
        <v>5</v>
      </c>
      <c r="H21" s="41">
        <v>1</v>
      </c>
      <c r="I21" s="13">
        <v>0.17890361737548791</v>
      </c>
      <c r="J21" s="13">
        <f t="shared" si="0"/>
        <v>0.25297384698736702</v>
      </c>
      <c r="K21" s="19" t="s">
        <v>1269</v>
      </c>
      <c r="L21" s="14">
        <v>4.8953167837914868E-3</v>
      </c>
      <c r="M21" s="25">
        <v>121428</v>
      </c>
      <c r="N21" s="25">
        <v>6071045</v>
      </c>
      <c r="O21" s="15">
        <f t="shared" si="1"/>
        <v>8.2811407912964499E-2</v>
      </c>
      <c r="P21" s="13">
        <f t="shared" si="2"/>
        <v>8.7351031161438039E-2</v>
      </c>
      <c r="Q21" s="19" t="s">
        <v>1748</v>
      </c>
      <c r="R21">
        <v>16</v>
      </c>
      <c r="S21" s="7" t="s">
        <v>1730</v>
      </c>
      <c r="T21" s="7" t="s">
        <v>2485</v>
      </c>
      <c r="U21">
        <v>5</v>
      </c>
      <c r="V21" s="3">
        <v>0.72071999999999992</v>
      </c>
      <c r="W21" s="3">
        <v>0</v>
      </c>
      <c r="X21" s="3">
        <v>0</v>
      </c>
      <c r="Y21" s="3">
        <v>0.11760000000000001</v>
      </c>
      <c r="AB21" s="21">
        <v>0.85799999999999998</v>
      </c>
      <c r="AC21" s="2">
        <v>0</v>
      </c>
      <c r="AD21" s="2">
        <v>0.125</v>
      </c>
      <c r="AE21" s="2">
        <v>0</v>
      </c>
      <c r="AF21" s="2">
        <v>1.4999999999999999E-2</v>
      </c>
      <c r="AG21" s="18">
        <f t="shared" ref="AG21:AK27" si="5">+AB21*$AL21</f>
        <v>0.72071999999999992</v>
      </c>
      <c r="AH21" s="18">
        <f t="shared" si="5"/>
        <v>0</v>
      </c>
      <c r="AI21" s="18">
        <f t="shared" si="5"/>
        <v>0.105</v>
      </c>
      <c r="AJ21" s="18">
        <f t="shared" si="5"/>
        <v>0</v>
      </c>
      <c r="AK21" s="18">
        <f t="shared" si="5"/>
        <v>1.2599999999999998E-2</v>
      </c>
      <c r="AL21" s="26">
        <v>0.84</v>
      </c>
      <c r="AM21" s="19" t="s">
        <v>2239</v>
      </c>
      <c r="AO21" t="s">
        <v>2024</v>
      </c>
    </row>
    <row r="22" spans="1:41">
      <c r="A22">
        <v>4</v>
      </c>
      <c r="B22">
        <v>16</v>
      </c>
      <c r="C22">
        <v>16</v>
      </c>
      <c r="D22" t="s">
        <v>2577</v>
      </c>
      <c r="E22">
        <v>91</v>
      </c>
      <c r="F22" t="s">
        <v>1506</v>
      </c>
      <c r="G22" s="38">
        <v>5</v>
      </c>
      <c r="H22" s="41">
        <v>1</v>
      </c>
      <c r="I22" s="13">
        <v>0.17924005564783088</v>
      </c>
      <c r="J22" s="13">
        <f t="shared" si="0"/>
        <v>0.28599858997066119</v>
      </c>
      <c r="K22" s="19" t="s">
        <v>1269</v>
      </c>
      <c r="L22" s="14">
        <v>3.3643827234297596E-4</v>
      </c>
      <c r="M22" s="25">
        <v>175016</v>
      </c>
      <c r="N22" s="25">
        <v>3286314</v>
      </c>
      <c r="O22" s="15">
        <f t="shared" si="1"/>
        <v>0.11935732588278976</v>
      </c>
      <c r="P22" s="13">
        <f t="shared" si="2"/>
        <v>4.7283938205081671E-2</v>
      </c>
      <c r="Q22" s="19" t="s">
        <v>1741</v>
      </c>
      <c r="R22">
        <v>4</v>
      </c>
      <c r="S22" s="7" t="s">
        <v>1732</v>
      </c>
      <c r="T22" s="7" t="s">
        <v>2475</v>
      </c>
      <c r="U22">
        <v>1</v>
      </c>
      <c r="V22" s="3">
        <v>0.23571</v>
      </c>
      <c r="W22" s="3">
        <v>0</v>
      </c>
      <c r="X22" s="3">
        <v>0</v>
      </c>
      <c r="Y22" s="3">
        <v>0.16929</v>
      </c>
      <c r="Z22" s="1" t="s">
        <v>1732</v>
      </c>
      <c r="AA22" s="1">
        <f>SUM(V22:Y22)</f>
        <v>0.40500000000000003</v>
      </c>
      <c r="AB22" s="21">
        <v>0.58199999999999996</v>
      </c>
      <c r="AC22" s="2">
        <v>0</v>
      </c>
      <c r="AD22" s="2">
        <v>0.40699999999999997</v>
      </c>
      <c r="AE22" s="2">
        <v>0</v>
      </c>
      <c r="AF22" s="2">
        <v>1.0999999999999999E-2</v>
      </c>
      <c r="AG22" s="18">
        <f t="shared" si="5"/>
        <v>0.23571</v>
      </c>
      <c r="AH22" s="18">
        <f t="shared" si="5"/>
        <v>0</v>
      </c>
      <c r="AI22" s="18">
        <f t="shared" si="5"/>
        <v>0.16483500000000001</v>
      </c>
      <c r="AJ22" s="18">
        <f t="shared" si="5"/>
        <v>0</v>
      </c>
      <c r="AK22" s="18">
        <f t="shared" si="5"/>
        <v>4.4549999999999998E-3</v>
      </c>
      <c r="AL22" s="26">
        <v>0.40500000000000003</v>
      </c>
      <c r="AM22" s="19" t="s">
        <v>2380</v>
      </c>
      <c r="AO22" t="s">
        <v>2024</v>
      </c>
    </row>
    <row r="23" spans="1:41">
      <c r="A23">
        <v>16</v>
      </c>
      <c r="B23">
        <v>99</v>
      </c>
      <c r="C23">
        <v>123</v>
      </c>
      <c r="D23" t="s">
        <v>2582</v>
      </c>
      <c r="E23">
        <v>98</v>
      </c>
      <c r="F23" t="s">
        <v>1399</v>
      </c>
      <c r="G23" s="38">
        <v>5</v>
      </c>
      <c r="H23" s="41">
        <v>1</v>
      </c>
      <c r="I23" s="13">
        <v>0.20515611373296661</v>
      </c>
      <c r="J23" s="13">
        <f t="shared" si="0"/>
        <v>0.27352900875500685</v>
      </c>
      <c r="K23" s="19" t="s">
        <v>1269</v>
      </c>
      <c r="L23" s="14">
        <v>6.649139542460103E-3</v>
      </c>
      <c r="M23" s="25">
        <v>112088</v>
      </c>
      <c r="N23" s="25">
        <v>8385072</v>
      </c>
      <c r="O23" s="15">
        <f t="shared" si="1"/>
        <v>7.6441719291665544E-2</v>
      </c>
      <c r="P23" s="13">
        <f t="shared" si="2"/>
        <v>0.12064557017167579</v>
      </c>
      <c r="Q23" s="19" t="s">
        <v>1748</v>
      </c>
      <c r="R23">
        <v>16</v>
      </c>
      <c r="S23" s="7" t="s">
        <v>1730</v>
      </c>
      <c r="T23" s="7" t="s">
        <v>2485</v>
      </c>
      <c r="U23">
        <v>5</v>
      </c>
      <c r="V23" s="3">
        <v>0.73583999999999994</v>
      </c>
      <c r="W23" s="3">
        <v>8.4000000000000003E-4</v>
      </c>
      <c r="X23" s="3">
        <v>8.4000000000000003E-4</v>
      </c>
      <c r="Y23" s="3">
        <v>0.10247999999999999</v>
      </c>
      <c r="AB23" s="21">
        <v>0.876</v>
      </c>
      <c r="AC23" s="2">
        <v>1E-3</v>
      </c>
      <c r="AD23" s="2">
        <v>0.105</v>
      </c>
      <c r="AE23" s="2">
        <v>1E-3</v>
      </c>
      <c r="AF23" s="2">
        <v>1.7000000000000001E-2</v>
      </c>
      <c r="AG23" s="18">
        <f t="shared" si="5"/>
        <v>0.73583999999999994</v>
      </c>
      <c r="AH23" s="18">
        <f t="shared" si="5"/>
        <v>8.4000000000000003E-4</v>
      </c>
      <c r="AI23" s="18">
        <f t="shared" si="5"/>
        <v>8.8199999999999987E-2</v>
      </c>
      <c r="AJ23" s="18">
        <f t="shared" si="5"/>
        <v>8.4000000000000003E-4</v>
      </c>
      <c r="AK23" s="18">
        <f t="shared" si="5"/>
        <v>1.4280000000000001E-2</v>
      </c>
      <c r="AL23" s="26">
        <v>0.84</v>
      </c>
      <c r="AM23" s="19" t="s">
        <v>2153</v>
      </c>
      <c r="AO23" t="s">
        <v>2024</v>
      </c>
    </row>
    <row r="24" spans="1:41">
      <c r="A24">
        <v>96</v>
      </c>
      <c r="B24">
        <v>45</v>
      </c>
      <c r="C24">
        <v>69</v>
      </c>
      <c r="D24" t="s">
        <v>2579</v>
      </c>
      <c r="E24">
        <v>106</v>
      </c>
      <c r="F24" t="s">
        <v>1290</v>
      </c>
      <c r="G24" s="38">
        <v>5</v>
      </c>
      <c r="H24" s="41">
        <v>1</v>
      </c>
      <c r="I24" s="13">
        <v>0.24347852952727367</v>
      </c>
      <c r="J24" s="13">
        <f t="shared" si="0"/>
        <v>0.31050821997042477</v>
      </c>
      <c r="K24" s="19" t="s">
        <v>1269</v>
      </c>
      <c r="L24" s="14">
        <v>1.2845291663418745E-2</v>
      </c>
      <c r="M24" s="25">
        <v>109886</v>
      </c>
      <c r="N24" s="25">
        <v>11163934</v>
      </c>
      <c r="O24" s="15">
        <f t="shared" si="1"/>
        <v>7.4940000411140892E-2</v>
      </c>
      <c r="P24" s="13">
        <f t="shared" si="2"/>
        <v>0.16062821914814296</v>
      </c>
      <c r="Q24" s="19" t="s">
        <v>1740</v>
      </c>
      <c r="R24">
        <v>96</v>
      </c>
      <c r="S24" s="7" t="s">
        <v>1730</v>
      </c>
      <c r="T24" s="7" t="s">
        <v>2473</v>
      </c>
      <c r="U24">
        <v>1</v>
      </c>
      <c r="V24" s="3">
        <v>0.19832</v>
      </c>
      <c r="W24" s="3">
        <v>0</v>
      </c>
      <c r="X24" s="3">
        <v>6.7000000000000002E-4</v>
      </c>
      <c r="Y24" s="3">
        <v>0.13534000000000002</v>
      </c>
      <c r="Z24" s="1" t="s">
        <v>1732</v>
      </c>
      <c r="AA24" s="1">
        <f>SUM(V24:Y24)</f>
        <v>0.33433000000000002</v>
      </c>
      <c r="AB24" s="21">
        <v>0.59199999999999997</v>
      </c>
      <c r="AC24" s="2">
        <v>0</v>
      </c>
      <c r="AD24" s="2">
        <v>0.23</v>
      </c>
      <c r="AE24" s="2">
        <v>2E-3</v>
      </c>
      <c r="AF24" s="2">
        <v>0.17399999999999999</v>
      </c>
      <c r="AG24" s="18">
        <f t="shared" si="5"/>
        <v>0.19832</v>
      </c>
      <c r="AH24" s="18">
        <f t="shared" si="5"/>
        <v>0</v>
      </c>
      <c r="AI24" s="18">
        <f t="shared" si="5"/>
        <v>7.7050000000000007E-2</v>
      </c>
      <c r="AJ24" s="18">
        <f t="shared" si="5"/>
        <v>6.7000000000000002E-4</v>
      </c>
      <c r="AK24" s="18">
        <f t="shared" si="5"/>
        <v>5.8290000000000002E-2</v>
      </c>
      <c r="AL24" s="26">
        <v>0.33500000000000002</v>
      </c>
      <c r="AM24" s="19" t="s">
        <v>2100</v>
      </c>
      <c r="AO24" t="s">
        <v>2024</v>
      </c>
    </row>
    <row r="25" spans="1:41">
      <c r="A25">
        <v>16</v>
      </c>
      <c r="B25">
        <v>80</v>
      </c>
      <c r="C25">
        <v>104</v>
      </c>
      <c r="D25" t="s">
        <v>2581</v>
      </c>
      <c r="E25">
        <v>115</v>
      </c>
      <c r="F25" t="s">
        <v>1394</v>
      </c>
      <c r="G25" s="38">
        <v>5</v>
      </c>
      <c r="H25" s="41">
        <v>1</v>
      </c>
      <c r="I25" s="13">
        <v>0.30422820039616072</v>
      </c>
      <c r="J25" s="13">
        <f t="shared" si="0"/>
        <v>0.37064972782153138</v>
      </c>
      <c r="K25" s="19" t="s">
        <v>1269</v>
      </c>
      <c r="L25" s="14">
        <v>7.8701327100201279E-3</v>
      </c>
      <c r="M25" s="25">
        <v>108889</v>
      </c>
      <c r="N25" s="25">
        <v>15438384</v>
      </c>
      <c r="O25" s="15">
        <f t="shared" si="1"/>
        <v>7.4260066839895167E-2</v>
      </c>
      <c r="P25" s="13">
        <f t="shared" si="2"/>
        <v>0.22212959414174105</v>
      </c>
      <c r="Q25" s="19" t="s">
        <v>1747</v>
      </c>
      <c r="R25">
        <v>16</v>
      </c>
      <c r="S25" s="7" t="s">
        <v>1730</v>
      </c>
      <c r="T25" s="7" t="s">
        <v>2485</v>
      </c>
      <c r="U25">
        <v>5</v>
      </c>
      <c r="V25" s="3">
        <v>0.83775999999999995</v>
      </c>
      <c r="W25" s="3">
        <v>0</v>
      </c>
      <c r="X25" s="3">
        <v>0</v>
      </c>
      <c r="Y25" s="3">
        <v>4.1975999999999999E-2</v>
      </c>
      <c r="AB25" s="21">
        <v>0.95199999999999996</v>
      </c>
      <c r="AC25" s="2">
        <v>0</v>
      </c>
      <c r="AD25" s="2">
        <v>4.1000000000000002E-2</v>
      </c>
      <c r="AE25" s="2">
        <v>0</v>
      </c>
      <c r="AF25" s="2">
        <v>6.7000000000000002E-3</v>
      </c>
      <c r="AG25" s="18">
        <f t="shared" si="5"/>
        <v>0.83775999999999995</v>
      </c>
      <c r="AH25" s="18">
        <f t="shared" si="5"/>
        <v>0</v>
      </c>
      <c r="AI25" s="18">
        <f t="shared" si="5"/>
        <v>3.6080000000000001E-2</v>
      </c>
      <c r="AJ25" s="18">
        <f t="shared" si="5"/>
        <v>0</v>
      </c>
      <c r="AK25" s="18">
        <f t="shared" si="5"/>
        <v>5.8960000000000002E-3</v>
      </c>
      <c r="AL25" s="26">
        <v>0.88</v>
      </c>
      <c r="AM25" s="19" t="s">
        <v>2146</v>
      </c>
      <c r="AO25" t="s">
        <v>2024</v>
      </c>
    </row>
    <row r="26" spans="1:41">
      <c r="A26">
        <v>8</v>
      </c>
      <c r="B26">
        <v>77</v>
      </c>
      <c r="C26">
        <v>101</v>
      </c>
      <c r="D26" t="s">
        <v>2581</v>
      </c>
      <c r="E26">
        <v>125</v>
      </c>
      <c r="F26" t="s">
        <v>1484</v>
      </c>
      <c r="G26" s="38">
        <v>5</v>
      </c>
      <c r="H26" s="41">
        <v>1</v>
      </c>
      <c r="I26" s="13">
        <v>0.40268392103748296</v>
      </c>
      <c r="J26" s="13">
        <f t="shared" si="0"/>
        <v>0.65079979245998065</v>
      </c>
      <c r="K26" s="19" t="s">
        <v>1269</v>
      </c>
      <c r="L26" s="14">
        <v>3.96415994395658E-2</v>
      </c>
      <c r="M26" s="25">
        <v>406752</v>
      </c>
      <c r="N26" s="25">
        <v>6672631</v>
      </c>
      <c r="O26" s="15">
        <f t="shared" si="1"/>
        <v>0.2773965295600202</v>
      </c>
      <c r="P26" s="13">
        <f t="shared" si="2"/>
        <v>9.6006733339940226E-2</v>
      </c>
      <c r="Q26" s="19" t="s">
        <v>1747</v>
      </c>
      <c r="R26">
        <v>8</v>
      </c>
      <c r="S26" s="7" t="s">
        <v>1730</v>
      </c>
      <c r="T26" s="7" t="s">
        <v>2554</v>
      </c>
      <c r="U26">
        <v>1</v>
      </c>
      <c r="V26" s="3">
        <v>0.88663500000000006</v>
      </c>
      <c r="W26" s="3">
        <v>0</v>
      </c>
      <c r="X26" s="3">
        <v>0</v>
      </c>
      <c r="Y26" s="3">
        <v>2.7449999999999999E-2</v>
      </c>
      <c r="AB26" s="21">
        <v>0.96899999999999997</v>
      </c>
      <c r="AC26" s="2">
        <v>0</v>
      </c>
      <c r="AD26" s="2">
        <v>1.0999999999999999E-2</v>
      </c>
      <c r="AE26" s="2">
        <v>0</v>
      </c>
      <c r="AF26" s="2">
        <v>1.9000000000000003E-2</v>
      </c>
      <c r="AG26" s="18">
        <f t="shared" si="5"/>
        <v>0.88663500000000006</v>
      </c>
      <c r="AH26" s="18">
        <f t="shared" si="5"/>
        <v>0</v>
      </c>
      <c r="AI26" s="18">
        <f t="shared" si="5"/>
        <v>1.0064999999999999E-2</v>
      </c>
      <c r="AJ26" s="18">
        <f t="shared" si="5"/>
        <v>0</v>
      </c>
      <c r="AK26" s="18">
        <f t="shared" si="5"/>
        <v>1.7385000000000005E-2</v>
      </c>
      <c r="AL26" s="26">
        <v>0.91500000000000004</v>
      </c>
      <c r="AM26" s="19" t="s">
        <v>2267</v>
      </c>
      <c r="AO26" t="s">
        <v>2024</v>
      </c>
    </row>
    <row r="27" spans="1:41">
      <c r="A27">
        <v>9</v>
      </c>
      <c r="B27">
        <v>94</v>
      </c>
      <c r="C27">
        <v>118</v>
      </c>
      <c r="D27" t="s">
        <v>2582</v>
      </c>
      <c r="E27">
        <v>126</v>
      </c>
      <c r="F27" t="s">
        <v>1462</v>
      </c>
      <c r="G27" s="38">
        <v>5</v>
      </c>
      <c r="H27" s="41">
        <v>1</v>
      </c>
      <c r="I27" s="13">
        <v>0.41579226465690022</v>
      </c>
      <c r="J27" s="13">
        <f t="shared" si="0"/>
        <v>0.57170342466652113</v>
      </c>
      <c r="K27" s="19" t="s">
        <v>1269</v>
      </c>
      <c r="L27" s="14">
        <v>1.3108343619417262E-2</v>
      </c>
      <c r="M27" s="25">
        <v>255595</v>
      </c>
      <c r="N27" s="25">
        <v>15504600</v>
      </c>
      <c r="O27" s="15">
        <f t="shared" si="1"/>
        <v>0.17431055280095331</v>
      </c>
      <c r="P27" s="13">
        <f t="shared" si="2"/>
        <v>0.22308231906461445</v>
      </c>
      <c r="Q27" s="19" t="s">
        <v>1748</v>
      </c>
      <c r="R27">
        <v>9</v>
      </c>
      <c r="S27" s="7" t="s">
        <v>1730</v>
      </c>
      <c r="T27" s="7" t="s">
        <v>2522</v>
      </c>
      <c r="U27">
        <v>1</v>
      </c>
      <c r="V27" s="3">
        <v>0.77161999999999986</v>
      </c>
      <c r="W27" s="3">
        <v>0</v>
      </c>
      <c r="X27" s="3">
        <v>0</v>
      </c>
      <c r="Y27" s="3">
        <v>4.7559999999999998E-2</v>
      </c>
      <c r="AB27" s="21">
        <v>0.94099999999999995</v>
      </c>
      <c r="AC27" s="2">
        <v>0</v>
      </c>
      <c r="AD27" s="2">
        <v>5.5E-2</v>
      </c>
      <c r="AE27" s="2">
        <v>0</v>
      </c>
      <c r="AF27" s="2">
        <v>3.0000000000000001E-3</v>
      </c>
      <c r="AG27" s="18">
        <f t="shared" si="5"/>
        <v>0.77161999999999986</v>
      </c>
      <c r="AH27" s="18">
        <f t="shared" si="5"/>
        <v>0</v>
      </c>
      <c r="AI27" s="18">
        <f t="shared" si="5"/>
        <v>4.5099999999999994E-2</v>
      </c>
      <c r="AJ27" s="18">
        <f t="shared" si="5"/>
        <v>0</v>
      </c>
      <c r="AK27" s="18">
        <f t="shared" si="5"/>
        <v>2.4599999999999999E-3</v>
      </c>
      <c r="AL27" s="26">
        <v>0.82</v>
      </c>
      <c r="AM27" s="19" t="s">
        <v>2114</v>
      </c>
      <c r="AO27" t="s">
        <v>2024</v>
      </c>
    </row>
    <row r="28" spans="1:41">
      <c r="J28" s="13">
        <f t="shared" si="0"/>
        <v>0</v>
      </c>
      <c r="L28" s="14"/>
      <c r="M28" s="25"/>
      <c r="N28" s="25"/>
      <c r="O28" s="15"/>
      <c r="AB28" s="21"/>
      <c r="AC28" s="2"/>
      <c r="AD28" s="2"/>
      <c r="AE28" s="2"/>
      <c r="AF28" s="2"/>
      <c r="AG28" s="18"/>
      <c r="AH28" s="18"/>
      <c r="AI28" s="18"/>
      <c r="AJ28" s="18"/>
      <c r="AK28" s="18"/>
    </row>
    <row r="29" spans="1:41">
      <c r="A29">
        <v>111</v>
      </c>
      <c r="B29">
        <v>191</v>
      </c>
      <c r="C29">
        <v>215</v>
      </c>
      <c r="D29" t="s">
        <v>2573</v>
      </c>
      <c r="E29">
        <v>2</v>
      </c>
      <c r="F29" t="s">
        <v>715</v>
      </c>
      <c r="G29" s="38">
        <v>3.5</v>
      </c>
      <c r="I29" s="13">
        <v>1.5892331544380811E-4</v>
      </c>
      <c r="J29" s="13">
        <f t="shared" si="0"/>
        <v>1.7173316837599395E-4</v>
      </c>
      <c r="K29" s="19" t="s">
        <v>524</v>
      </c>
      <c r="L29" s="14">
        <v>4.3486469164671546E-5</v>
      </c>
      <c r="M29" s="16">
        <v>21</v>
      </c>
      <c r="N29" s="25">
        <v>9945</v>
      </c>
      <c r="O29" s="15">
        <f t="shared" ref="O29:O69" si="6">+M29/$O$2*100</f>
        <v>1.4321569705276004E-5</v>
      </c>
      <c r="P29" s="13">
        <f t="shared" ref="P29:P47" si="7">(+N29/$O$1)*100</f>
        <v>1.4309002896544193E-4</v>
      </c>
      <c r="Q29" s="19" t="s">
        <v>1748</v>
      </c>
      <c r="R29">
        <v>111</v>
      </c>
      <c r="S29" s="7" t="s">
        <v>1989</v>
      </c>
      <c r="T29" s="7" t="s">
        <v>2547</v>
      </c>
      <c r="U29">
        <v>1</v>
      </c>
      <c r="V29" s="3">
        <v>0.79</v>
      </c>
      <c r="W29" s="3">
        <v>0</v>
      </c>
      <c r="X29" s="3">
        <v>1.0999999999999999E-2</v>
      </c>
      <c r="Y29" s="3">
        <v>0.2</v>
      </c>
      <c r="AB29" s="21">
        <v>0.79</v>
      </c>
      <c r="AC29" s="2">
        <v>0</v>
      </c>
      <c r="AD29" s="2">
        <v>4.4999999999999998E-2</v>
      </c>
      <c r="AE29" s="2">
        <v>1.0999999999999999E-2</v>
      </c>
      <c r="AF29" s="2">
        <v>0.155</v>
      </c>
      <c r="AG29" s="18"/>
      <c r="AH29" s="18"/>
      <c r="AI29" s="18"/>
      <c r="AJ29" s="18"/>
      <c r="AK29" s="18"/>
      <c r="AM29" s="19" t="s">
        <v>2221</v>
      </c>
      <c r="AO29" t="s">
        <v>2024</v>
      </c>
    </row>
    <row r="30" spans="1:41">
      <c r="A30">
        <v>201</v>
      </c>
      <c r="B30">
        <v>73</v>
      </c>
      <c r="C30">
        <v>97</v>
      </c>
      <c r="D30" t="s">
        <v>2580</v>
      </c>
      <c r="E30">
        <v>3</v>
      </c>
      <c r="F30" t="s">
        <v>750</v>
      </c>
      <c r="G30" s="38">
        <v>3.5</v>
      </c>
      <c r="I30" s="13">
        <v>1.8167109912285489E-4</v>
      </c>
      <c r="J30" s="13">
        <f t="shared" si="0"/>
        <v>1.9753091703889449E-4</v>
      </c>
      <c r="K30" s="19" t="s">
        <v>524</v>
      </c>
      <c r="L30" s="14">
        <v>2.2747783679046777E-5</v>
      </c>
      <c r="M30" s="16">
        <v>26</v>
      </c>
      <c r="N30" s="25">
        <v>11264</v>
      </c>
      <c r="O30" s="15">
        <f t="shared" si="6"/>
        <v>1.7731467254151241E-5</v>
      </c>
      <c r="P30" s="13">
        <f t="shared" si="7"/>
        <v>1.6206798253059202E-4</v>
      </c>
      <c r="Q30" s="19" t="s">
        <v>1746</v>
      </c>
      <c r="R30">
        <v>201</v>
      </c>
      <c r="S30" s="7" t="s">
        <v>1730</v>
      </c>
      <c r="T30" s="7" t="s">
        <v>2524</v>
      </c>
      <c r="U30">
        <v>5</v>
      </c>
      <c r="V30" s="3">
        <v>0.96699999999999997</v>
      </c>
      <c r="W30" s="3">
        <v>1E-3</v>
      </c>
      <c r="X30" s="3">
        <v>0</v>
      </c>
      <c r="Y30" s="3">
        <v>3.2000000000000001E-2</v>
      </c>
      <c r="AB30" s="21">
        <v>0.96699999999999997</v>
      </c>
      <c r="AC30" s="2">
        <v>1E-3</v>
      </c>
      <c r="AD30" s="2">
        <v>1.2999999999999999E-2</v>
      </c>
      <c r="AE30" s="2">
        <v>0</v>
      </c>
      <c r="AF30" s="2">
        <v>1.9E-2</v>
      </c>
      <c r="AG30" s="18"/>
      <c r="AH30" s="18"/>
      <c r="AI30" s="18"/>
      <c r="AJ30" s="18"/>
      <c r="AK30" s="18"/>
      <c r="AM30" s="19" t="s">
        <v>1961</v>
      </c>
      <c r="AO30" t="s">
        <v>2024</v>
      </c>
    </row>
    <row r="31" spans="1:41">
      <c r="A31">
        <v>201</v>
      </c>
      <c r="B31">
        <v>70</v>
      </c>
      <c r="C31">
        <v>94</v>
      </c>
      <c r="D31" t="s">
        <v>2580</v>
      </c>
      <c r="E31">
        <v>4</v>
      </c>
      <c r="F31" t="s">
        <v>741</v>
      </c>
      <c r="G31" s="38">
        <v>3.5</v>
      </c>
      <c r="I31" s="13">
        <v>2.1999319798072817E-4</v>
      </c>
      <c r="J31" s="13">
        <f t="shared" si="0"/>
        <v>3.7920137013789496E-4</v>
      </c>
      <c r="K31" s="19" t="s">
        <v>524</v>
      </c>
      <c r="L31" s="14">
        <v>3.832209885787328E-5</v>
      </c>
      <c r="M31" s="16">
        <v>261</v>
      </c>
      <c r="N31" s="25">
        <v>1613</v>
      </c>
      <c r="O31" s="15">
        <f t="shared" si="6"/>
        <v>1.7799665205128746E-4</v>
      </c>
      <c r="P31" s="13">
        <f t="shared" si="7"/>
        <v>2.320806603532004E-5</v>
      </c>
      <c r="Q31" s="19" t="s">
        <v>1746</v>
      </c>
      <c r="R31">
        <v>201</v>
      </c>
      <c r="S31" s="7" t="s">
        <v>1730</v>
      </c>
      <c r="T31" s="7" t="s">
        <v>2524</v>
      </c>
      <c r="U31">
        <v>5</v>
      </c>
      <c r="V31" s="3">
        <v>0.96399999999999997</v>
      </c>
      <c r="W31" s="3">
        <v>0</v>
      </c>
      <c r="X31" s="3">
        <v>0</v>
      </c>
      <c r="Y31" s="3">
        <v>3.5000000000000003E-2</v>
      </c>
      <c r="AB31" s="21">
        <v>0.96399999999999997</v>
      </c>
      <c r="AC31" s="2">
        <v>0</v>
      </c>
      <c r="AD31" s="2">
        <v>3.3000000000000002E-2</v>
      </c>
      <c r="AE31" s="2">
        <v>0</v>
      </c>
      <c r="AF31" s="2">
        <v>2E-3</v>
      </c>
      <c r="AG31" s="18"/>
      <c r="AH31" s="18"/>
      <c r="AI31" s="18"/>
      <c r="AJ31" s="18"/>
      <c r="AK31" s="18"/>
      <c r="AM31" s="19" t="s">
        <v>2233</v>
      </c>
      <c r="AO31" t="s">
        <v>2398</v>
      </c>
    </row>
    <row r="32" spans="1:41">
      <c r="A32">
        <v>119</v>
      </c>
      <c r="B32">
        <v>187</v>
      </c>
      <c r="C32">
        <v>211</v>
      </c>
      <c r="D32" t="s">
        <v>2573</v>
      </c>
      <c r="E32">
        <v>5</v>
      </c>
      <c r="F32" t="s">
        <v>734</v>
      </c>
      <c r="G32" s="38">
        <v>3.5</v>
      </c>
      <c r="I32" s="13">
        <v>3.9413792062429742E-4</v>
      </c>
      <c r="J32" s="13">
        <f t="shared" si="0"/>
        <v>5.3870626085896606E-4</v>
      </c>
      <c r="K32" s="19" t="s">
        <v>524</v>
      </c>
      <c r="L32" s="14">
        <v>1.7414472264356924E-4</v>
      </c>
      <c r="M32" s="16">
        <v>237</v>
      </c>
      <c r="N32" s="25">
        <v>14974</v>
      </c>
      <c r="O32" s="15">
        <f t="shared" si="6"/>
        <v>1.6162914381668631E-4</v>
      </c>
      <c r="P32" s="13">
        <f t="shared" si="7"/>
        <v>2.154479732255935E-4</v>
      </c>
      <c r="Q32" s="19" t="s">
        <v>1746</v>
      </c>
      <c r="R32">
        <v>119</v>
      </c>
      <c r="S32" s="7" t="s">
        <v>1989</v>
      </c>
      <c r="T32" s="7" t="s">
        <v>2517</v>
      </c>
      <c r="U32">
        <v>1</v>
      </c>
      <c r="V32" s="3">
        <v>0.96</v>
      </c>
      <c r="W32" s="3">
        <v>0</v>
      </c>
      <c r="X32" s="3">
        <v>0</v>
      </c>
      <c r="Y32" s="3">
        <v>0.04</v>
      </c>
      <c r="AB32" s="21">
        <v>0.96</v>
      </c>
      <c r="AC32" s="2">
        <v>0</v>
      </c>
      <c r="AD32" s="2">
        <v>3.2000000000000001E-2</v>
      </c>
      <c r="AE32" s="2">
        <v>0</v>
      </c>
      <c r="AF32" s="2">
        <v>8.0000000000000002E-3</v>
      </c>
      <c r="AG32" s="18"/>
      <c r="AH32" s="18"/>
      <c r="AI32" s="18"/>
      <c r="AJ32" s="18"/>
      <c r="AK32" s="18"/>
      <c r="AM32" s="19" t="s">
        <v>2232</v>
      </c>
      <c r="AO32" t="s">
        <v>2398</v>
      </c>
    </row>
    <row r="33" spans="1:41">
      <c r="A33">
        <v>106</v>
      </c>
      <c r="B33">
        <v>188</v>
      </c>
      <c r="C33">
        <v>212</v>
      </c>
      <c r="D33" t="s">
        <v>2573</v>
      </c>
      <c r="E33">
        <v>9</v>
      </c>
      <c r="F33" t="s">
        <v>721</v>
      </c>
      <c r="G33" s="38">
        <v>3.5</v>
      </c>
      <c r="I33" s="13">
        <v>6.6677703818240495E-4</v>
      </c>
      <c r="J33" s="13">
        <f t="shared" si="0"/>
        <v>9.6445362060653284E-4</v>
      </c>
      <c r="K33" s="19" t="s">
        <v>524</v>
      </c>
      <c r="L33" s="14">
        <v>1.6054707102334739E-5</v>
      </c>
      <c r="M33" s="16">
        <v>488</v>
      </c>
      <c r="N33" s="25">
        <v>20770</v>
      </c>
      <c r="O33" s="15">
        <f t="shared" si="6"/>
        <v>3.3280600077022329E-4</v>
      </c>
      <c r="P33" s="13">
        <f t="shared" si="7"/>
        <v>2.9884161906608631E-4</v>
      </c>
      <c r="Q33" s="19" t="s">
        <v>1747</v>
      </c>
      <c r="R33">
        <v>106</v>
      </c>
      <c r="S33" s="7" t="s">
        <v>1989</v>
      </c>
      <c r="T33" s="7" t="s">
        <v>2552</v>
      </c>
      <c r="U33">
        <v>1</v>
      </c>
      <c r="V33" s="3">
        <v>0.86699999999999999</v>
      </c>
      <c r="W33" s="3">
        <v>0</v>
      </c>
      <c r="X33" s="3">
        <v>8.0000000000000002E-3</v>
      </c>
      <c r="Y33" s="3">
        <v>0.124</v>
      </c>
      <c r="AB33" s="21">
        <v>0.86699999999999999</v>
      </c>
      <c r="AC33" s="2">
        <v>0</v>
      </c>
      <c r="AD33" s="2">
        <v>1.2E-2</v>
      </c>
      <c r="AE33" s="2">
        <v>8.0000000000000002E-3</v>
      </c>
      <c r="AF33" s="2">
        <v>0.11199999999999999</v>
      </c>
      <c r="AG33" s="18"/>
      <c r="AH33" s="18"/>
      <c r="AI33" s="18"/>
      <c r="AJ33" s="18"/>
      <c r="AK33" s="18"/>
      <c r="AM33" s="19" t="s">
        <v>2259</v>
      </c>
      <c r="AO33" t="s">
        <v>2024</v>
      </c>
    </row>
    <row r="34" spans="1:41">
      <c r="A34">
        <v>90</v>
      </c>
      <c r="B34">
        <v>65</v>
      </c>
      <c r="C34">
        <v>89</v>
      </c>
      <c r="D34" t="s">
        <v>2580</v>
      </c>
      <c r="E34">
        <v>10</v>
      </c>
      <c r="F34" t="s">
        <v>709</v>
      </c>
      <c r="G34" s="38">
        <v>3.5</v>
      </c>
      <c r="I34" s="13">
        <v>9.3570012050741137E-4</v>
      </c>
      <c r="J34" s="13">
        <f t="shared" si="0"/>
        <v>1.0461088529229179E-3</v>
      </c>
      <c r="K34" s="19" t="s">
        <v>524</v>
      </c>
      <c r="L34" s="14">
        <v>2.6892308232500642E-4</v>
      </c>
      <c r="M34" s="16">
        <v>181</v>
      </c>
      <c r="N34" s="25">
        <v>55548</v>
      </c>
      <c r="O34" s="15">
        <f t="shared" si="6"/>
        <v>1.2343829126928364E-4</v>
      </c>
      <c r="P34" s="13">
        <f t="shared" si="7"/>
        <v>7.9923227038435063E-4</v>
      </c>
      <c r="Q34" s="19" t="s">
        <v>1746</v>
      </c>
      <c r="R34">
        <v>90</v>
      </c>
      <c r="S34" s="7" t="s">
        <v>1730</v>
      </c>
      <c r="T34" s="7" t="s">
        <v>2539</v>
      </c>
      <c r="U34">
        <v>3</v>
      </c>
      <c r="V34" s="3">
        <v>0.97499999999999998</v>
      </c>
      <c r="W34" s="3">
        <v>0</v>
      </c>
      <c r="X34" s="3">
        <v>0</v>
      </c>
      <c r="Y34" s="3">
        <v>2.5999999999999999E-2</v>
      </c>
      <c r="AB34" s="21">
        <v>0.97499999999999998</v>
      </c>
      <c r="AC34" s="2">
        <v>0</v>
      </c>
      <c r="AD34" s="2">
        <v>1.4999999999999999E-2</v>
      </c>
      <c r="AE34" s="2">
        <v>0</v>
      </c>
      <c r="AF34" s="2">
        <v>1.0999999999999999E-2</v>
      </c>
      <c r="AG34" s="18"/>
      <c r="AH34" s="18"/>
      <c r="AI34" s="18"/>
      <c r="AJ34" s="18"/>
      <c r="AK34" s="18"/>
      <c r="AM34" s="19" t="s">
        <v>2203</v>
      </c>
      <c r="AO34" t="s">
        <v>2024</v>
      </c>
    </row>
    <row r="35" spans="1:41">
      <c r="A35">
        <v>109</v>
      </c>
      <c r="B35">
        <v>185</v>
      </c>
      <c r="C35">
        <v>209</v>
      </c>
      <c r="D35" t="s">
        <v>2573</v>
      </c>
      <c r="E35">
        <v>18</v>
      </c>
      <c r="F35" t="s">
        <v>711</v>
      </c>
      <c r="G35" s="38">
        <v>3.5</v>
      </c>
      <c r="I35" s="13">
        <v>1.9935735222748234E-3</v>
      </c>
      <c r="J35" s="13">
        <f t="shared" si="0"/>
        <v>2.4211786130111219E-3</v>
      </c>
      <c r="K35" s="19" t="s">
        <v>524</v>
      </c>
      <c r="L35" s="14">
        <v>2.4751172296349805E-4</v>
      </c>
      <c r="M35" s="16">
        <v>701</v>
      </c>
      <c r="N35" s="25">
        <v>101823</v>
      </c>
      <c r="O35" s="15">
        <f t="shared" si="6"/>
        <v>4.7806763635230851E-4</v>
      </c>
      <c r="P35" s="13">
        <f t="shared" si="7"/>
        <v>1.4650433403065048E-3</v>
      </c>
      <c r="Q35" s="19" t="s">
        <v>1746</v>
      </c>
      <c r="R35">
        <v>109</v>
      </c>
      <c r="S35" s="7" t="s">
        <v>1989</v>
      </c>
      <c r="T35" s="7" t="s">
        <v>2543</v>
      </c>
      <c r="U35">
        <v>1</v>
      </c>
      <c r="V35" s="3">
        <v>0.95299999999999996</v>
      </c>
      <c r="W35" s="3">
        <v>0</v>
      </c>
      <c r="X35" s="3">
        <v>4.0000000000000001E-3</v>
      </c>
      <c r="Y35" s="3">
        <v>4.2999999999999997E-2</v>
      </c>
      <c r="AB35" s="21">
        <v>0.95299999999999996</v>
      </c>
      <c r="AC35" s="2">
        <v>0</v>
      </c>
      <c r="AD35" s="2">
        <v>8.9999999999999993E-3</v>
      </c>
      <c r="AE35" s="2">
        <v>4.0000000000000001E-3</v>
      </c>
      <c r="AF35" s="2">
        <v>3.4000000000000002E-2</v>
      </c>
      <c r="AG35" s="18"/>
      <c r="AH35" s="18"/>
      <c r="AI35" s="18"/>
      <c r="AJ35" s="18"/>
      <c r="AK35" s="18"/>
      <c r="AM35" s="19" t="s">
        <v>2210</v>
      </c>
      <c r="AO35" t="s">
        <v>2024</v>
      </c>
    </row>
    <row r="36" spans="1:41">
      <c r="A36">
        <v>201</v>
      </c>
      <c r="B36">
        <v>72</v>
      </c>
      <c r="C36">
        <v>96</v>
      </c>
      <c r="D36" t="s">
        <v>2580</v>
      </c>
      <c r="E36">
        <v>19</v>
      </c>
      <c r="F36" t="s">
        <v>748</v>
      </c>
      <c r="G36" s="38">
        <v>3.5</v>
      </c>
      <c r="I36" s="13">
        <v>2.0389484777641842E-3</v>
      </c>
      <c r="J36" s="13">
        <f t="shared" si="0"/>
        <v>2.478143435439127E-3</v>
      </c>
      <c r="K36" s="19" t="s">
        <v>524</v>
      </c>
      <c r="L36" s="14">
        <v>4.5374955489360744E-5</v>
      </c>
      <c r="M36" s="16">
        <v>720</v>
      </c>
      <c r="N36" s="25">
        <v>103981</v>
      </c>
      <c r="O36" s="15">
        <f t="shared" si="6"/>
        <v>4.9102524703803442E-4</v>
      </c>
      <c r="P36" s="13">
        <f t="shared" si="7"/>
        <v>1.4960929413630583E-3</v>
      </c>
      <c r="Q36" s="19" t="s">
        <v>1746</v>
      </c>
      <c r="R36">
        <v>201</v>
      </c>
      <c r="S36" s="7" t="s">
        <v>1730</v>
      </c>
      <c r="T36" s="7" t="s">
        <v>2524</v>
      </c>
      <c r="U36">
        <v>5</v>
      </c>
      <c r="V36" s="3">
        <v>0.98899999999999999</v>
      </c>
      <c r="W36" s="3">
        <v>0</v>
      </c>
      <c r="X36" s="3">
        <v>1E-3</v>
      </c>
      <c r="Y36" s="3">
        <v>8.9999999999999993E-3</v>
      </c>
      <c r="AB36" s="21">
        <v>0.98899999999999999</v>
      </c>
      <c r="AC36" s="2">
        <v>0</v>
      </c>
      <c r="AD36" s="2">
        <v>0</v>
      </c>
      <c r="AE36" s="2">
        <v>1E-3</v>
      </c>
      <c r="AF36" s="2">
        <v>8.9999999999999993E-3</v>
      </c>
      <c r="AG36" s="18"/>
      <c r="AH36" s="18"/>
      <c r="AI36" s="18"/>
      <c r="AJ36" s="18"/>
      <c r="AK36" s="18"/>
      <c r="AM36" s="19" t="s">
        <v>2331</v>
      </c>
      <c r="AO36" t="s">
        <v>2024</v>
      </c>
    </row>
    <row r="37" spans="1:41">
      <c r="A37">
        <v>115</v>
      </c>
      <c r="B37">
        <v>186</v>
      </c>
      <c r="C37">
        <v>210</v>
      </c>
      <c r="D37" t="s">
        <v>2573</v>
      </c>
      <c r="E37">
        <v>20</v>
      </c>
      <c r="F37" t="s">
        <v>705</v>
      </c>
      <c r="G37" s="38">
        <v>3.5</v>
      </c>
      <c r="I37" s="13">
        <v>2.0519900513918145E-3</v>
      </c>
      <c r="J37" s="13">
        <f t="shared" si="0"/>
        <v>2.4948449670473818E-3</v>
      </c>
      <c r="K37" s="19" t="s">
        <v>524</v>
      </c>
      <c r="L37" s="14">
        <v>1.3041573627630299E-5</v>
      </c>
      <c r="M37" s="16">
        <v>726</v>
      </c>
      <c r="N37" s="25">
        <v>104573</v>
      </c>
      <c r="O37" s="15">
        <f t="shared" si="6"/>
        <v>4.9511712409668464E-4</v>
      </c>
      <c r="P37" s="13">
        <f t="shared" si="7"/>
        <v>1.5046107188540127E-3</v>
      </c>
      <c r="Q37" s="19" t="s">
        <v>1746</v>
      </c>
      <c r="R37">
        <v>115</v>
      </c>
      <c r="S37" s="7" t="s">
        <v>1989</v>
      </c>
      <c r="T37" s="7" t="s">
        <v>2531</v>
      </c>
      <c r="U37">
        <v>1</v>
      </c>
      <c r="V37" s="3">
        <v>0.97</v>
      </c>
      <c r="W37" s="3">
        <v>0</v>
      </c>
      <c r="X37" s="3">
        <v>0</v>
      </c>
      <c r="Y37" s="3">
        <v>0.03</v>
      </c>
      <c r="AB37" s="21">
        <v>0.97</v>
      </c>
      <c r="AC37" s="2">
        <v>0</v>
      </c>
      <c r="AD37" s="2">
        <v>8.0000000000000002E-3</v>
      </c>
      <c r="AE37" s="2">
        <v>0</v>
      </c>
      <c r="AF37" s="2">
        <v>2.1999999999999999E-2</v>
      </c>
      <c r="AG37" s="18"/>
      <c r="AH37" s="18"/>
      <c r="AI37" s="18"/>
      <c r="AJ37" s="18"/>
      <c r="AK37" s="18"/>
      <c r="AM37" s="19" t="s">
        <v>2175</v>
      </c>
      <c r="AO37" t="s">
        <v>2024</v>
      </c>
    </row>
    <row r="38" spans="1:41">
      <c r="A38">
        <v>103</v>
      </c>
      <c r="B38">
        <v>192</v>
      </c>
      <c r="C38">
        <v>216</v>
      </c>
      <c r="D38" t="s">
        <v>2573</v>
      </c>
      <c r="E38">
        <v>24</v>
      </c>
      <c r="F38" t="s">
        <v>875</v>
      </c>
      <c r="G38" s="38">
        <v>3.5</v>
      </c>
      <c r="I38" s="13">
        <v>4.789750189534891E-3</v>
      </c>
      <c r="J38" s="13">
        <f t="shared" si="0"/>
        <v>4.9715281025725757E-3</v>
      </c>
      <c r="K38" s="19" t="s">
        <v>524</v>
      </c>
      <c r="L38" s="14">
        <v>5.2031745511190407E-4</v>
      </c>
      <c r="M38" s="16">
        <v>298</v>
      </c>
      <c r="N38" s="25">
        <v>317280</v>
      </c>
      <c r="O38" s="15">
        <f t="shared" si="6"/>
        <v>2.0322989391296424E-4</v>
      </c>
      <c r="P38" s="13">
        <f t="shared" si="7"/>
        <v>4.5650683147466474E-3</v>
      </c>
      <c r="Q38" s="19" t="s">
        <v>1744</v>
      </c>
      <c r="R38">
        <v>103</v>
      </c>
      <c r="S38" s="7" t="s">
        <v>1989</v>
      </c>
      <c r="T38" s="7" t="s">
        <v>2537</v>
      </c>
      <c r="U38">
        <v>1</v>
      </c>
      <c r="V38" s="3">
        <v>4.0000000000000001E-3</v>
      </c>
      <c r="W38" s="3">
        <v>0.98399999999999999</v>
      </c>
      <c r="X38" s="3">
        <v>9.0000000000000011E-3</v>
      </c>
      <c r="Y38" s="3">
        <v>0</v>
      </c>
      <c r="AB38" s="21">
        <v>4.0000000000000001E-3</v>
      </c>
      <c r="AC38" s="2">
        <v>0.98399999999999999</v>
      </c>
      <c r="AD38" s="2">
        <v>0</v>
      </c>
      <c r="AE38" s="2">
        <v>9.0000000000000011E-3</v>
      </c>
      <c r="AF38" s="2">
        <v>0</v>
      </c>
      <c r="AG38" s="18"/>
      <c r="AH38" s="18"/>
      <c r="AI38" s="18"/>
      <c r="AJ38" s="18"/>
      <c r="AK38" s="18"/>
      <c r="AM38" s="19" t="s">
        <v>2200</v>
      </c>
      <c r="AO38" t="s">
        <v>2024</v>
      </c>
    </row>
    <row r="39" spans="1:41">
      <c r="A39">
        <v>201</v>
      </c>
      <c r="B39">
        <v>71</v>
      </c>
      <c r="C39">
        <v>95</v>
      </c>
      <c r="D39" t="s">
        <v>2580</v>
      </c>
      <c r="E39">
        <v>25</v>
      </c>
      <c r="F39" t="s">
        <v>743</v>
      </c>
      <c r="G39" s="38">
        <v>3.5</v>
      </c>
      <c r="I39" s="13">
        <v>4.8368578245948316E-3</v>
      </c>
      <c r="J39" s="13">
        <f t="shared" si="0"/>
        <v>6.563747998452836E-3</v>
      </c>
      <c r="K39" s="19" t="s">
        <v>524</v>
      </c>
      <c r="L39" s="14">
        <v>4.7107635059940624E-5</v>
      </c>
      <c r="M39" s="25">
        <v>2831</v>
      </c>
      <c r="N39" s="25">
        <v>187820</v>
      </c>
      <c r="O39" s="15">
        <f t="shared" si="6"/>
        <v>1.9306839921731599E-3</v>
      </c>
      <c r="P39" s="13">
        <f t="shared" si="7"/>
        <v>2.7023800141065158E-3</v>
      </c>
      <c r="Q39" s="19" t="s">
        <v>1746</v>
      </c>
      <c r="R39">
        <v>201</v>
      </c>
      <c r="S39" s="7" t="s">
        <v>1730</v>
      </c>
      <c r="T39" s="7" t="s">
        <v>2524</v>
      </c>
      <c r="U39">
        <v>5</v>
      </c>
      <c r="V39" s="3">
        <v>0.96799999999999997</v>
      </c>
      <c r="W39" s="3">
        <v>0</v>
      </c>
      <c r="X39" s="3">
        <v>0</v>
      </c>
      <c r="Y39" s="3">
        <v>2.9000000000000001E-2</v>
      </c>
      <c r="AB39" s="21">
        <v>0.96799999999999997</v>
      </c>
      <c r="AC39" s="2">
        <v>0</v>
      </c>
      <c r="AD39" s="2">
        <v>2.5000000000000001E-2</v>
      </c>
      <c r="AE39" s="2">
        <v>0</v>
      </c>
      <c r="AF39" s="2">
        <v>4.0000000000000001E-3</v>
      </c>
      <c r="AG39" s="18"/>
      <c r="AH39" s="18"/>
      <c r="AI39" s="18"/>
      <c r="AJ39" s="18"/>
      <c r="AK39" s="18"/>
      <c r="AM39" s="19" t="s">
        <v>2286</v>
      </c>
      <c r="AO39" t="s">
        <v>2024</v>
      </c>
    </row>
    <row r="40" spans="1:41">
      <c r="A40">
        <v>47</v>
      </c>
      <c r="B40">
        <v>152</v>
      </c>
      <c r="C40">
        <v>176</v>
      </c>
      <c r="D40" t="s">
        <v>2571</v>
      </c>
      <c r="E40">
        <v>27</v>
      </c>
      <c r="F40" t="s">
        <v>1724</v>
      </c>
      <c r="G40" s="38">
        <v>3.5</v>
      </c>
      <c r="I40" s="13">
        <v>6.7727041293088146E-3</v>
      </c>
      <c r="J40" s="13">
        <f t="shared" si="0"/>
        <v>8.8192306334746937E-3</v>
      </c>
      <c r="K40" s="19" t="s">
        <v>524</v>
      </c>
      <c r="L40" s="14">
        <v>5.489482206484618E-4</v>
      </c>
      <c r="M40" s="25">
        <v>3355</v>
      </c>
      <c r="N40" s="25">
        <v>294906</v>
      </c>
      <c r="O40" s="15">
        <f t="shared" si="6"/>
        <v>2.2880412552952851E-3</v>
      </c>
      <c r="P40" s="13">
        <f t="shared" si="7"/>
        <v>4.2431481228841243E-3</v>
      </c>
      <c r="Q40" s="19" t="s">
        <v>1744</v>
      </c>
      <c r="R40">
        <v>47</v>
      </c>
      <c r="S40" s="7" t="s">
        <v>1731</v>
      </c>
      <c r="T40" s="7" t="s">
        <v>2549</v>
      </c>
      <c r="U40">
        <v>2</v>
      </c>
      <c r="V40" s="3">
        <v>1.6E-2</v>
      </c>
      <c r="W40" s="3">
        <v>0.96399999999999997</v>
      </c>
      <c r="X40" s="3">
        <v>1.9099999999999999E-2</v>
      </c>
      <c r="Y40" s="3">
        <v>4.0000000000000002E-4</v>
      </c>
      <c r="AB40" s="21"/>
      <c r="AC40" s="2"/>
      <c r="AD40" s="2"/>
      <c r="AE40" s="2"/>
      <c r="AF40" s="2"/>
      <c r="AG40" s="18"/>
      <c r="AH40" s="18"/>
      <c r="AI40" s="18"/>
      <c r="AJ40" s="18"/>
      <c r="AK40" s="18"/>
      <c r="AM40" s="19" t="s">
        <v>2408</v>
      </c>
      <c r="AO40" t="s">
        <v>2395</v>
      </c>
    </row>
    <row r="41" spans="1:41">
      <c r="A41">
        <v>83</v>
      </c>
      <c r="B41">
        <v>180</v>
      </c>
      <c r="C41">
        <v>204</v>
      </c>
      <c r="D41" t="s">
        <v>2572</v>
      </c>
      <c r="E41">
        <v>29</v>
      </c>
      <c r="F41" t="s">
        <v>761</v>
      </c>
      <c r="G41" s="38">
        <v>3.5</v>
      </c>
      <c r="I41" s="13">
        <v>1.0003483097503001E-2</v>
      </c>
      <c r="J41" s="13">
        <f t="shared" si="0"/>
        <v>1.3520092723886398E-2</v>
      </c>
      <c r="K41" s="19" t="s">
        <v>524</v>
      </c>
      <c r="L41" s="14">
        <v>3.2729704259137037E-4</v>
      </c>
      <c r="M41" s="25">
        <v>5765</v>
      </c>
      <c r="N41" s="25">
        <v>393162</v>
      </c>
      <c r="O41" s="15">
        <f t="shared" si="6"/>
        <v>3.9316118738531502E-3</v>
      </c>
      <c r="P41" s="13">
        <f t="shared" si="7"/>
        <v>5.6568689761800975E-3</v>
      </c>
      <c r="Q41" s="19" t="s">
        <v>1745</v>
      </c>
      <c r="R41">
        <v>83</v>
      </c>
      <c r="S41" s="7" t="s">
        <v>1731</v>
      </c>
      <c r="T41" s="7" t="s">
        <v>2490</v>
      </c>
      <c r="U41">
        <v>3</v>
      </c>
      <c r="V41" s="3">
        <v>9.4E-2</v>
      </c>
      <c r="W41" s="3">
        <v>0.751</v>
      </c>
      <c r="X41" s="3">
        <v>8.8999999999999996E-2</v>
      </c>
      <c r="Y41" s="3">
        <v>6.7000000000000004E-2</v>
      </c>
      <c r="AB41" s="21">
        <v>9.4E-2</v>
      </c>
      <c r="AC41" s="2">
        <v>0.751</v>
      </c>
      <c r="AD41" s="2">
        <v>4.0000000000000001E-3</v>
      </c>
      <c r="AE41" s="2">
        <v>8.8999999999999996E-2</v>
      </c>
      <c r="AF41" s="2">
        <v>6.3E-2</v>
      </c>
      <c r="AG41" s="18"/>
      <c r="AH41" s="18"/>
      <c r="AI41" s="18"/>
      <c r="AJ41" s="18"/>
      <c r="AK41" s="18"/>
      <c r="AM41" s="19" t="s">
        <v>2068</v>
      </c>
      <c r="AO41" t="s">
        <v>2024</v>
      </c>
    </row>
    <row r="42" spans="1:41">
      <c r="A42">
        <v>90</v>
      </c>
      <c r="B42">
        <v>67</v>
      </c>
      <c r="C42">
        <v>91</v>
      </c>
      <c r="D42" t="s">
        <v>2580</v>
      </c>
      <c r="E42">
        <v>32</v>
      </c>
      <c r="F42" t="s">
        <v>685</v>
      </c>
      <c r="G42" s="38">
        <v>3.5</v>
      </c>
      <c r="I42" s="13">
        <v>1.2906050005639311E-2</v>
      </c>
      <c r="J42" s="13">
        <f t="shared" si="0"/>
        <v>2.0341864636274805E-2</v>
      </c>
      <c r="K42" s="19" t="s">
        <v>524</v>
      </c>
      <c r="L42" s="14">
        <v>1.0815911347160784E-3</v>
      </c>
      <c r="M42" s="25">
        <v>12190</v>
      </c>
      <c r="N42" s="25">
        <v>258213</v>
      </c>
      <c r="O42" s="15">
        <f t="shared" si="6"/>
        <v>8.3133302241578319E-3</v>
      </c>
      <c r="P42" s="13">
        <f t="shared" si="7"/>
        <v>3.7152041879591402E-3</v>
      </c>
      <c r="Q42" s="19" t="s">
        <v>1746</v>
      </c>
      <c r="R42">
        <v>90</v>
      </c>
      <c r="S42" s="7" t="s">
        <v>1730</v>
      </c>
      <c r="T42" s="7" t="s">
        <v>2539</v>
      </c>
      <c r="U42">
        <v>3</v>
      </c>
      <c r="V42" s="3">
        <v>0.93300000000000005</v>
      </c>
      <c r="W42" s="3">
        <v>0</v>
      </c>
      <c r="X42" s="3">
        <v>0</v>
      </c>
      <c r="Y42" s="3">
        <v>6.7000000000000004E-2</v>
      </c>
      <c r="AB42" s="21">
        <v>0.93300000000000005</v>
      </c>
      <c r="AC42" s="2">
        <v>0</v>
      </c>
      <c r="AD42" s="2">
        <v>1.2E-2</v>
      </c>
      <c r="AE42" s="2">
        <v>0</v>
      </c>
      <c r="AF42" s="2">
        <v>5.5E-2</v>
      </c>
      <c r="AG42" s="18"/>
      <c r="AH42" s="18"/>
      <c r="AI42" s="18"/>
      <c r="AJ42" s="18"/>
      <c r="AK42" s="18"/>
      <c r="AM42" s="19" t="s">
        <v>2383</v>
      </c>
      <c r="AO42" t="s">
        <v>2024</v>
      </c>
    </row>
    <row r="43" spans="1:41">
      <c r="A43">
        <v>56</v>
      </c>
      <c r="B43">
        <v>199</v>
      </c>
      <c r="C43">
        <v>48</v>
      </c>
      <c r="D43" t="s">
        <v>2574</v>
      </c>
      <c r="E43">
        <v>35</v>
      </c>
      <c r="F43" t="s">
        <v>921</v>
      </c>
      <c r="G43" s="38">
        <v>3.5</v>
      </c>
      <c r="I43" s="13">
        <v>1.6847958327743995E-2</v>
      </c>
      <c r="J43" s="13">
        <f t="shared" si="0"/>
        <v>2.0444477036704357E-2</v>
      </c>
      <c r="K43" s="19" t="s">
        <v>524</v>
      </c>
      <c r="L43" s="14">
        <v>1.2808027223142858E-3</v>
      </c>
      <c r="M43" s="25">
        <v>5896</v>
      </c>
      <c r="N43" s="25">
        <v>862000</v>
      </c>
      <c r="O43" s="15">
        <f t="shared" si="6"/>
        <v>4.0209511896336812E-3</v>
      </c>
      <c r="P43" s="13">
        <f t="shared" si="7"/>
        <v>1.2402574657436997E-2</v>
      </c>
      <c r="Q43" s="19" t="s">
        <v>1742</v>
      </c>
      <c r="R43">
        <v>56</v>
      </c>
      <c r="S43" s="7" t="s">
        <v>1767</v>
      </c>
      <c r="T43" s="7" t="s">
        <v>2491</v>
      </c>
      <c r="U43">
        <v>6</v>
      </c>
      <c r="V43" s="3">
        <v>0.54899999999999993</v>
      </c>
      <c r="W43" s="3">
        <v>0.18975</v>
      </c>
      <c r="X43" s="3">
        <v>1.5E-3</v>
      </c>
      <c r="Y43" s="3">
        <v>9.0000000000000011E-3</v>
      </c>
      <c r="Z43" s="1" t="s">
        <v>1732</v>
      </c>
      <c r="AA43" s="1">
        <f>SUM(V43:Y43)</f>
        <v>0.74924999999999986</v>
      </c>
      <c r="AB43" s="21">
        <v>0.73199999999999998</v>
      </c>
      <c r="AC43" s="2">
        <v>0.253</v>
      </c>
      <c r="AD43" s="2">
        <v>1.2E-2</v>
      </c>
      <c r="AE43" s="2">
        <v>2E-3</v>
      </c>
      <c r="AF43" s="2">
        <v>0</v>
      </c>
      <c r="AG43" s="18">
        <f>+AB43*$AL43</f>
        <v>0.54899999999999993</v>
      </c>
      <c r="AH43" s="18">
        <f>+AC43*$AL43</f>
        <v>0.18975</v>
      </c>
      <c r="AI43" s="18">
        <f>+AD43*$AL43</f>
        <v>9.0000000000000011E-3</v>
      </c>
      <c r="AJ43" s="18">
        <f>+AE43*$AL43</f>
        <v>1.5E-3</v>
      </c>
      <c r="AK43" s="18">
        <f>+AF43*$AL43</f>
        <v>0</v>
      </c>
      <c r="AL43" s="26">
        <v>0.75</v>
      </c>
      <c r="AM43" s="19" t="s">
        <v>2101</v>
      </c>
      <c r="AO43" t="s">
        <v>2024</v>
      </c>
    </row>
    <row r="44" spans="1:41">
      <c r="A44">
        <v>201</v>
      </c>
      <c r="B44">
        <v>124</v>
      </c>
      <c r="C44">
        <v>148</v>
      </c>
      <c r="D44" t="s">
        <v>2583</v>
      </c>
      <c r="E44">
        <v>41</v>
      </c>
      <c r="F44" t="s">
        <v>660</v>
      </c>
      <c r="G44" s="38">
        <v>3.5</v>
      </c>
      <c r="I44" s="13">
        <v>2.6168027951666943E-2</v>
      </c>
      <c r="J44" s="13">
        <f t="shared" si="0"/>
        <v>3.7351029561465174E-2</v>
      </c>
      <c r="K44" s="19" t="s">
        <v>524</v>
      </c>
      <c r="L44" s="14">
        <v>3.1736129255911516E-3</v>
      </c>
      <c r="M44" s="25">
        <v>18333</v>
      </c>
      <c r="N44" s="25">
        <v>858038</v>
      </c>
      <c r="O44" s="15">
        <f t="shared" si="6"/>
        <v>1.250273035270595E-2</v>
      </c>
      <c r="P44" s="13">
        <f t="shared" si="7"/>
        <v>1.2345568856053278E-2</v>
      </c>
      <c r="Q44" s="19" t="s">
        <v>1749</v>
      </c>
      <c r="R44">
        <v>201</v>
      </c>
      <c r="S44" s="7" t="s">
        <v>1730</v>
      </c>
      <c r="T44" s="7" t="s">
        <v>2524</v>
      </c>
      <c r="U44">
        <v>5</v>
      </c>
      <c r="V44" s="3">
        <v>0.64400000000000002</v>
      </c>
      <c r="W44" s="3">
        <v>6.3E-2</v>
      </c>
      <c r="X44" s="3">
        <v>0.27900000000000003</v>
      </c>
      <c r="Y44" s="3">
        <v>1.3000000000000001E-2</v>
      </c>
      <c r="AB44" s="21">
        <v>0.64400000000000002</v>
      </c>
      <c r="AC44" s="2">
        <v>6.3E-2</v>
      </c>
      <c r="AD44" s="2">
        <v>8.0000000000000002E-3</v>
      </c>
      <c r="AE44" s="2">
        <v>0.27900000000000003</v>
      </c>
      <c r="AF44" s="2">
        <v>5.0000000000000001E-3</v>
      </c>
      <c r="AG44" s="18"/>
      <c r="AH44" s="18"/>
      <c r="AI44" s="18"/>
      <c r="AJ44" s="18"/>
      <c r="AK44" s="18"/>
      <c r="AM44" s="19" t="s">
        <v>2122</v>
      </c>
      <c r="AO44" t="s">
        <v>2024</v>
      </c>
    </row>
    <row r="45" spans="1:41">
      <c r="A45">
        <v>85</v>
      </c>
      <c r="B45">
        <v>140</v>
      </c>
      <c r="C45">
        <v>164</v>
      </c>
      <c r="D45" t="s">
        <v>2570</v>
      </c>
      <c r="E45">
        <v>42</v>
      </c>
      <c r="F45" t="s">
        <v>2443</v>
      </c>
      <c r="G45" s="38">
        <v>3.5</v>
      </c>
      <c r="I45" s="13">
        <v>2.6592058580924727E-2</v>
      </c>
      <c r="J45" s="13">
        <f t="shared" si="0"/>
        <v>3.5692544099747606E-2</v>
      </c>
      <c r="K45" s="19" t="s">
        <v>524</v>
      </c>
      <c r="L45" s="14">
        <v>4.2403062925778362E-4</v>
      </c>
      <c r="M45" s="25">
        <v>14919</v>
      </c>
      <c r="N45" s="25">
        <v>1066409</v>
      </c>
      <c r="O45" s="15">
        <f t="shared" si="6"/>
        <v>1.0174452306333936E-2</v>
      </c>
      <c r="P45" s="13">
        <f t="shared" si="7"/>
        <v>1.5343639487079732E-2</v>
      </c>
      <c r="Q45" s="19" t="s">
        <v>1746</v>
      </c>
      <c r="R45">
        <v>85</v>
      </c>
      <c r="S45" s="7" t="s">
        <v>1731</v>
      </c>
      <c r="T45" s="7" t="s">
        <v>2521</v>
      </c>
      <c r="U45">
        <v>2</v>
      </c>
      <c r="V45" s="3">
        <v>0.996</v>
      </c>
      <c r="W45" s="3">
        <v>1E-3</v>
      </c>
      <c r="X45" s="3">
        <v>0</v>
      </c>
      <c r="Y45" s="3">
        <v>1E-3</v>
      </c>
      <c r="AB45" s="21">
        <v>0.996</v>
      </c>
      <c r="AC45" s="2">
        <v>1E-3</v>
      </c>
      <c r="AD45" s="2">
        <v>0</v>
      </c>
      <c r="AE45" s="2">
        <v>0</v>
      </c>
      <c r="AF45" s="2">
        <v>1E-3</v>
      </c>
      <c r="AG45" s="18"/>
      <c r="AH45" s="18"/>
      <c r="AI45" s="18"/>
      <c r="AJ45" s="18"/>
      <c r="AK45" s="18"/>
      <c r="AM45" s="19" t="s">
        <v>2113</v>
      </c>
      <c r="AO45" t="s">
        <v>2024</v>
      </c>
    </row>
    <row r="46" spans="1:41">
      <c r="A46">
        <v>90</v>
      </c>
      <c r="B46">
        <v>66</v>
      </c>
      <c r="C46">
        <v>90</v>
      </c>
      <c r="D46" t="s">
        <v>2580</v>
      </c>
      <c r="E46">
        <v>43</v>
      </c>
      <c r="F46" t="s">
        <v>680</v>
      </c>
      <c r="G46" s="38">
        <v>3.5</v>
      </c>
      <c r="I46" s="13">
        <v>2.8812424637632773E-2</v>
      </c>
      <c r="J46" s="13">
        <f t="shared" si="0"/>
        <v>4.6117925956019067E-2</v>
      </c>
      <c r="K46" s="19" t="s">
        <v>524</v>
      </c>
      <c r="L46" s="14">
        <v>2.2203660567080459E-3</v>
      </c>
      <c r="M46" s="25">
        <v>28370</v>
      </c>
      <c r="N46" s="25">
        <v>515870</v>
      </c>
      <c r="O46" s="15">
        <f t="shared" si="6"/>
        <v>1.9347758692318105E-2</v>
      </c>
      <c r="P46" s="13">
        <f t="shared" si="7"/>
        <v>7.422408571382857E-3</v>
      </c>
      <c r="Q46" s="19" t="s">
        <v>1746</v>
      </c>
      <c r="R46">
        <v>90</v>
      </c>
      <c r="S46" s="7" t="s">
        <v>1730</v>
      </c>
      <c r="T46" s="7" t="s">
        <v>2539</v>
      </c>
      <c r="U46">
        <v>3</v>
      </c>
      <c r="V46" s="3">
        <v>0.97399999999999998</v>
      </c>
      <c r="W46" s="3">
        <v>0</v>
      </c>
      <c r="X46" s="3">
        <v>3.0000000000000001E-3</v>
      </c>
      <c r="Y46" s="3">
        <v>2.1999999999999999E-2</v>
      </c>
      <c r="AB46" s="21">
        <v>0.97399999999999998</v>
      </c>
      <c r="AC46" s="2">
        <v>0</v>
      </c>
      <c r="AD46" s="2">
        <v>2E-3</v>
      </c>
      <c r="AE46" s="2">
        <v>3.0000000000000001E-3</v>
      </c>
      <c r="AF46" s="2">
        <v>0.02</v>
      </c>
      <c r="AG46" s="18"/>
      <c r="AH46" s="18"/>
      <c r="AI46" s="18"/>
      <c r="AJ46" s="18"/>
      <c r="AK46" s="18"/>
      <c r="AM46" s="19" t="s">
        <v>1882</v>
      </c>
      <c r="AO46" t="s">
        <v>2024</v>
      </c>
    </row>
    <row r="47" spans="1:41">
      <c r="A47">
        <v>95</v>
      </c>
      <c r="B47">
        <v>143</v>
      </c>
      <c r="C47">
        <v>167</v>
      </c>
      <c r="D47" t="s">
        <v>2570</v>
      </c>
      <c r="E47">
        <v>49</v>
      </c>
      <c r="F47" t="s">
        <v>861</v>
      </c>
      <c r="G47" s="38">
        <v>3.5</v>
      </c>
      <c r="I47" s="13">
        <v>3.9524779230533283E-2</v>
      </c>
      <c r="J47" s="13">
        <f t="shared" si="0"/>
        <v>6.294485034854963E-2</v>
      </c>
      <c r="K47" s="19" t="s">
        <v>524</v>
      </c>
      <c r="L47" s="14">
        <v>2.8163868870949849E-3</v>
      </c>
      <c r="M47" s="25">
        <v>38394</v>
      </c>
      <c r="N47" s="25">
        <v>735120</v>
      </c>
      <c r="O47" s="15">
        <f t="shared" si="6"/>
        <v>2.6183921298303187E-2</v>
      </c>
      <c r="P47" s="13">
        <f t="shared" si="7"/>
        <v>1.0577007751943254E-2</v>
      </c>
      <c r="Q47" s="19" t="s">
        <v>1743</v>
      </c>
      <c r="R47">
        <v>95</v>
      </c>
      <c r="S47" s="7" t="s">
        <v>1731</v>
      </c>
      <c r="T47" s="7" t="s">
        <v>2506</v>
      </c>
      <c r="U47">
        <v>2</v>
      </c>
      <c r="V47" s="3">
        <v>5.0000000000000001E-3</v>
      </c>
      <c r="W47" s="3">
        <v>2E-3</v>
      </c>
      <c r="X47" s="3">
        <v>0.97299999999999998</v>
      </c>
      <c r="Y47" s="3">
        <v>1.9E-2</v>
      </c>
      <c r="AB47" s="21">
        <v>5.0000000000000001E-3</v>
      </c>
      <c r="AC47" s="2">
        <v>2E-3</v>
      </c>
      <c r="AD47" s="2">
        <v>0</v>
      </c>
      <c r="AE47" s="2">
        <v>0.97299999999999998</v>
      </c>
      <c r="AF47" s="2">
        <v>1.9E-2</v>
      </c>
      <c r="AG47" s="18"/>
      <c r="AH47" s="18"/>
      <c r="AI47" s="18"/>
      <c r="AJ47" s="18"/>
      <c r="AK47" s="18"/>
      <c r="AM47" s="19" t="s">
        <v>2059</v>
      </c>
      <c r="AO47" t="s">
        <v>2024</v>
      </c>
    </row>
    <row r="48" spans="1:41">
      <c r="A48">
        <v>36</v>
      </c>
      <c r="B48">
        <v>61</v>
      </c>
      <c r="C48">
        <v>85</v>
      </c>
      <c r="D48" t="s">
        <v>2580</v>
      </c>
      <c r="E48">
        <v>1</v>
      </c>
      <c r="F48" t="s">
        <v>1187</v>
      </c>
      <c r="G48" s="38">
        <v>3.5</v>
      </c>
      <c r="I48" s="13">
        <v>1.1543684627913657E-4</v>
      </c>
      <c r="J48" s="13">
        <f t="shared" si="0"/>
        <v>1.157052431977157E-4</v>
      </c>
      <c r="K48" s="19" t="s">
        <v>954</v>
      </c>
      <c r="L48" s="14">
        <v>1.1543684627913657E-4</v>
      </c>
      <c r="M48" s="16">
        <v>0.44</v>
      </c>
      <c r="N48" s="16">
        <v>800</v>
      </c>
      <c r="O48" s="15">
        <f t="shared" si="6"/>
        <v>3.0007098430102099E-7</v>
      </c>
      <c r="P48" s="13">
        <f>(+N48/$O$1)*1000</f>
        <v>1.1510510122911366E-4</v>
      </c>
      <c r="Q48" s="19" t="s">
        <v>1746</v>
      </c>
      <c r="R48">
        <v>36</v>
      </c>
      <c r="S48" s="7" t="s">
        <v>1730</v>
      </c>
      <c r="T48" s="7" t="s">
        <v>2488</v>
      </c>
      <c r="U48">
        <v>4</v>
      </c>
      <c r="V48" s="3">
        <v>1</v>
      </c>
      <c r="W48" s="3">
        <v>0</v>
      </c>
      <c r="X48" s="3">
        <v>0</v>
      </c>
      <c r="Y48" s="3">
        <v>0</v>
      </c>
      <c r="AB48" s="21">
        <v>1</v>
      </c>
      <c r="AC48" s="2">
        <v>0</v>
      </c>
      <c r="AD48" s="2">
        <v>0</v>
      </c>
      <c r="AE48" s="2">
        <v>0</v>
      </c>
      <c r="AF48" s="2">
        <v>0</v>
      </c>
      <c r="AG48" s="18"/>
      <c r="AH48" s="18"/>
      <c r="AI48" s="18"/>
      <c r="AJ48" s="18"/>
      <c r="AK48" s="18"/>
      <c r="AM48" s="19" t="s">
        <v>2384</v>
      </c>
      <c r="AN48" t="s">
        <v>2442</v>
      </c>
      <c r="AO48" t="s">
        <v>2385</v>
      </c>
    </row>
    <row r="49" spans="1:41">
      <c r="A49">
        <v>36</v>
      </c>
      <c r="B49">
        <v>60</v>
      </c>
      <c r="C49">
        <v>84</v>
      </c>
      <c r="D49" t="s">
        <v>2580</v>
      </c>
      <c r="E49">
        <v>6</v>
      </c>
      <c r="F49" t="s">
        <v>1178</v>
      </c>
      <c r="G49" s="38">
        <v>3.5</v>
      </c>
      <c r="I49" s="13">
        <v>5.1469989959449056E-4</v>
      </c>
      <c r="J49" s="13">
        <f t="shared" si="0"/>
        <v>5.5190947239750659E-4</v>
      </c>
      <c r="K49" s="19" t="s">
        <v>954</v>
      </c>
      <c r="L49" s="14">
        <v>1.2056197897019315E-4</v>
      </c>
      <c r="M49" s="16">
        <v>61</v>
      </c>
      <c r="N49" s="25">
        <v>32576</v>
      </c>
      <c r="O49" s="15">
        <f t="shared" si="6"/>
        <v>4.1600750096277912E-5</v>
      </c>
      <c r="P49" s="13">
        <f t="shared" ref="P49:P69" si="8">(+N49/$O$1)*100</f>
        <v>4.6870797220495078E-4</v>
      </c>
      <c r="Q49" s="19" t="s">
        <v>1746</v>
      </c>
      <c r="R49">
        <v>36</v>
      </c>
      <c r="S49" s="7" t="s">
        <v>1730</v>
      </c>
      <c r="T49" s="7" t="s">
        <v>2488</v>
      </c>
      <c r="U49">
        <v>4</v>
      </c>
      <c r="V49" s="3">
        <v>0.91900000000000004</v>
      </c>
      <c r="W49" s="3">
        <v>0</v>
      </c>
      <c r="X49" s="3">
        <v>0</v>
      </c>
      <c r="Y49" s="3">
        <v>8.0999999999999989E-2</v>
      </c>
      <c r="AB49" s="21">
        <v>0.91900000000000004</v>
      </c>
      <c r="AC49" s="2">
        <v>0</v>
      </c>
      <c r="AD49" s="2">
        <v>7.1999999999999995E-2</v>
      </c>
      <c r="AE49" s="2">
        <v>0</v>
      </c>
      <c r="AF49" s="2">
        <v>8.9999999999999993E-3</v>
      </c>
      <c r="AG49" s="18"/>
      <c r="AH49" s="18"/>
      <c r="AI49" s="18"/>
      <c r="AJ49" s="18"/>
      <c r="AK49" s="18"/>
      <c r="AM49" s="19" t="s">
        <v>2287</v>
      </c>
      <c r="AO49" t="s">
        <v>2024</v>
      </c>
    </row>
    <row r="50" spans="1:41">
      <c r="A50">
        <v>27</v>
      </c>
      <c r="B50">
        <v>35</v>
      </c>
      <c r="C50">
        <v>35</v>
      </c>
      <c r="D50" t="s">
        <v>2578</v>
      </c>
      <c r="E50">
        <v>7</v>
      </c>
      <c r="F50" t="s">
        <v>1231</v>
      </c>
      <c r="G50" s="38">
        <v>3.5</v>
      </c>
      <c r="I50" s="13">
        <v>5.2143767429746512E-4</v>
      </c>
      <c r="J50" s="13">
        <f t="shared" si="0"/>
        <v>5.226576602910066E-4</v>
      </c>
      <c r="K50" s="19" t="s">
        <v>954</v>
      </c>
      <c r="L50" s="14">
        <v>6.7377747029745546E-6</v>
      </c>
      <c r="M50" s="16">
        <v>2</v>
      </c>
      <c r="N50" s="25">
        <v>36136</v>
      </c>
      <c r="O50" s="15">
        <f t="shared" si="6"/>
        <v>1.3639590195500955E-6</v>
      </c>
      <c r="P50" s="13">
        <f t="shared" si="8"/>
        <v>5.1992974225190645E-4</v>
      </c>
      <c r="Q50" s="19" t="s">
        <v>1747</v>
      </c>
      <c r="R50">
        <v>27</v>
      </c>
      <c r="S50" s="7" t="s">
        <v>1732</v>
      </c>
      <c r="T50" s="7" t="s">
        <v>2466</v>
      </c>
      <c r="U50">
        <v>5</v>
      </c>
      <c r="V50" s="3">
        <v>0.877</v>
      </c>
      <c r="W50" s="3">
        <v>4.0000000000000001E-3</v>
      </c>
      <c r="X50" s="3">
        <v>0</v>
      </c>
      <c r="Y50" s="3">
        <v>0.11900000000000001</v>
      </c>
      <c r="AB50" s="21">
        <v>0.877</v>
      </c>
      <c r="AC50" s="2">
        <v>4.0000000000000001E-3</v>
      </c>
      <c r="AD50" s="2">
        <v>0.11700000000000001</v>
      </c>
      <c r="AE50" s="2">
        <v>0</v>
      </c>
      <c r="AF50" s="2">
        <v>2E-3</v>
      </c>
      <c r="AG50" s="18"/>
      <c r="AH50" s="18"/>
      <c r="AI50" s="18"/>
      <c r="AJ50" s="18"/>
      <c r="AK50" s="18"/>
      <c r="AM50" s="19" t="s">
        <v>2214</v>
      </c>
      <c r="AO50" t="s">
        <v>2024</v>
      </c>
    </row>
    <row r="51" spans="1:41">
      <c r="A51">
        <v>28</v>
      </c>
      <c r="B51">
        <v>33</v>
      </c>
      <c r="C51">
        <v>33</v>
      </c>
      <c r="D51" t="s">
        <v>2578</v>
      </c>
      <c r="E51">
        <v>8</v>
      </c>
      <c r="F51" t="s">
        <v>992</v>
      </c>
      <c r="G51" s="38">
        <v>3.5</v>
      </c>
      <c r="I51" s="13">
        <v>6.5072233108007021E-4</v>
      </c>
      <c r="J51" s="13">
        <f t="shared" si="0"/>
        <v>7.4832121056339087E-4</v>
      </c>
      <c r="K51" s="19" t="s">
        <v>954</v>
      </c>
      <c r="L51" s="14">
        <v>1.292846567826051E-4</v>
      </c>
      <c r="M51" s="16">
        <v>160</v>
      </c>
      <c r="N51" s="25">
        <v>36842</v>
      </c>
      <c r="O51" s="15">
        <f t="shared" si="6"/>
        <v>1.0911672156400763E-4</v>
      </c>
      <c r="P51" s="13">
        <f t="shared" si="8"/>
        <v>5.3008776743537561E-4</v>
      </c>
      <c r="Q51" s="19" t="s">
        <v>1746</v>
      </c>
      <c r="R51">
        <v>28</v>
      </c>
      <c r="S51" s="7" t="s">
        <v>1732</v>
      </c>
      <c r="T51" s="7" t="s">
        <v>2461</v>
      </c>
      <c r="U51">
        <v>9</v>
      </c>
      <c r="V51" s="3">
        <v>0.92</v>
      </c>
      <c r="W51" s="3">
        <v>0.05</v>
      </c>
      <c r="X51" s="3">
        <v>0</v>
      </c>
      <c r="Y51" s="3">
        <v>2.9000000000000001E-2</v>
      </c>
      <c r="AB51" s="21">
        <v>0.92</v>
      </c>
      <c r="AC51" s="2">
        <v>0.05</v>
      </c>
      <c r="AD51" s="2">
        <v>2.9000000000000001E-2</v>
      </c>
      <c r="AE51" s="2">
        <v>0</v>
      </c>
      <c r="AF51" s="2">
        <v>0</v>
      </c>
      <c r="AG51" s="18"/>
      <c r="AH51" s="18"/>
      <c r="AI51" s="18"/>
      <c r="AJ51" s="18"/>
      <c r="AK51" s="18"/>
      <c r="AM51" s="19" t="s">
        <v>2191</v>
      </c>
      <c r="AO51" t="s">
        <v>2024</v>
      </c>
    </row>
    <row r="52" spans="1:41">
      <c r="A52">
        <v>29</v>
      </c>
      <c r="B52">
        <v>34</v>
      </c>
      <c r="C52">
        <v>34</v>
      </c>
      <c r="D52" t="s">
        <v>2578</v>
      </c>
      <c r="E52">
        <v>12</v>
      </c>
      <c r="F52" t="s">
        <v>1154</v>
      </c>
      <c r="G52" s="38">
        <v>3.5</v>
      </c>
      <c r="I52" s="13">
        <v>1.4468781781089895E-3</v>
      </c>
      <c r="J52" s="13">
        <f t="shared" si="0"/>
        <v>1.7299149286106193E-3</v>
      </c>
      <c r="K52" s="19" t="s">
        <v>954</v>
      </c>
      <c r="L52" s="14">
        <v>4.9555583809893775E-4</v>
      </c>
      <c r="M52" s="16">
        <v>464</v>
      </c>
      <c r="N52" s="25">
        <v>76246</v>
      </c>
      <c r="O52" s="15">
        <f t="shared" si="6"/>
        <v>3.1643849253562215E-4</v>
      </c>
      <c r="P52" s="13">
        <f t="shared" si="8"/>
        <v>1.097037943539375E-3</v>
      </c>
      <c r="Q52" s="19" t="s">
        <v>1746</v>
      </c>
      <c r="R52">
        <v>29</v>
      </c>
      <c r="S52" s="7" t="s">
        <v>1732</v>
      </c>
      <c r="T52" s="7" t="s">
        <v>2481</v>
      </c>
      <c r="U52">
        <v>3</v>
      </c>
      <c r="V52" s="3">
        <v>0.89800000000000002</v>
      </c>
      <c r="W52" s="3">
        <v>8.0000000000000002E-3</v>
      </c>
      <c r="X52" s="3">
        <v>5.0000000000000001E-3</v>
      </c>
      <c r="Y52" s="3">
        <v>8.8999999999999996E-2</v>
      </c>
      <c r="AB52" s="21">
        <v>0.89800000000000002</v>
      </c>
      <c r="AC52" s="2">
        <v>8.0000000000000002E-3</v>
      </c>
      <c r="AD52" s="2">
        <v>8.7999999999999995E-2</v>
      </c>
      <c r="AE52" s="2">
        <v>5.0000000000000001E-3</v>
      </c>
      <c r="AF52" s="2">
        <v>1E-3</v>
      </c>
      <c r="AG52" s="18"/>
      <c r="AH52" s="18"/>
      <c r="AI52" s="18"/>
      <c r="AJ52" s="18"/>
      <c r="AK52" s="18"/>
      <c r="AM52" s="19" t="s">
        <v>2028</v>
      </c>
      <c r="AO52" t="s">
        <v>2024</v>
      </c>
    </row>
    <row r="53" spans="1:41">
      <c r="A53">
        <v>36</v>
      </c>
      <c r="B53">
        <v>59</v>
      </c>
      <c r="C53">
        <v>83</v>
      </c>
      <c r="D53" t="s">
        <v>2580</v>
      </c>
      <c r="E53">
        <v>26</v>
      </c>
      <c r="F53" t="s">
        <v>1167</v>
      </c>
      <c r="G53" s="38">
        <v>3.5</v>
      </c>
      <c r="I53" s="13">
        <v>6.2237559086603528E-3</v>
      </c>
      <c r="J53" s="13">
        <f t="shared" si="0"/>
        <v>6.4159037026431396E-3</v>
      </c>
      <c r="K53" s="19" t="s">
        <v>954</v>
      </c>
      <c r="L53" s="14">
        <v>1.3868980840655212E-3</v>
      </c>
      <c r="M53" s="16">
        <v>315</v>
      </c>
      <c r="N53" s="25">
        <v>416055</v>
      </c>
      <c r="O53" s="15">
        <f t="shared" si="6"/>
        <v>2.1482354557914002E-4</v>
      </c>
      <c r="P53" s="13">
        <f t="shared" si="8"/>
        <v>5.9862566114848598E-3</v>
      </c>
      <c r="Q53" s="19" t="s">
        <v>1746</v>
      </c>
      <c r="R53">
        <v>36</v>
      </c>
      <c r="S53" s="7" t="s">
        <v>1730</v>
      </c>
      <c r="T53" s="7" t="s">
        <v>2488</v>
      </c>
      <c r="U53">
        <v>4</v>
      </c>
      <c r="V53" s="3">
        <v>0.97</v>
      </c>
      <c r="W53" s="3">
        <v>2E-3</v>
      </c>
      <c r="X53" s="3">
        <v>2E-3</v>
      </c>
      <c r="Y53" s="3">
        <v>2.5000000000000001E-2</v>
      </c>
      <c r="AB53" s="21">
        <v>0.97</v>
      </c>
      <c r="AC53" s="2">
        <v>2E-3</v>
      </c>
      <c r="AD53" s="2">
        <v>2.5000000000000001E-2</v>
      </c>
      <c r="AE53" s="2">
        <v>2E-3</v>
      </c>
      <c r="AF53" s="2">
        <v>0</v>
      </c>
      <c r="AG53" s="18"/>
      <c r="AH53" s="18"/>
      <c r="AI53" s="18"/>
      <c r="AJ53" s="18"/>
      <c r="AK53" s="18"/>
      <c r="AM53" s="19" t="s">
        <v>2202</v>
      </c>
      <c r="AO53" t="s">
        <v>2024</v>
      </c>
    </row>
    <row r="54" spans="1:41">
      <c r="A54">
        <v>27</v>
      </c>
      <c r="B54">
        <v>36</v>
      </c>
      <c r="C54">
        <v>36</v>
      </c>
      <c r="D54" t="s">
        <v>2578</v>
      </c>
      <c r="E54">
        <v>28</v>
      </c>
      <c r="F54" t="s">
        <v>1225</v>
      </c>
      <c r="G54" s="38">
        <v>3.5</v>
      </c>
      <c r="I54" s="13">
        <v>9.6761860549116306E-3</v>
      </c>
      <c r="J54" s="13">
        <f t="shared" si="0"/>
        <v>1.12536279445608E-2</v>
      </c>
      <c r="K54" s="19" t="s">
        <v>954</v>
      </c>
      <c r="L54" s="14">
        <v>2.903481925602816E-3</v>
      </c>
      <c r="M54" s="25">
        <v>2586</v>
      </c>
      <c r="N54" s="25">
        <v>537000</v>
      </c>
      <c r="O54" s="15">
        <f t="shared" si="6"/>
        <v>1.7635990122782737E-3</v>
      </c>
      <c r="P54" s="13">
        <f t="shared" si="8"/>
        <v>7.7264299200042533E-3</v>
      </c>
      <c r="Q54" s="19" t="s">
        <v>1748</v>
      </c>
      <c r="R54">
        <v>27</v>
      </c>
      <c r="S54" s="7" t="s">
        <v>1732</v>
      </c>
      <c r="T54" s="7" t="s">
        <v>2466</v>
      </c>
      <c r="U54">
        <v>5</v>
      </c>
      <c r="V54" s="3">
        <v>0.70499999999999996</v>
      </c>
      <c r="W54" s="3">
        <v>2.3E-2</v>
      </c>
      <c r="X54" s="3">
        <v>0</v>
      </c>
      <c r="Y54" s="3">
        <v>0.27100000000000002</v>
      </c>
      <c r="AB54" s="21">
        <v>0.70499999999999996</v>
      </c>
      <c r="AC54" s="2">
        <v>2.3E-2</v>
      </c>
      <c r="AD54" s="2">
        <v>0.26800000000000002</v>
      </c>
      <c r="AE54" s="2">
        <v>0</v>
      </c>
      <c r="AF54" s="2">
        <v>3.0000000000000001E-3</v>
      </c>
      <c r="AG54" s="18"/>
      <c r="AH54" s="18"/>
      <c r="AI54" s="18"/>
      <c r="AJ54" s="18"/>
      <c r="AK54" s="18"/>
      <c r="AM54" s="19" t="s">
        <v>2193</v>
      </c>
      <c r="AO54" t="s">
        <v>2024</v>
      </c>
    </row>
    <row r="55" spans="1:41">
      <c r="A55">
        <v>39</v>
      </c>
      <c r="B55">
        <v>46</v>
      </c>
      <c r="C55">
        <v>70</v>
      </c>
      <c r="D55" t="s">
        <v>2579</v>
      </c>
      <c r="E55">
        <v>37</v>
      </c>
      <c r="F55" t="s">
        <v>1136</v>
      </c>
      <c r="G55" s="38">
        <v>3.5</v>
      </c>
      <c r="I55" s="13">
        <v>1.9334841307876528E-2</v>
      </c>
      <c r="J55" s="13">
        <f t="shared" si="0"/>
        <v>2.7760064579274182E-2</v>
      </c>
      <c r="K55" s="19" t="s">
        <v>954</v>
      </c>
      <c r="L55" s="14">
        <v>1.0009115374415567E-3</v>
      </c>
      <c r="M55" s="25">
        <v>13812</v>
      </c>
      <c r="N55" s="25">
        <v>620029</v>
      </c>
      <c r="O55" s="15">
        <f t="shared" si="6"/>
        <v>9.4195009890129591E-3</v>
      </c>
      <c r="P55" s="13">
        <f t="shared" si="8"/>
        <v>8.9210626012482634E-3</v>
      </c>
      <c r="Q55" s="19" t="s">
        <v>1741</v>
      </c>
      <c r="R55">
        <v>39</v>
      </c>
      <c r="S55" s="7" t="s">
        <v>1730</v>
      </c>
      <c r="T55" s="7" t="s">
        <v>2474</v>
      </c>
      <c r="U55">
        <v>8</v>
      </c>
      <c r="V55" s="3">
        <v>0.35535500000000003</v>
      </c>
      <c r="W55" s="3">
        <v>8.5085000000000008E-2</v>
      </c>
      <c r="X55" s="3">
        <v>0</v>
      </c>
      <c r="Y55" s="3">
        <v>1.456E-2</v>
      </c>
      <c r="Z55" s="1" t="s">
        <v>1732</v>
      </c>
      <c r="AA55" s="1">
        <f>SUM(V55:Y55)</f>
        <v>0.45500000000000007</v>
      </c>
      <c r="AB55" s="21">
        <v>0.78100000000000003</v>
      </c>
      <c r="AC55" s="2">
        <v>0.187</v>
      </c>
      <c r="AD55" s="2">
        <v>3.2000000000000001E-2</v>
      </c>
      <c r="AE55" s="2">
        <v>0</v>
      </c>
      <c r="AF55" s="2">
        <v>0</v>
      </c>
      <c r="AG55" s="18">
        <f t="shared" ref="AG55:AK57" si="9">+AB55*$AL55</f>
        <v>0.35535500000000003</v>
      </c>
      <c r="AH55" s="18">
        <f t="shared" si="9"/>
        <v>8.5085000000000008E-2</v>
      </c>
      <c r="AI55" s="18">
        <f t="shared" si="9"/>
        <v>1.456E-2</v>
      </c>
      <c r="AJ55" s="18">
        <f t="shared" si="9"/>
        <v>0</v>
      </c>
      <c r="AK55" s="18">
        <f t="shared" si="9"/>
        <v>0</v>
      </c>
      <c r="AL55" s="26">
        <v>0.45500000000000002</v>
      </c>
      <c r="AM55" s="19" t="s">
        <v>39</v>
      </c>
      <c r="AO55" t="s">
        <v>2024</v>
      </c>
    </row>
    <row r="56" spans="1:41">
      <c r="A56">
        <v>39</v>
      </c>
      <c r="B56">
        <v>125</v>
      </c>
      <c r="C56">
        <v>149</v>
      </c>
      <c r="D56" t="s">
        <v>2583</v>
      </c>
      <c r="E56">
        <v>46</v>
      </c>
      <c r="F56" t="s">
        <v>1122</v>
      </c>
      <c r="G56" s="38">
        <v>3.5</v>
      </c>
      <c r="I56" s="13">
        <v>3.4348958361295881E-2</v>
      </c>
      <c r="J56" s="13">
        <f t="shared" si="0"/>
        <v>4.1003981956064806E-2</v>
      </c>
      <c r="K56" s="19" t="s">
        <v>954</v>
      </c>
      <c r="L56" s="14">
        <v>3.4589660642036987E-3</v>
      </c>
      <c r="M56" s="25">
        <v>10910</v>
      </c>
      <c r="N56" s="25">
        <v>1815606</v>
      </c>
      <c r="O56" s="15">
        <f t="shared" si="6"/>
        <v>7.4403964516457713E-3</v>
      </c>
      <c r="P56" s="13">
        <f t="shared" si="8"/>
        <v>2.6123189052773266E-2</v>
      </c>
      <c r="Q56" s="19" t="s">
        <v>1745</v>
      </c>
      <c r="R56">
        <v>39</v>
      </c>
      <c r="S56" s="7" t="s">
        <v>1730</v>
      </c>
      <c r="T56" s="7" t="s">
        <v>2474</v>
      </c>
      <c r="U56">
        <v>8</v>
      </c>
      <c r="V56" s="3">
        <v>7.239000000000001E-2</v>
      </c>
      <c r="W56" s="3">
        <v>0.55245</v>
      </c>
      <c r="X56" s="3">
        <v>0</v>
      </c>
      <c r="Y56" s="3">
        <v>1.0160000000000001E-2</v>
      </c>
      <c r="Z56" s="1" t="s">
        <v>2456</v>
      </c>
      <c r="AA56" s="1">
        <f>+V56+W56</f>
        <v>0.62484000000000006</v>
      </c>
      <c r="AB56" s="21">
        <v>0.114</v>
      </c>
      <c r="AC56" s="2">
        <v>0.87</v>
      </c>
      <c r="AD56" s="2">
        <v>1.6E-2</v>
      </c>
      <c r="AE56" s="2">
        <v>0</v>
      </c>
      <c r="AF56" s="2">
        <v>0</v>
      </c>
      <c r="AG56" s="18">
        <f t="shared" si="9"/>
        <v>7.239000000000001E-2</v>
      </c>
      <c r="AH56" s="18">
        <f t="shared" si="9"/>
        <v>0.55245</v>
      </c>
      <c r="AI56" s="18">
        <f t="shared" si="9"/>
        <v>1.0160000000000001E-2</v>
      </c>
      <c r="AJ56" s="18">
        <f t="shared" si="9"/>
        <v>0</v>
      </c>
      <c r="AK56" s="18">
        <f t="shared" si="9"/>
        <v>0</v>
      </c>
      <c r="AL56" s="26">
        <v>0.63500000000000001</v>
      </c>
      <c r="AM56" s="19" t="s">
        <v>2400</v>
      </c>
      <c r="AO56" t="s">
        <v>2401</v>
      </c>
    </row>
    <row r="57" spans="1:41">
      <c r="A57">
        <v>28</v>
      </c>
      <c r="B57">
        <v>22</v>
      </c>
      <c r="C57">
        <v>22</v>
      </c>
      <c r="D57" t="s">
        <v>2577</v>
      </c>
      <c r="E57">
        <v>51</v>
      </c>
      <c r="F57" t="s">
        <v>1008</v>
      </c>
      <c r="G57" s="38">
        <v>3.5</v>
      </c>
      <c r="I57" s="13">
        <v>4.4923867846180791E-2</v>
      </c>
      <c r="J57" s="13">
        <f t="shared" si="0"/>
        <v>5.7290255869714285E-2</v>
      </c>
      <c r="K57" s="19" t="s">
        <v>954</v>
      </c>
      <c r="L57" s="14">
        <v>4.3680766699469298E-4</v>
      </c>
      <c r="M57" s="25">
        <v>20273</v>
      </c>
      <c r="N57" s="25">
        <v>2059941</v>
      </c>
      <c r="O57" s="15">
        <f t="shared" si="6"/>
        <v>1.3825770601669543E-2</v>
      </c>
      <c r="P57" s="13">
        <f t="shared" si="8"/>
        <v>2.9638714666375202E-2</v>
      </c>
      <c r="Q57" s="19" t="s">
        <v>1741</v>
      </c>
      <c r="R57">
        <v>28</v>
      </c>
      <c r="S57" s="7" t="s">
        <v>1732</v>
      </c>
      <c r="T57" s="7" t="s">
        <v>2461</v>
      </c>
      <c r="U57">
        <v>9</v>
      </c>
      <c r="V57" s="3">
        <v>0.36847999999999997</v>
      </c>
      <c r="W57" s="3">
        <v>1.6919999999999998E-2</v>
      </c>
      <c r="X57" s="3">
        <v>0</v>
      </c>
      <c r="Y57" s="3">
        <v>8.4599999999999995E-2</v>
      </c>
      <c r="Z57" s="1" t="s">
        <v>1732</v>
      </c>
      <c r="AA57" s="1">
        <f>SUM(V57:Y57)</f>
        <v>0.47</v>
      </c>
      <c r="AB57" s="21">
        <v>0.78400000000000003</v>
      </c>
      <c r="AC57" s="2">
        <v>3.5999999999999997E-2</v>
      </c>
      <c r="AD57" s="2">
        <v>0.18</v>
      </c>
      <c r="AE57" s="2">
        <v>0</v>
      </c>
      <c r="AF57" s="2">
        <v>0</v>
      </c>
      <c r="AG57" s="18">
        <f t="shared" si="9"/>
        <v>0.36847999999999997</v>
      </c>
      <c r="AH57" s="18">
        <f t="shared" si="9"/>
        <v>1.6919999999999998E-2</v>
      </c>
      <c r="AI57" s="18">
        <f t="shared" si="9"/>
        <v>8.4599999999999995E-2</v>
      </c>
      <c r="AJ57" s="18">
        <f t="shared" si="9"/>
        <v>0</v>
      </c>
      <c r="AK57" s="18">
        <f t="shared" si="9"/>
        <v>0</v>
      </c>
      <c r="AL57" s="26">
        <v>0.47</v>
      </c>
      <c r="AM57" s="19" t="s">
        <v>2299</v>
      </c>
      <c r="AO57" t="s">
        <v>2024</v>
      </c>
    </row>
    <row r="58" spans="1:41">
      <c r="A58">
        <v>102</v>
      </c>
      <c r="B58">
        <v>184</v>
      </c>
      <c r="C58">
        <v>208</v>
      </c>
      <c r="D58" t="s">
        <v>2573</v>
      </c>
      <c r="E58">
        <v>15</v>
      </c>
      <c r="F58" t="s">
        <v>250</v>
      </c>
      <c r="G58" s="38">
        <v>3.5</v>
      </c>
      <c r="I58" s="13">
        <v>1.6515837192748177E-3</v>
      </c>
      <c r="J58" s="13">
        <f t="shared" si="0"/>
        <v>1.9291305328055109E-3</v>
      </c>
      <c r="K58" s="19" t="s">
        <v>164</v>
      </c>
      <c r="L58" s="14">
        <v>6.8629330699984496E-5</v>
      </c>
      <c r="M58" s="16">
        <v>455</v>
      </c>
      <c r="N58" s="25">
        <v>90945</v>
      </c>
      <c r="O58" s="15">
        <f t="shared" si="6"/>
        <v>3.1030067694764671E-4</v>
      </c>
      <c r="P58" s="13">
        <f t="shared" si="8"/>
        <v>1.3085291789102175E-3</v>
      </c>
      <c r="Q58" s="19" t="s">
        <v>1746</v>
      </c>
      <c r="R58">
        <v>102</v>
      </c>
      <c r="S58" s="7" t="s">
        <v>1989</v>
      </c>
      <c r="T58" s="7" t="s">
        <v>2558</v>
      </c>
      <c r="U58">
        <v>1</v>
      </c>
      <c r="V58" s="3">
        <v>0.94</v>
      </c>
      <c r="W58" s="3">
        <v>1.0999999999999999E-2</v>
      </c>
      <c r="X58" s="3">
        <v>2.1000000000000001E-2</v>
      </c>
      <c r="Y58" s="3">
        <v>2.7000000000000003E-2</v>
      </c>
      <c r="AB58" s="21">
        <v>0.94</v>
      </c>
      <c r="AC58" s="2">
        <v>1.0999999999999999E-2</v>
      </c>
      <c r="AD58" s="2">
        <v>2.1000000000000001E-2</v>
      </c>
      <c r="AE58" s="2">
        <v>2.1000000000000001E-2</v>
      </c>
      <c r="AF58" s="2">
        <v>6.0000000000000001E-3</v>
      </c>
      <c r="AG58" s="18"/>
      <c r="AH58" s="18"/>
      <c r="AI58" s="18"/>
      <c r="AJ58" s="18"/>
      <c r="AK58" s="18"/>
      <c r="AM58" s="19" t="s">
        <v>2294</v>
      </c>
      <c r="AO58" t="s">
        <v>2024</v>
      </c>
    </row>
    <row r="59" spans="1:41">
      <c r="A59">
        <v>107</v>
      </c>
      <c r="B59">
        <v>189</v>
      </c>
      <c r="C59">
        <v>213</v>
      </c>
      <c r="D59" t="s">
        <v>2573</v>
      </c>
      <c r="E59">
        <v>22</v>
      </c>
      <c r="F59" t="s">
        <v>354</v>
      </c>
      <c r="G59" s="38">
        <v>3.5</v>
      </c>
      <c r="I59" s="13">
        <v>3.4504239070373482E-3</v>
      </c>
      <c r="J59" s="13">
        <f t="shared" si="0"/>
        <v>4.0610268968048722E-3</v>
      </c>
      <c r="K59" s="19" t="s">
        <v>164</v>
      </c>
      <c r="L59" s="14">
        <v>5.8922786007257208E-4</v>
      </c>
      <c r="M59" s="25">
        <v>1001</v>
      </c>
      <c r="N59" s="25">
        <v>187356</v>
      </c>
      <c r="O59" s="15">
        <f t="shared" si="6"/>
        <v>6.8266148928482272E-4</v>
      </c>
      <c r="P59" s="13">
        <f t="shared" si="8"/>
        <v>2.6957039182352273E-3</v>
      </c>
      <c r="Q59" s="19" t="s">
        <v>1747</v>
      </c>
      <c r="R59">
        <v>107</v>
      </c>
      <c r="S59" s="7" t="s">
        <v>1989</v>
      </c>
      <c r="T59" s="7" t="s">
        <v>2557</v>
      </c>
      <c r="U59">
        <v>1</v>
      </c>
      <c r="V59" s="3">
        <v>0.82199999999999995</v>
      </c>
      <c r="W59" s="3">
        <v>0</v>
      </c>
      <c r="X59" s="3">
        <v>0</v>
      </c>
      <c r="Y59" s="3">
        <v>0.17899999999999999</v>
      </c>
      <c r="AB59" s="21">
        <v>0.82199999999999995</v>
      </c>
      <c r="AC59" s="2">
        <v>0</v>
      </c>
      <c r="AD59" s="2">
        <v>0.126</v>
      </c>
      <c r="AE59" s="2">
        <v>0</v>
      </c>
      <c r="AF59" s="2">
        <v>5.3000000000000005E-2</v>
      </c>
      <c r="AG59" s="18"/>
      <c r="AH59" s="18"/>
      <c r="AI59" s="18"/>
      <c r="AJ59" s="18"/>
      <c r="AK59" s="18"/>
      <c r="AM59" s="19" t="s">
        <v>2288</v>
      </c>
      <c r="AO59" t="s">
        <v>2024</v>
      </c>
    </row>
    <row r="60" spans="1:41">
      <c r="A60">
        <v>110</v>
      </c>
      <c r="B60">
        <v>190</v>
      </c>
      <c r="C60">
        <v>214</v>
      </c>
      <c r="D60" t="s">
        <v>2573</v>
      </c>
      <c r="E60">
        <v>30</v>
      </c>
      <c r="F60" t="s">
        <v>422</v>
      </c>
      <c r="G60" s="38">
        <v>3.5</v>
      </c>
      <c r="I60" s="13">
        <v>1.0117910178252868E-2</v>
      </c>
      <c r="J60" s="13">
        <f t="shared" si="0"/>
        <v>1.2578011934229319E-2</v>
      </c>
      <c r="K60" s="19" t="s">
        <v>164</v>
      </c>
      <c r="L60" s="14">
        <v>1.1442708074986714E-4</v>
      </c>
      <c r="M60" s="25">
        <v>4033</v>
      </c>
      <c r="N60" s="25">
        <v>491875</v>
      </c>
      <c r="O60" s="15">
        <f t="shared" si="6"/>
        <v>2.7504233629227675E-3</v>
      </c>
      <c r="P60" s="13">
        <f t="shared" si="8"/>
        <v>7.077165208383784E-3</v>
      </c>
      <c r="Q60" s="19" t="s">
        <v>1747</v>
      </c>
      <c r="R60">
        <v>110</v>
      </c>
      <c r="S60" s="7" t="s">
        <v>1989</v>
      </c>
      <c r="T60" s="7" t="s">
        <v>2511</v>
      </c>
      <c r="U60">
        <v>1</v>
      </c>
      <c r="V60" s="3">
        <v>0.89100000000000001</v>
      </c>
      <c r="W60" s="3">
        <v>1E-3</v>
      </c>
      <c r="X60" s="3">
        <v>0</v>
      </c>
      <c r="Y60" s="3">
        <v>0.108</v>
      </c>
      <c r="AB60" s="21">
        <v>0.89100000000000001</v>
      </c>
      <c r="AC60" s="2">
        <v>1E-3</v>
      </c>
      <c r="AD60" s="2">
        <v>9.0999999999999998E-2</v>
      </c>
      <c r="AE60" s="2">
        <v>0</v>
      </c>
      <c r="AF60" s="2">
        <v>1.7000000000000001E-2</v>
      </c>
      <c r="AG60" s="18"/>
      <c r="AH60" s="18"/>
      <c r="AI60" s="18"/>
      <c r="AJ60" s="18"/>
      <c r="AK60" s="18"/>
      <c r="AM60" s="19" t="s">
        <v>2079</v>
      </c>
      <c r="AO60" t="s">
        <v>2024</v>
      </c>
    </row>
    <row r="61" spans="1:41">
      <c r="A61">
        <v>88</v>
      </c>
      <c r="B61">
        <v>159</v>
      </c>
      <c r="C61">
        <v>183</v>
      </c>
      <c r="D61" t="s">
        <v>2571</v>
      </c>
      <c r="E61">
        <v>31</v>
      </c>
      <c r="F61" t="s">
        <v>170</v>
      </c>
      <c r="G61" s="38">
        <v>3.5</v>
      </c>
      <c r="I61" s="13">
        <v>1.1824458870923232E-2</v>
      </c>
      <c r="J61" s="13">
        <f t="shared" si="0"/>
        <v>1.2959655837913607E-2</v>
      </c>
      <c r="K61" s="19" t="s">
        <v>164</v>
      </c>
      <c r="L61" s="14">
        <v>1.7065486926703642E-3</v>
      </c>
      <c r="M61" s="25">
        <v>1861</v>
      </c>
      <c r="N61" s="25">
        <v>724300</v>
      </c>
      <c r="O61" s="15">
        <f t="shared" si="6"/>
        <v>1.2691638676913639E-3</v>
      </c>
      <c r="P61" s="13">
        <f t="shared" si="8"/>
        <v>1.0421328102530878E-2</v>
      </c>
      <c r="Q61" s="19" t="s">
        <v>1744</v>
      </c>
      <c r="R61">
        <v>88</v>
      </c>
      <c r="S61" s="7" t="s">
        <v>1731</v>
      </c>
      <c r="T61" s="7" t="s">
        <v>2515</v>
      </c>
      <c r="U61">
        <v>1</v>
      </c>
      <c r="V61" s="3">
        <v>4.7999999999999996E-3</v>
      </c>
      <c r="W61" s="3">
        <v>0.94367999999999996</v>
      </c>
      <c r="X61" s="3">
        <v>0</v>
      </c>
      <c r="Y61" s="3">
        <v>1.0559999999999998E-2</v>
      </c>
      <c r="AB61" s="21">
        <v>5.0000000000000001E-3</v>
      </c>
      <c r="AC61" s="2">
        <v>0.98299999999999998</v>
      </c>
      <c r="AD61" s="2">
        <v>1E-3</v>
      </c>
      <c r="AE61" s="2">
        <v>0</v>
      </c>
      <c r="AF61" s="2">
        <v>0.01</v>
      </c>
      <c r="AG61" s="18">
        <f>+AB61*$AL61</f>
        <v>4.7999999999999996E-3</v>
      </c>
      <c r="AH61" s="18">
        <f>+AC61*$AL61</f>
        <v>0.94367999999999996</v>
      </c>
      <c r="AI61" s="18">
        <f>+AD61*$AL61</f>
        <v>9.6000000000000002E-4</v>
      </c>
      <c r="AJ61" s="18">
        <f>+AE61*$AL61</f>
        <v>0</v>
      </c>
      <c r="AK61" s="18">
        <f>+AF61*$AL61</f>
        <v>9.5999999999999992E-3</v>
      </c>
      <c r="AL61" s="26">
        <v>0.96</v>
      </c>
      <c r="AM61" s="19" t="s">
        <v>2092</v>
      </c>
      <c r="AO61" t="s">
        <v>2024</v>
      </c>
    </row>
    <row r="62" spans="1:41">
      <c r="A62">
        <v>202</v>
      </c>
      <c r="B62">
        <v>209</v>
      </c>
      <c r="C62">
        <v>57</v>
      </c>
      <c r="D62" t="s">
        <v>2575</v>
      </c>
      <c r="E62">
        <v>33</v>
      </c>
      <c r="F62" t="s">
        <v>234</v>
      </c>
      <c r="G62" s="38">
        <v>3.5</v>
      </c>
      <c r="I62" s="13">
        <v>1.3708580449580388E-2</v>
      </c>
      <c r="J62" s="13">
        <f t="shared" si="0"/>
        <v>1.5240882857468524E-2</v>
      </c>
      <c r="K62" s="19" t="s">
        <v>164</v>
      </c>
      <c r="L62" s="14">
        <v>8.0253044394107756E-4</v>
      </c>
      <c r="M62" s="25">
        <v>2512</v>
      </c>
      <c r="N62" s="25">
        <v>821136</v>
      </c>
      <c r="O62" s="15">
        <f t="shared" si="6"/>
        <v>1.7131325285549201E-3</v>
      </c>
      <c r="P62" s="13">
        <f t="shared" si="8"/>
        <v>1.1814617800358683E-2</v>
      </c>
      <c r="Q62" s="19" t="s">
        <v>1747</v>
      </c>
      <c r="R62">
        <v>202</v>
      </c>
      <c r="S62" s="7" t="s">
        <v>1767</v>
      </c>
      <c r="T62" s="7" t="s">
        <v>2541</v>
      </c>
      <c r="U62">
        <v>2</v>
      </c>
      <c r="V62" s="3">
        <v>0.876</v>
      </c>
      <c r="W62" s="3">
        <v>4.2000000000000003E-2</v>
      </c>
      <c r="X62" s="3">
        <v>4.7E-2</v>
      </c>
      <c r="Y62" s="3">
        <v>3.5000000000000003E-2</v>
      </c>
      <c r="AB62" s="21">
        <v>0.876</v>
      </c>
      <c r="AC62" s="2">
        <v>4.2000000000000003E-2</v>
      </c>
      <c r="AD62" s="2">
        <v>0.02</v>
      </c>
      <c r="AE62" s="2">
        <v>4.7E-2</v>
      </c>
      <c r="AF62" s="2">
        <v>1.4999999999999999E-2</v>
      </c>
      <c r="AG62" s="18"/>
      <c r="AH62" s="18"/>
      <c r="AI62" s="18"/>
      <c r="AJ62" s="18"/>
      <c r="AK62" s="18"/>
      <c r="AM62" s="19" t="s">
        <v>69</v>
      </c>
      <c r="AO62" t="s">
        <v>2024</v>
      </c>
    </row>
    <row r="63" spans="1:41">
      <c r="A63">
        <v>202</v>
      </c>
      <c r="B63">
        <v>204</v>
      </c>
      <c r="C63">
        <v>53</v>
      </c>
      <c r="D63" t="s">
        <v>2574</v>
      </c>
      <c r="E63">
        <v>38</v>
      </c>
      <c r="F63" t="s">
        <v>215</v>
      </c>
      <c r="G63" s="38">
        <v>3.5</v>
      </c>
      <c r="I63" s="13">
        <v>1.9636929040982614E-2</v>
      </c>
      <c r="J63" s="13">
        <f t="shared" si="0"/>
        <v>2.0881314754394954E-2</v>
      </c>
      <c r="K63" s="19" t="s">
        <v>164</v>
      </c>
      <c r="L63" s="14">
        <v>3.0208773310608575E-4</v>
      </c>
      <c r="M63" s="25">
        <v>2040</v>
      </c>
      <c r="N63" s="25">
        <v>1257900</v>
      </c>
      <c r="O63" s="15">
        <f t="shared" si="6"/>
        <v>1.3912381999410973E-3</v>
      </c>
      <c r="P63" s="13">
        <f t="shared" si="8"/>
        <v>1.8098838354512758E-2</v>
      </c>
      <c r="Q63" s="19" t="s">
        <v>1743</v>
      </c>
      <c r="R63">
        <v>202</v>
      </c>
      <c r="S63" s="7" t="s">
        <v>1767</v>
      </c>
      <c r="T63" s="7" t="s">
        <v>2541</v>
      </c>
      <c r="U63">
        <v>2</v>
      </c>
      <c r="V63" s="3">
        <v>0.253</v>
      </c>
      <c r="W63" s="3">
        <v>0.16700000000000001</v>
      </c>
      <c r="X63" s="3">
        <v>0.56399999999999995</v>
      </c>
      <c r="Y63" s="3">
        <v>1.6E-2</v>
      </c>
      <c r="AB63" s="21">
        <v>0.253</v>
      </c>
      <c r="AC63" s="2">
        <v>0.16700000000000001</v>
      </c>
      <c r="AD63" s="2">
        <v>6.0000000000000001E-3</v>
      </c>
      <c r="AE63" s="2">
        <v>0.56399999999999995</v>
      </c>
      <c r="AF63" s="2">
        <v>0.01</v>
      </c>
      <c r="AG63" s="18"/>
      <c r="AH63" s="18"/>
      <c r="AI63" s="18"/>
      <c r="AJ63" s="18"/>
      <c r="AK63" s="18"/>
      <c r="AM63" s="19" t="s">
        <v>2206</v>
      </c>
      <c r="AO63" t="s">
        <v>2024</v>
      </c>
    </row>
    <row r="64" spans="1:41">
      <c r="A64">
        <v>200</v>
      </c>
      <c r="B64">
        <v>161</v>
      </c>
      <c r="C64">
        <v>185</v>
      </c>
      <c r="D64" t="s">
        <v>2571</v>
      </c>
      <c r="E64">
        <v>44</v>
      </c>
      <c r="F64" t="s">
        <v>175</v>
      </c>
      <c r="G64" s="38">
        <v>3.5</v>
      </c>
      <c r="I64" s="13">
        <v>2.9781461325739077E-2</v>
      </c>
      <c r="J64" s="13">
        <f t="shared" si="0"/>
        <v>4.3811300251466415E-2</v>
      </c>
      <c r="K64" s="19" t="s">
        <v>164</v>
      </c>
      <c r="L64" s="14">
        <v>9.6903668810630408E-4</v>
      </c>
      <c r="M64" s="25">
        <v>23000</v>
      </c>
      <c r="N64" s="25">
        <v>864618</v>
      </c>
      <c r="O64" s="15">
        <f t="shared" si="6"/>
        <v>1.5685528724826096E-2</v>
      </c>
      <c r="P64" s="13">
        <f t="shared" si="8"/>
        <v>1.2440242801814225E-2</v>
      </c>
      <c r="Q64" s="19" t="s">
        <v>1744</v>
      </c>
      <c r="R64">
        <v>200</v>
      </c>
      <c r="S64" s="7" t="s">
        <v>1731</v>
      </c>
      <c r="T64" s="7" t="s">
        <v>2519</v>
      </c>
      <c r="U64">
        <v>2</v>
      </c>
      <c r="V64" s="3">
        <v>2.4500000000000001E-2</v>
      </c>
      <c r="W64" s="3">
        <v>0.94961999999999991</v>
      </c>
      <c r="X64" s="3">
        <v>0</v>
      </c>
      <c r="Y64" s="3">
        <v>4.8999999999999998E-3</v>
      </c>
      <c r="AB64" s="21">
        <v>2.5000000000000001E-2</v>
      </c>
      <c r="AC64" s="2">
        <v>0.96899999999999997</v>
      </c>
      <c r="AD64" s="2">
        <v>2E-3</v>
      </c>
      <c r="AE64" s="2">
        <v>0</v>
      </c>
      <c r="AF64" s="2">
        <v>3.0000000000000001E-3</v>
      </c>
      <c r="AG64" s="18">
        <f>+AB64*$AL64</f>
        <v>2.4500000000000001E-2</v>
      </c>
      <c r="AH64" s="18">
        <f>+AC64*$AL64</f>
        <v>0.94961999999999991</v>
      </c>
      <c r="AI64" s="18">
        <f>+AD64*$AL64</f>
        <v>1.9599999999999999E-3</v>
      </c>
      <c r="AJ64" s="18">
        <f>+AE64*$AL64</f>
        <v>0</v>
      </c>
      <c r="AK64" s="18">
        <f>+AF64*$AL64</f>
        <v>2.9399999999999999E-3</v>
      </c>
      <c r="AL64" s="26">
        <v>0.98</v>
      </c>
      <c r="AM64" s="19" t="s">
        <v>2111</v>
      </c>
      <c r="AO64" t="s">
        <v>2024</v>
      </c>
    </row>
    <row r="65" spans="1:41">
      <c r="A65">
        <v>91</v>
      </c>
      <c r="B65">
        <v>89</v>
      </c>
      <c r="C65">
        <v>113</v>
      </c>
      <c r="D65" t="s">
        <v>2581</v>
      </c>
      <c r="E65">
        <v>45</v>
      </c>
      <c r="F65" t="s">
        <v>395</v>
      </c>
      <c r="G65" s="38">
        <v>3.5</v>
      </c>
      <c r="I65" s="13">
        <v>3.0889992297092182E-2</v>
      </c>
      <c r="J65" s="13">
        <f t="shared" si="0"/>
        <v>4.1481910693019555E-2</v>
      </c>
      <c r="K65" s="19" t="s">
        <v>164</v>
      </c>
      <c r="L65" s="14">
        <v>1.1085309713531055E-3</v>
      </c>
      <c r="M65" s="25">
        <v>17364</v>
      </c>
      <c r="N65" s="25">
        <v>1237000</v>
      </c>
      <c r="O65" s="15">
        <f t="shared" si="6"/>
        <v>1.1841892207733929E-2</v>
      </c>
      <c r="P65" s="13">
        <f t="shared" si="8"/>
        <v>1.7798126277551698E-2</v>
      </c>
      <c r="Q65" s="19" t="s">
        <v>1747</v>
      </c>
      <c r="R65">
        <v>91</v>
      </c>
      <c r="S65" s="7" t="s">
        <v>1730</v>
      </c>
      <c r="T65" s="7" t="s">
        <v>2534</v>
      </c>
      <c r="U65">
        <v>3</v>
      </c>
      <c r="V65" s="3">
        <v>0.88100000000000001</v>
      </c>
      <c r="W65" s="3">
        <v>2E-3</v>
      </c>
      <c r="X65" s="3">
        <v>1E-3</v>
      </c>
      <c r="Y65" s="3">
        <v>0.115</v>
      </c>
      <c r="AB65" s="21">
        <v>0.88100000000000001</v>
      </c>
      <c r="AC65" s="2">
        <v>2E-3</v>
      </c>
      <c r="AD65" s="2">
        <v>0.10100000000000001</v>
      </c>
      <c r="AE65" s="2">
        <v>1E-3</v>
      </c>
      <c r="AF65" s="2">
        <v>1.4E-2</v>
      </c>
      <c r="AG65" s="18"/>
      <c r="AH65" s="18"/>
      <c r="AI65" s="18"/>
      <c r="AJ65" s="18"/>
      <c r="AK65" s="18"/>
      <c r="AM65" s="19" t="s">
        <v>2317</v>
      </c>
      <c r="AO65" t="s">
        <v>2024</v>
      </c>
    </row>
    <row r="66" spans="1:41">
      <c r="A66">
        <v>37</v>
      </c>
      <c r="B66">
        <v>149</v>
      </c>
      <c r="C66">
        <v>173</v>
      </c>
      <c r="D66" t="s">
        <v>2571</v>
      </c>
      <c r="E66">
        <v>47</v>
      </c>
      <c r="F66" t="s">
        <v>1986</v>
      </c>
      <c r="G66" s="38">
        <v>3.5</v>
      </c>
      <c r="I66" s="13">
        <v>3.5023266746431032E-2</v>
      </c>
      <c r="J66" s="13">
        <f t="shared" si="0"/>
        <v>4.1544091881910397E-2</v>
      </c>
      <c r="K66" s="19" t="s">
        <v>164</v>
      </c>
      <c r="L66" s="14">
        <v>6.743083851351514E-4</v>
      </c>
      <c r="M66" s="25">
        <v>10690</v>
      </c>
      <c r="N66" s="25">
        <v>1874000</v>
      </c>
      <c r="O66" s="15">
        <f t="shared" si="6"/>
        <v>7.2903609594952602E-3</v>
      </c>
      <c r="P66" s="13">
        <f t="shared" si="8"/>
        <v>2.6963369962919873E-2</v>
      </c>
      <c r="Q66" s="19" t="s">
        <v>1744</v>
      </c>
      <c r="R66">
        <v>37</v>
      </c>
      <c r="S66" s="7" t="s">
        <v>1731</v>
      </c>
      <c r="T66" s="7" t="s">
        <v>2525</v>
      </c>
      <c r="U66">
        <v>2</v>
      </c>
      <c r="V66" s="3">
        <v>4.4999999999999998E-2</v>
      </c>
      <c r="W66" s="3">
        <v>0.95099999999999996</v>
      </c>
      <c r="X66" s="3">
        <v>0</v>
      </c>
      <c r="Y66" s="3">
        <v>1E-3</v>
      </c>
      <c r="AB66" s="21">
        <v>4.4999999999999998E-2</v>
      </c>
      <c r="AC66" s="2">
        <v>0.95099999999999996</v>
      </c>
      <c r="AD66" s="2">
        <v>0</v>
      </c>
      <c r="AE66" s="2">
        <v>0</v>
      </c>
      <c r="AF66" s="2">
        <v>1E-3</v>
      </c>
      <c r="AG66" s="18"/>
      <c r="AH66" s="18"/>
      <c r="AI66" s="18"/>
      <c r="AJ66" s="18"/>
      <c r="AK66" s="18"/>
      <c r="AM66" s="19" t="s">
        <v>2425</v>
      </c>
      <c r="AO66" t="s">
        <v>2024</v>
      </c>
    </row>
    <row r="67" spans="1:41">
      <c r="A67">
        <v>64</v>
      </c>
      <c r="B67">
        <v>83</v>
      </c>
      <c r="C67">
        <v>107</v>
      </c>
      <c r="D67" t="s">
        <v>2581</v>
      </c>
      <c r="E67">
        <v>50</v>
      </c>
      <c r="F67" t="s">
        <v>340</v>
      </c>
      <c r="G67" s="38">
        <v>3.5</v>
      </c>
      <c r="I67" s="13">
        <v>4.4487060179186098E-2</v>
      </c>
      <c r="J67" s="13">
        <f t="shared" ref="J67:J130" si="10">+O67*2+P67</f>
        <v>6.1597973731602522E-2</v>
      </c>
      <c r="K67" s="19" t="s">
        <v>164</v>
      </c>
      <c r="L67" s="14">
        <v>4.9622809486528155E-3</v>
      </c>
      <c r="M67" s="25">
        <v>28051</v>
      </c>
      <c r="N67" s="25">
        <v>1622000</v>
      </c>
      <c r="O67" s="15">
        <f t="shared" si="6"/>
        <v>1.9130207228699864E-2</v>
      </c>
      <c r="P67" s="13">
        <f t="shared" si="8"/>
        <v>2.3337559274202793E-2</v>
      </c>
      <c r="Q67" s="19" t="s">
        <v>1747</v>
      </c>
      <c r="R67">
        <v>64</v>
      </c>
      <c r="S67" s="7" t="s">
        <v>1730</v>
      </c>
      <c r="T67" s="7" t="s">
        <v>2510</v>
      </c>
      <c r="U67">
        <v>4</v>
      </c>
      <c r="V67" s="3">
        <v>0.88700000000000001</v>
      </c>
      <c r="W67" s="3">
        <v>0.04</v>
      </c>
      <c r="X67" s="3">
        <v>0</v>
      </c>
      <c r="Y67" s="3">
        <v>7.2000000000000008E-2</v>
      </c>
      <c r="AB67" s="21">
        <v>0.88700000000000001</v>
      </c>
      <c r="AC67" s="2">
        <v>0.04</v>
      </c>
      <c r="AD67" s="2">
        <v>0.05</v>
      </c>
      <c r="AE67" s="2">
        <v>0</v>
      </c>
      <c r="AF67" s="2">
        <v>2.2000000000000002E-2</v>
      </c>
      <c r="AG67" s="18"/>
      <c r="AH67" s="18"/>
      <c r="AI67" s="18"/>
      <c r="AJ67" s="18"/>
      <c r="AK67" s="18"/>
      <c r="AM67" s="19" t="s">
        <v>2117</v>
      </c>
      <c r="AO67" t="s">
        <v>2024</v>
      </c>
    </row>
    <row r="68" spans="1:41">
      <c r="A68">
        <v>63</v>
      </c>
      <c r="B68">
        <v>175</v>
      </c>
      <c r="C68">
        <v>199</v>
      </c>
      <c r="D68" t="s">
        <v>2572</v>
      </c>
      <c r="E68">
        <v>36</v>
      </c>
      <c r="F68" t="s">
        <v>1574</v>
      </c>
      <c r="G68" s="38">
        <v>3.5</v>
      </c>
      <c r="I68" s="13">
        <v>1.8333929770434972E-2</v>
      </c>
      <c r="J68" s="13">
        <f t="shared" si="10"/>
        <v>1.8795694468990432E-2</v>
      </c>
      <c r="K68" s="19" t="s">
        <v>1575</v>
      </c>
      <c r="L68" s="14">
        <v>1.4859714426909768E-3</v>
      </c>
      <c r="M68" s="16">
        <v>757</v>
      </c>
      <c r="N68" s="25">
        <v>1234571</v>
      </c>
      <c r="O68" s="15">
        <f t="shared" si="6"/>
        <v>5.162584888997112E-4</v>
      </c>
      <c r="P68" s="13">
        <f t="shared" si="8"/>
        <v>1.776317749119101E-2</v>
      </c>
      <c r="Q68" s="19" t="s">
        <v>1745</v>
      </c>
      <c r="R68">
        <v>63</v>
      </c>
      <c r="S68" t="s">
        <v>1731</v>
      </c>
      <c r="T68" s="7" t="s">
        <v>2505</v>
      </c>
      <c r="U68">
        <v>3</v>
      </c>
      <c r="V68" s="3">
        <v>0.144205</v>
      </c>
      <c r="W68" s="3">
        <v>0.67136499999999988</v>
      </c>
      <c r="X68" s="3">
        <v>0.117465</v>
      </c>
      <c r="Y68" s="3">
        <v>2.0054999999999996E-2</v>
      </c>
      <c r="AB68" s="21">
        <v>0.151</v>
      </c>
      <c r="AC68" s="2">
        <v>0.70299999999999996</v>
      </c>
      <c r="AD68" s="2">
        <v>1.9E-2</v>
      </c>
      <c r="AE68" s="2">
        <v>0.123</v>
      </c>
      <c r="AF68" s="2">
        <v>2E-3</v>
      </c>
      <c r="AG68" s="18">
        <f t="shared" ref="AG68:AK69" si="11">+AB68*$AL68</f>
        <v>0.144205</v>
      </c>
      <c r="AH68" s="18">
        <f t="shared" si="11"/>
        <v>0.67136499999999988</v>
      </c>
      <c r="AI68" s="18">
        <f t="shared" si="11"/>
        <v>1.8144999999999998E-2</v>
      </c>
      <c r="AJ68" s="18">
        <f t="shared" si="11"/>
        <v>0.117465</v>
      </c>
      <c r="AK68" s="18">
        <f t="shared" si="11"/>
        <v>1.91E-3</v>
      </c>
      <c r="AL68" s="26">
        <v>0.95499999999999996</v>
      </c>
      <c r="AM68" s="19" t="s">
        <v>2051</v>
      </c>
      <c r="AO68" t="s">
        <v>2024</v>
      </c>
    </row>
    <row r="69" spans="1:41">
      <c r="A69">
        <v>63</v>
      </c>
      <c r="B69">
        <v>176</v>
      </c>
      <c r="C69">
        <v>200</v>
      </c>
      <c r="D69" t="s">
        <v>2572</v>
      </c>
      <c r="E69">
        <v>48</v>
      </c>
      <c r="F69" t="s">
        <v>1627</v>
      </c>
      <c r="G69" s="38">
        <v>3.5</v>
      </c>
      <c r="I69" s="13">
        <v>3.6708392343438298E-2</v>
      </c>
      <c r="J69" s="13">
        <f t="shared" si="10"/>
        <v>4.376662130907269E-2</v>
      </c>
      <c r="K69" s="19" t="s">
        <v>1575</v>
      </c>
      <c r="L69" s="14">
        <v>1.6851255970072657E-3</v>
      </c>
      <c r="M69" s="25">
        <v>11571</v>
      </c>
      <c r="N69" s="25">
        <v>1944953</v>
      </c>
      <c r="O69" s="15">
        <f t="shared" si="6"/>
        <v>7.891184907607077E-3</v>
      </c>
      <c r="P69" s="13">
        <f t="shared" si="8"/>
        <v>2.7984251493858536E-2</v>
      </c>
      <c r="Q69" s="19" t="s">
        <v>1745</v>
      </c>
      <c r="R69">
        <v>63</v>
      </c>
      <c r="S69" t="s">
        <v>1731</v>
      </c>
      <c r="T69" s="7" t="s">
        <v>2505</v>
      </c>
      <c r="U69">
        <v>3</v>
      </c>
      <c r="V69" s="3">
        <v>0.13041</v>
      </c>
      <c r="W69" s="3">
        <v>0.63976500000000003</v>
      </c>
      <c r="X69" s="3">
        <v>0.15970500000000001</v>
      </c>
      <c r="Y69" s="3">
        <v>1.512E-2</v>
      </c>
      <c r="AB69" s="21">
        <v>0.13800000000000001</v>
      </c>
      <c r="AC69" s="2">
        <v>0.67700000000000005</v>
      </c>
      <c r="AD69" s="2">
        <v>8.9999999999999993E-3</v>
      </c>
      <c r="AE69" s="2">
        <v>0.16900000000000001</v>
      </c>
      <c r="AF69" s="2">
        <v>7.0000000000000001E-3</v>
      </c>
      <c r="AG69" s="18">
        <f t="shared" si="11"/>
        <v>0.13041</v>
      </c>
      <c r="AH69" s="18">
        <f t="shared" si="11"/>
        <v>0.63976500000000003</v>
      </c>
      <c r="AI69" s="18">
        <f t="shared" si="11"/>
        <v>8.5049999999999987E-3</v>
      </c>
      <c r="AJ69" s="18">
        <f t="shared" si="11"/>
        <v>0.15970500000000001</v>
      </c>
      <c r="AK69" s="18">
        <f t="shared" si="11"/>
        <v>6.6150000000000002E-3</v>
      </c>
      <c r="AL69" s="26">
        <v>0.94499999999999995</v>
      </c>
      <c r="AM69" s="19" t="s">
        <v>2275</v>
      </c>
      <c r="AO69" t="s">
        <v>2024</v>
      </c>
    </row>
    <row r="70" spans="1:41">
      <c r="J70" s="13">
        <f t="shared" si="10"/>
        <v>0</v>
      </c>
      <c r="L70" s="14"/>
      <c r="M70" s="25"/>
      <c r="N70" s="25"/>
      <c r="O70" s="15"/>
      <c r="Z70" s="1"/>
      <c r="AA70" s="1"/>
      <c r="AB70" s="21"/>
      <c r="AC70" s="2"/>
      <c r="AD70" s="2"/>
      <c r="AE70" s="2"/>
      <c r="AF70" s="2"/>
      <c r="AG70" s="18"/>
      <c r="AH70" s="18"/>
      <c r="AI70" s="18"/>
      <c r="AJ70" s="18"/>
      <c r="AK70" s="18"/>
    </row>
    <row r="71" spans="1:41">
      <c r="A71">
        <v>51</v>
      </c>
      <c r="B71">
        <v>210</v>
      </c>
      <c r="C71">
        <v>58</v>
      </c>
      <c r="D71" t="s">
        <v>2575</v>
      </c>
      <c r="E71">
        <v>59</v>
      </c>
      <c r="F71" t="s">
        <v>912</v>
      </c>
      <c r="G71" s="38">
        <v>4</v>
      </c>
      <c r="I71" s="13">
        <v>6.6038534271237112E-2</v>
      </c>
      <c r="J71" s="13">
        <f t="shared" si="10"/>
        <v>8.4181555974189651E-2</v>
      </c>
      <c r="K71" s="19" t="s">
        <v>524</v>
      </c>
      <c r="L71" s="14">
        <v>1.0652816425858747E-3</v>
      </c>
      <c r="M71" s="25">
        <v>29743</v>
      </c>
      <c r="N71" s="25">
        <v>3031200</v>
      </c>
      <c r="O71" s="15">
        <f t="shared" ref="O71:O98" si="12">+M71/$O$2*100</f>
        <v>2.0284116559239243E-2</v>
      </c>
      <c r="P71" s="13">
        <f t="shared" ref="P71:P98" si="13">(+N71/$O$1)*100</f>
        <v>4.3613322855711165E-2</v>
      </c>
      <c r="Q71" s="19" t="s">
        <v>1748</v>
      </c>
      <c r="R71">
        <v>51</v>
      </c>
      <c r="S71" s="7" t="s">
        <v>1767</v>
      </c>
      <c r="T71" s="7" t="s">
        <v>2480</v>
      </c>
      <c r="U71">
        <v>3</v>
      </c>
      <c r="V71" s="3">
        <v>0.71412500000000001</v>
      </c>
      <c r="W71" s="3">
        <v>0</v>
      </c>
      <c r="X71" s="3">
        <v>0</v>
      </c>
      <c r="Y71" s="3">
        <v>1.0149999999999999E-2</v>
      </c>
      <c r="AB71" s="21">
        <v>0.98499999999999999</v>
      </c>
      <c r="AC71" s="2">
        <v>0</v>
      </c>
      <c r="AD71" s="2">
        <v>1.2999999999999999E-2</v>
      </c>
      <c r="AE71" s="2">
        <v>0</v>
      </c>
      <c r="AF71" s="2">
        <v>1E-3</v>
      </c>
      <c r="AG71" s="18">
        <f t="shared" ref="AG71:AK77" si="14">+AB71*$AL71</f>
        <v>0.71412500000000001</v>
      </c>
      <c r="AH71" s="18">
        <f t="shared" si="14"/>
        <v>0</v>
      </c>
      <c r="AI71" s="18">
        <f t="shared" si="14"/>
        <v>9.4249999999999994E-3</v>
      </c>
      <c r="AJ71" s="18">
        <f t="shared" si="14"/>
        <v>0</v>
      </c>
      <c r="AK71" s="18">
        <f t="shared" si="14"/>
        <v>7.2499999999999995E-4</v>
      </c>
      <c r="AL71" s="26">
        <v>0.72499999999999998</v>
      </c>
      <c r="AM71" s="19" t="s">
        <v>2034</v>
      </c>
      <c r="AO71" t="s">
        <v>2024</v>
      </c>
    </row>
    <row r="72" spans="1:41">
      <c r="A72">
        <v>83</v>
      </c>
      <c r="B72">
        <v>139</v>
      </c>
      <c r="C72">
        <v>163</v>
      </c>
      <c r="D72" t="s">
        <v>2570</v>
      </c>
      <c r="E72">
        <v>63</v>
      </c>
      <c r="F72" t="s">
        <v>817</v>
      </c>
      <c r="G72" s="38">
        <v>4</v>
      </c>
      <c r="I72" s="13">
        <v>7.6966334551229587E-2</v>
      </c>
      <c r="J72" s="13">
        <f t="shared" si="10"/>
        <v>7.7395769620956192E-2</v>
      </c>
      <c r="K72" s="19" t="s">
        <v>524</v>
      </c>
      <c r="L72" s="14">
        <v>2.3528646417958488E-4</v>
      </c>
      <c r="M72" s="16">
        <v>704</v>
      </c>
      <c r="N72" s="25">
        <v>5312400</v>
      </c>
      <c r="O72" s="15">
        <f t="shared" si="12"/>
        <v>4.8011357488163356E-4</v>
      </c>
      <c r="P72" s="13">
        <f t="shared" si="13"/>
        <v>7.6435542471192927E-2</v>
      </c>
      <c r="Q72" s="19" t="s">
        <v>1742</v>
      </c>
      <c r="R72">
        <v>83</v>
      </c>
      <c r="S72" s="7" t="s">
        <v>1731</v>
      </c>
      <c r="T72" s="7" t="s">
        <v>2490</v>
      </c>
      <c r="U72">
        <v>3</v>
      </c>
      <c r="V72" s="3">
        <v>0.12739999999999999</v>
      </c>
      <c r="W72" s="3">
        <v>0.10009999999999998</v>
      </c>
      <c r="X72" s="3">
        <v>0.2737</v>
      </c>
      <c r="Y72" s="3">
        <v>0.1988</v>
      </c>
      <c r="Z72" s="1" t="s">
        <v>1732</v>
      </c>
      <c r="AA72" s="1">
        <f>SUM(V72:Y72)</f>
        <v>0.7</v>
      </c>
      <c r="AB72" s="21">
        <v>0.182</v>
      </c>
      <c r="AC72" s="2">
        <v>0.14299999999999999</v>
      </c>
      <c r="AD72" s="2">
        <v>0.16400000000000001</v>
      </c>
      <c r="AE72" s="2">
        <v>0.39100000000000001</v>
      </c>
      <c r="AF72" s="2">
        <v>0.12</v>
      </c>
      <c r="AG72" s="18">
        <f t="shared" si="14"/>
        <v>0.12739999999999999</v>
      </c>
      <c r="AH72" s="18">
        <f t="shared" si="14"/>
        <v>0.10009999999999998</v>
      </c>
      <c r="AI72" s="18">
        <f t="shared" si="14"/>
        <v>0.1148</v>
      </c>
      <c r="AJ72" s="18">
        <f t="shared" si="14"/>
        <v>0.2737</v>
      </c>
      <c r="AK72" s="18">
        <f t="shared" si="14"/>
        <v>8.3999999999999991E-2</v>
      </c>
      <c r="AL72" s="26">
        <v>0.7</v>
      </c>
      <c r="AM72" s="19" t="s">
        <v>2297</v>
      </c>
      <c r="AO72" t="s">
        <v>2024</v>
      </c>
    </row>
    <row r="73" spans="1:41">
      <c r="A73">
        <v>42</v>
      </c>
      <c r="B73">
        <v>49</v>
      </c>
      <c r="C73">
        <v>73</v>
      </c>
      <c r="D73" t="s">
        <v>2579</v>
      </c>
      <c r="E73">
        <v>53</v>
      </c>
      <c r="F73" t="s">
        <v>1127</v>
      </c>
      <c r="G73" s="38">
        <v>4</v>
      </c>
      <c r="I73" s="13">
        <v>4.9023327953865325E-2</v>
      </c>
      <c r="J73" s="13">
        <f t="shared" si="10"/>
        <v>6.4708077879831724E-2</v>
      </c>
      <c r="K73" s="19" t="s">
        <v>954</v>
      </c>
      <c r="L73" s="14">
        <v>1.7547060524928867E-3</v>
      </c>
      <c r="M73" s="25">
        <v>25713</v>
      </c>
      <c r="N73" s="25">
        <v>2059794</v>
      </c>
      <c r="O73" s="15">
        <f t="shared" si="12"/>
        <v>1.7535739134845803E-2</v>
      </c>
      <c r="P73" s="13">
        <f t="shared" si="13"/>
        <v>2.9636599610140115E-2</v>
      </c>
      <c r="Q73" s="19" t="s">
        <v>1742</v>
      </c>
      <c r="R73">
        <v>42</v>
      </c>
      <c r="S73" s="7" t="s">
        <v>1730</v>
      </c>
      <c r="T73" s="7" t="s">
        <v>2469</v>
      </c>
      <c r="U73">
        <v>3</v>
      </c>
      <c r="V73" s="3">
        <v>0.465505</v>
      </c>
      <c r="W73" s="3">
        <v>0.30850500000000003</v>
      </c>
      <c r="X73" s="3">
        <v>0</v>
      </c>
      <c r="Y73" s="3">
        <v>1.0990000000000002E-2</v>
      </c>
      <c r="Z73" s="1" t="s">
        <v>1732</v>
      </c>
      <c r="AA73" s="1">
        <f>SUM(V73:Y73)</f>
        <v>0.78500000000000014</v>
      </c>
      <c r="AB73" s="21">
        <v>0.59299999999999997</v>
      </c>
      <c r="AC73" s="2">
        <v>0.39300000000000002</v>
      </c>
      <c r="AD73" s="2">
        <v>1.4E-2</v>
      </c>
      <c r="AE73" s="2">
        <v>0</v>
      </c>
      <c r="AF73" s="2">
        <v>0</v>
      </c>
      <c r="AG73" s="18">
        <f t="shared" si="14"/>
        <v>0.465505</v>
      </c>
      <c r="AH73" s="18">
        <f t="shared" si="14"/>
        <v>0.30850500000000003</v>
      </c>
      <c r="AI73" s="18">
        <f t="shared" si="14"/>
        <v>1.0990000000000002E-2</v>
      </c>
      <c r="AJ73" s="18">
        <f t="shared" si="14"/>
        <v>0</v>
      </c>
      <c r="AK73" s="18">
        <f t="shared" si="14"/>
        <v>0</v>
      </c>
      <c r="AL73" s="26">
        <v>0.78500000000000003</v>
      </c>
      <c r="AM73" s="19" t="s">
        <v>2194</v>
      </c>
      <c r="AO73" t="s">
        <v>2024</v>
      </c>
    </row>
    <row r="74" spans="1:41">
      <c r="A74">
        <v>30</v>
      </c>
      <c r="B74">
        <v>11</v>
      </c>
      <c r="C74">
        <v>11</v>
      </c>
      <c r="D74" t="s">
        <v>2576</v>
      </c>
      <c r="E74">
        <v>55</v>
      </c>
      <c r="F74" t="s">
        <v>970</v>
      </c>
      <c r="G74" s="38">
        <v>4</v>
      </c>
      <c r="I74" s="13">
        <v>5.1257166918265339E-2</v>
      </c>
      <c r="J74" s="13">
        <f t="shared" si="10"/>
        <v>7.7750382754012734E-2</v>
      </c>
      <c r="K74" s="19" t="s">
        <v>954</v>
      </c>
      <c r="L74" s="14">
        <v>2.1382329575775141E-3</v>
      </c>
      <c r="M74" s="25">
        <v>43432</v>
      </c>
      <c r="N74" s="25">
        <v>1286540</v>
      </c>
      <c r="O74" s="15">
        <f t="shared" si="12"/>
        <v>2.9619734068549876E-2</v>
      </c>
      <c r="P74" s="13">
        <f t="shared" si="13"/>
        <v>1.8510914616912982E-2</v>
      </c>
      <c r="Q74" s="19" t="s">
        <v>1740</v>
      </c>
      <c r="R74">
        <v>30</v>
      </c>
      <c r="S74" s="7" t="s">
        <v>1732</v>
      </c>
      <c r="T74" s="7" t="s">
        <v>2459</v>
      </c>
      <c r="U74">
        <v>3</v>
      </c>
      <c r="V74" s="3">
        <v>6.4000000000000001E-2</v>
      </c>
      <c r="W74" s="3">
        <v>3.2000000000000003E-4</v>
      </c>
      <c r="X74" s="3">
        <v>0</v>
      </c>
      <c r="Y74" s="3">
        <v>9.536E-2</v>
      </c>
      <c r="Z74" s="1" t="s">
        <v>1732</v>
      </c>
      <c r="AA74" s="1">
        <f>SUM(V74:Y74)</f>
        <v>0.15967999999999999</v>
      </c>
      <c r="AB74" s="21">
        <v>0.4</v>
      </c>
      <c r="AC74" s="2">
        <v>2E-3</v>
      </c>
      <c r="AD74" s="2">
        <v>0.59599999999999997</v>
      </c>
      <c r="AE74" s="2">
        <v>0</v>
      </c>
      <c r="AF74" s="2">
        <v>0</v>
      </c>
      <c r="AG74" s="18">
        <f t="shared" si="14"/>
        <v>6.4000000000000001E-2</v>
      </c>
      <c r="AH74" s="18">
        <f t="shared" si="14"/>
        <v>3.2000000000000003E-4</v>
      </c>
      <c r="AI74" s="18">
        <f t="shared" si="14"/>
        <v>9.536E-2</v>
      </c>
      <c r="AJ74" s="18">
        <f t="shared" si="14"/>
        <v>0</v>
      </c>
      <c r="AK74" s="18">
        <f t="shared" si="14"/>
        <v>0</v>
      </c>
      <c r="AL74" s="26">
        <v>0.16</v>
      </c>
      <c r="AM74" s="19" t="s">
        <v>2119</v>
      </c>
      <c r="AO74" t="s">
        <v>2024</v>
      </c>
    </row>
    <row r="75" spans="1:41">
      <c r="A75">
        <v>42</v>
      </c>
      <c r="B75">
        <v>44</v>
      </c>
      <c r="C75">
        <v>68</v>
      </c>
      <c r="D75" t="s">
        <v>2579</v>
      </c>
      <c r="E75">
        <v>57</v>
      </c>
      <c r="F75" t="s">
        <v>1100</v>
      </c>
      <c r="G75" s="38">
        <v>4</v>
      </c>
      <c r="I75" s="13">
        <v>6.2244080283239245E-2</v>
      </c>
      <c r="J75" s="13">
        <f t="shared" si="10"/>
        <v>7.9752709269550193E-2</v>
      </c>
      <c r="K75" s="19" t="s">
        <v>954</v>
      </c>
      <c r="L75" s="14">
        <v>7.1280133176205157E-3</v>
      </c>
      <c r="M75" s="25">
        <v>28703</v>
      </c>
      <c r="N75" s="25">
        <v>2821977</v>
      </c>
      <c r="O75" s="15">
        <f t="shared" si="12"/>
        <v>1.9574857869073196E-2</v>
      </c>
      <c r="P75" s="13">
        <f t="shared" si="13"/>
        <v>4.0602993531403807E-2</v>
      </c>
      <c r="Q75" s="19" t="s">
        <v>1740</v>
      </c>
      <c r="R75">
        <v>42</v>
      </c>
      <c r="S75" s="7" t="s">
        <v>1730</v>
      </c>
      <c r="T75" s="7" t="s">
        <v>2469</v>
      </c>
      <c r="U75">
        <v>3</v>
      </c>
      <c r="V75" s="3">
        <v>5.8499999999999996E-2</v>
      </c>
      <c r="W75" s="3">
        <v>0.26097500000000001</v>
      </c>
      <c r="X75" s="3">
        <v>0</v>
      </c>
      <c r="Y75" s="3">
        <v>5.2000000000000006E-3</v>
      </c>
      <c r="Z75" s="1" t="s">
        <v>1732</v>
      </c>
      <c r="AA75" s="1">
        <f>SUM(V75:Y75)</f>
        <v>0.32467499999999999</v>
      </c>
      <c r="AB75" s="21">
        <v>0.18</v>
      </c>
      <c r="AC75" s="2">
        <v>0.80300000000000005</v>
      </c>
      <c r="AD75" s="2">
        <v>1.4E-2</v>
      </c>
      <c r="AE75" s="2">
        <v>0</v>
      </c>
      <c r="AF75" s="2">
        <v>2E-3</v>
      </c>
      <c r="AG75" s="18">
        <f t="shared" si="14"/>
        <v>5.8499999999999996E-2</v>
      </c>
      <c r="AH75" s="18">
        <f t="shared" si="14"/>
        <v>0.26097500000000001</v>
      </c>
      <c r="AI75" s="18">
        <f t="shared" si="14"/>
        <v>4.5500000000000002E-3</v>
      </c>
      <c r="AJ75" s="18">
        <f t="shared" si="14"/>
        <v>0</v>
      </c>
      <c r="AK75" s="18">
        <f t="shared" si="14"/>
        <v>6.5000000000000008E-4</v>
      </c>
      <c r="AL75" s="26">
        <v>0.32500000000000001</v>
      </c>
      <c r="AM75" s="19" t="s">
        <v>2026</v>
      </c>
      <c r="AO75" t="s">
        <v>2024</v>
      </c>
    </row>
    <row r="76" spans="1:41">
      <c r="A76">
        <v>39</v>
      </c>
      <c r="B76">
        <v>103</v>
      </c>
      <c r="C76">
        <v>127</v>
      </c>
      <c r="D76" t="s">
        <v>2582</v>
      </c>
      <c r="E76">
        <v>62</v>
      </c>
      <c r="F76" t="s">
        <v>1132</v>
      </c>
      <c r="G76" s="38">
        <v>4</v>
      </c>
      <c r="I76" s="13">
        <v>7.6731048087050002E-2</v>
      </c>
      <c r="J76" s="13">
        <f t="shared" si="10"/>
        <v>9.7375041076762633E-2</v>
      </c>
      <c r="K76" s="19" t="s">
        <v>954</v>
      </c>
      <c r="L76" s="14">
        <v>6.8255334743420187E-3</v>
      </c>
      <c r="M76" s="25">
        <v>33843</v>
      </c>
      <c r="N76" s="25">
        <v>3559500</v>
      </c>
      <c r="O76" s="15">
        <f t="shared" si="12"/>
        <v>2.3080232549316938E-2</v>
      </c>
      <c r="P76" s="13">
        <f t="shared" si="13"/>
        <v>5.1214575978128757E-2</v>
      </c>
      <c r="Q76" s="19" t="s">
        <v>1748</v>
      </c>
      <c r="R76">
        <v>39</v>
      </c>
      <c r="S76" s="7" t="s">
        <v>1730</v>
      </c>
      <c r="T76" s="7" t="s">
        <v>2474</v>
      </c>
      <c r="U76">
        <v>8</v>
      </c>
      <c r="V76" s="3">
        <v>0.70069999999999999</v>
      </c>
      <c r="W76" s="3">
        <v>4.2899999999999995E-3</v>
      </c>
      <c r="X76" s="3">
        <v>0</v>
      </c>
      <c r="Y76" s="3">
        <v>1.001E-2</v>
      </c>
      <c r="AB76" s="21">
        <v>0.98</v>
      </c>
      <c r="AC76" s="2">
        <v>6.0000000000000001E-3</v>
      </c>
      <c r="AD76" s="2">
        <v>1.4E-2</v>
      </c>
      <c r="AE76" s="2">
        <v>0</v>
      </c>
      <c r="AF76" s="2">
        <v>0</v>
      </c>
      <c r="AG76" s="18">
        <f t="shared" si="14"/>
        <v>0.70069999999999999</v>
      </c>
      <c r="AH76" s="18">
        <f t="shared" si="14"/>
        <v>4.2899999999999995E-3</v>
      </c>
      <c r="AI76" s="18">
        <f t="shared" si="14"/>
        <v>1.001E-2</v>
      </c>
      <c r="AJ76" s="18">
        <f t="shared" si="14"/>
        <v>0</v>
      </c>
      <c r="AK76" s="18">
        <f t="shared" si="14"/>
        <v>0</v>
      </c>
      <c r="AL76" s="26">
        <v>0.71499999999999997</v>
      </c>
      <c r="AM76" s="19" t="s">
        <v>2212</v>
      </c>
      <c r="AO76" t="s">
        <v>2024</v>
      </c>
    </row>
    <row r="77" spans="1:41">
      <c r="A77">
        <v>30</v>
      </c>
      <c r="B77">
        <v>24</v>
      </c>
      <c r="C77">
        <v>24</v>
      </c>
      <c r="D77" t="s">
        <v>2577</v>
      </c>
      <c r="E77">
        <v>64</v>
      </c>
      <c r="F77" t="s">
        <v>987</v>
      </c>
      <c r="G77" s="38">
        <v>4</v>
      </c>
      <c r="I77" s="13">
        <v>7.7760297001980769E-2</v>
      </c>
      <c r="J77" s="13">
        <f t="shared" si="10"/>
        <v>0.11714266485949419</v>
      </c>
      <c r="K77" s="19" t="s">
        <v>954</v>
      </c>
      <c r="L77" s="14">
        <v>7.9396245075118166E-4</v>
      </c>
      <c r="M77" s="25">
        <v>64562</v>
      </c>
      <c r="N77" s="25">
        <v>2021300</v>
      </c>
      <c r="O77" s="15">
        <f t="shared" si="12"/>
        <v>4.4029961110096633E-2</v>
      </c>
      <c r="P77" s="13">
        <f t="shared" si="13"/>
        <v>2.908274263930093E-2</v>
      </c>
      <c r="Q77" s="19" t="s">
        <v>1741</v>
      </c>
      <c r="R77">
        <v>30</v>
      </c>
      <c r="S77" s="7" t="s">
        <v>1732</v>
      </c>
      <c r="T77" s="7" t="s">
        <v>2459</v>
      </c>
      <c r="U77">
        <v>3</v>
      </c>
      <c r="V77" s="3">
        <v>0.21762000000000004</v>
      </c>
      <c r="W77" s="3">
        <v>3.9000000000000005E-4</v>
      </c>
      <c r="X77" s="3">
        <v>0</v>
      </c>
      <c r="Y77" s="3">
        <v>0.1716</v>
      </c>
      <c r="Z77" s="1" t="s">
        <v>1732</v>
      </c>
      <c r="AA77" s="1">
        <f>SUM(V77:Y77)</f>
        <v>0.38961000000000001</v>
      </c>
      <c r="AB77" s="21">
        <v>0.55800000000000005</v>
      </c>
      <c r="AC77" s="2">
        <v>1E-3</v>
      </c>
      <c r="AD77" s="2">
        <v>0.438</v>
      </c>
      <c r="AE77" s="2">
        <v>0</v>
      </c>
      <c r="AF77" s="2">
        <v>2E-3</v>
      </c>
      <c r="AG77" s="18">
        <f t="shared" si="14"/>
        <v>0.21762000000000004</v>
      </c>
      <c r="AH77" s="18">
        <f t="shared" si="14"/>
        <v>3.9000000000000005E-4</v>
      </c>
      <c r="AI77" s="18">
        <f t="shared" si="14"/>
        <v>0.17082</v>
      </c>
      <c r="AJ77" s="18">
        <f t="shared" si="14"/>
        <v>0</v>
      </c>
      <c r="AK77" s="18">
        <f t="shared" si="14"/>
        <v>7.8000000000000009E-4</v>
      </c>
      <c r="AL77" s="26">
        <v>0.39</v>
      </c>
      <c r="AM77" s="19" t="s">
        <v>2186</v>
      </c>
      <c r="AO77" t="s">
        <v>2024</v>
      </c>
    </row>
    <row r="78" spans="1:41">
      <c r="A78">
        <v>21</v>
      </c>
      <c r="B78">
        <v>58</v>
      </c>
      <c r="C78">
        <v>82</v>
      </c>
      <c r="D78" t="s">
        <v>2580</v>
      </c>
      <c r="E78">
        <v>65</v>
      </c>
      <c r="F78" t="s">
        <v>1073</v>
      </c>
      <c r="G78" s="38">
        <v>4</v>
      </c>
      <c r="I78" s="13">
        <v>8.2154068434206015E-2</v>
      </c>
      <c r="J78" s="13">
        <f t="shared" si="10"/>
        <v>0.14486134850223953</v>
      </c>
      <c r="K78" s="19" t="s">
        <v>954</v>
      </c>
      <c r="L78" s="14">
        <v>4.3937714322252464E-3</v>
      </c>
      <c r="M78" s="25">
        <v>102800</v>
      </c>
      <c r="N78" s="25">
        <v>322930</v>
      </c>
      <c r="O78" s="15">
        <f t="shared" si="12"/>
        <v>7.0107493604874907E-2</v>
      </c>
      <c r="P78" s="13">
        <f t="shared" si="13"/>
        <v>4.6463612924897086E-3</v>
      </c>
      <c r="Q78" s="19" t="s">
        <v>1746</v>
      </c>
      <c r="R78">
        <v>21</v>
      </c>
      <c r="S78" s="7" t="s">
        <v>1730</v>
      </c>
      <c r="T78" s="7" t="s">
        <v>2526</v>
      </c>
      <c r="U78">
        <v>1</v>
      </c>
      <c r="V78" s="3">
        <v>0.95</v>
      </c>
      <c r="W78" s="3">
        <v>2E-3</v>
      </c>
      <c r="X78" s="3">
        <v>7.0000000000000001E-3</v>
      </c>
      <c r="Y78" s="3">
        <v>4.2000000000000003E-2</v>
      </c>
      <c r="AB78" s="21">
        <v>0.95</v>
      </c>
      <c r="AC78" s="2">
        <v>2E-3</v>
      </c>
      <c r="AD78" s="2">
        <v>3.5000000000000003E-2</v>
      </c>
      <c r="AE78" s="2">
        <v>7.0000000000000001E-3</v>
      </c>
      <c r="AF78" s="2">
        <v>7.0000000000000001E-3</v>
      </c>
      <c r="AG78" s="18"/>
      <c r="AH78" s="18"/>
      <c r="AI78" s="18"/>
      <c r="AJ78" s="18"/>
      <c r="AK78" s="18"/>
      <c r="AM78" s="19" t="s">
        <v>2154</v>
      </c>
      <c r="AO78" t="s">
        <v>2024</v>
      </c>
    </row>
    <row r="79" spans="1:41">
      <c r="A79">
        <v>30</v>
      </c>
      <c r="B79">
        <v>25</v>
      </c>
      <c r="C79">
        <v>25</v>
      </c>
      <c r="D79" t="s">
        <v>2577</v>
      </c>
      <c r="E79">
        <v>66</v>
      </c>
      <c r="F79" t="s">
        <v>995</v>
      </c>
      <c r="G79" s="38">
        <v>4</v>
      </c>
      <c r="I79" s="13">
        <v>9.1863673500648751E-2</v>
      </c>
      <c r="J79" s="13">
        <f t="shared" si="10"/>
        <v>0.131696216189779</v>
      </c>
      <c r="K79" s="19" t="s">
        <v>954</v>
      </c>
      <c r="L79" s="14">
        <v>9.7096050664427364E-3</v>
      </c>
      <c r="M79" s="25">
        <v>65300</v>
      </c>
      <c r="N79" s="25">
        <v>2962836</v>
      </c>
      <c r="O79" s="15">
        <f t="shared" si="12"/>
        <v>4.4533261988310618E-2</v>
      </c>
      <c r="P79" s="13">
        <f t="shared" si="13"/>
        <v>4.2629692213157766E-2</v>
      </c>
      <c r="Q79" s="19" t="s">
        <v>1741</v>
      </c>
      <c r="R79">
        <v>30</v>
      </c>
      <c r="S79" s="7" t="s">
        <v>1732</v>
      </c>
      <c r="T79" s="7" t="s">
        <v>2459</v>
      </c>
      <c r="U79">
        <v>3</v>
      </c>
      <c r="V79" s="3">
        <v>0.37267</v>
      </c>
      <c r="W79" s="3">
        <v>0</v>
      </c>
      <c r="X79" s="3">
        <v>0</v>
      </c>
      <c r="Y79" s="3">
        <v>4.1500000000000002E-2</v>
      </c>
      <c r="Z79" s="1" t="s">
        <v>1732</v>
      </c>
      <c r="AA79" s="1">
        <f>SUM(V79:Y79)</f>
        <v>0.41416999999999998</v>
      </c>
      <c r="AB79" s="21">
        <v>0.89800000000000002</v>
      </c>
      <c r="AC79" s="2">
        <v>0</v>
      </c>
      <c r="AD79" s="2">
        <v>0.1</v>
      </c>
      <c r="AE79" s="2">
        <v>0</v>
      </c>
      <c r="AF79" s="2">
        <v>0</v>
      </c>
      <c r="AG79" s="18">
        <f t="shared" ref="AG79:AG87" si="15">+AB79*$AL79</f>
        <v>0.37267</v>
      </c>
      <c r="AH79" s="18">
        <f t="shared" ref="AH79:AH87" si="16">+AC79*$AL79</f>
        <v>0</v>
      </c>
      <c r="AI79" s="18">
        <f t="shared" ref="AI79:AI87" si="17">+AD79*$AL79</f>
        <v>4.1500000000000002E-2</v>
      </c>
      <c r="AJ79" s="18">
        <f t="shared" ref="AJ79:AJ87" si="18">+AE79*$AL79</f>
        <v>0</v>
      </c>
      <c r="AK79" s="18">
        <f t="shared" ref="AK79:AK87" si="19">+AF79*$AL79</f>
        <v>0</v>
      </c>
      <c r="AL79" s="26">
        <v>0.41499999999999998</v>
      </c>
      <c r="AM79" s="19" t="s">
        <v>2192</v>
      </c>
      <c r="AO79" t="s">
        <v>2024</v>
      </c>
    </row>
    <row r="80" spans="1:41">
      <c r="A80">
        <v>39</v>
      </c>
      <c r="B80">
        <v>48</v>
      </c>
      <c r="C80">
        <v>72</v>
      </c>
      <c r="D80" t="s">
        <v>2579</v>
      </c>
      <c r="E80">
        <v>67</v>
      </c>
      <c r="F80" t="s">
        <v>1106</v>
      </c>
      <c r="G80" s="38">
        <v>4</v>
      </c>
      <c r="I80" s="13">
        <v>9.3856510570278939E-2</v>
      </c>
      <c r="J80" s="13">
        <f t="shared" si="10"/>
        <v>0.1250936419419125</v>
      </c>
      <c r="K80" s="19" t="s">
        <v>954</v>
      </c>
      <c r="L80" s="14">
        <v>1.9928370696301878E-3</v>
      </c>
      <c r="M80" s="25">
        <v>51209</v>
      </c>
      <c r="N80" s="25">
        <v>3839737</v>
      </c>
      <c r="O80" s="15">
        <f t="shared" si="12"/>
        <v>3.4923488716070421E-2</v>
      </c>
      <c r="P80" s="13">
        <f t="shared" si="13"/>
        <v>5.5246664509771649E-2</v>
      </c>
      <c r="Q80" s="19" t="s">
        <v>1742</v>
      </c>
      <c r="R80">
        <v>39</v>
      </c>
      <c r="S80" s="7" t="s">
        <v>1730</v>
      </c>
      <c r="T80" s="7" t="s">
        <v>2474</v>
      </c>
      <c r="U80">
        <v>8</v>
      </c>
      <c r="V80" s="3">
        <v>0.34518000000000004</v>
      </c>
      <c r="W80" s="3">
        <v>0.29832000000000003</v>
      </c>
      <c r="X80" s="3">
        <v>0</v>
      </c>
      <c r="Y80" s="3">
        <v>1.6500000000000001E-2</v>
      </c>
      <c r="Z80" s="1" t="s">
        <v>1732</v>
      </c>
      <c r="AA80" s="1">
        <f>SUM(V80:Y80)</f>
        <v>0.66</v>
      </c>
      <c r="AB80" s="21">
        <v>0.52300000000000002</v>
      </c>
      <c r="AC80" s="2">
        <v>0.45200000000000001</v>
      </c>
      <c r="AD80" s="2">
        <v>2.5000000000000001E-2</v>
      </c>
      <c r="AE80" s="2">
        <v>0</v>
      </c>
      <c r="AF80" s="2">
        <v>0</v>
      </c>
      <c r="AG80" s="18">
        <f t="shared" si="15"/>
        <v>0.34518000000000004</v>
      </c>
      <c r="AH80" s="18">
        <f t="shared" si="16"/>
        <v>0.29832000000000003</v>
      </c>
      <c r="AI80" s="18">
        <f t="shared" si="17"/>
        <v>1.6500000000000001E-2</v>
      </c>
      <c r="AJ80" s="18">
        <f t="shared" si="18"/>
        <v>0</v>
      </c>
      <c r="AK80" s="18">
        <f t="shared" si="19"/>
        <v>0</v>
      </c>
      <c r="AL80" s="26">
        <v>0.66</v>
      </c>
      <c r="AM80" s="19" t="s">
        <v>55</v>
      </c>
      <c r="AO80" t="s">
        <v>2024</v>
      </c>
    </row>
    <row r="81" spans="1:41">
      <c r="A81">
        <v>39</v>
      </c>
      <c r="B81">
        <v>118</v>
      </c>
      <c r="C81">
        <v>142</v>
      </c>
      <c r="D81" t="s">
        <v>2583</v>
      </c>
      <c r="E81">
        <v>68</v>
      </c>
      <c r="F81" t="s">
        <v>962</v>
      </c>
      <c r="G81" s="38">
        <v>4</v>
      </c>
      <c r="I81" s="13">
        <v>0.10436466293434574</v>
      </c>
      <c r="J81" s="13">
        <f t="shared" si="10"/>
        <v>0.13885488695775772</v>
      </c>
      <c r="K81" s="19" t="s">
        <v>954</v>
      </c>
      <c r="L81" s="14">
        <v>1.0508152364066797E-2</v>
      </c>
      <c r="M81" s="25">
        <v>56542</v>
      </c>
      <c r="N81" s="25">
        <v>4290612</v>
      </c>
      <c r="O81" s="15">
        <f t="shared" si="12"/>
        <v>3.8560485441700744E-2</v>
      </c>
      <c r="P81" s="13">
        <f t="shared" si="13"/>
        <v>6.1733916074356215E-2</v>
      </c>
      <c r="Q81" s="19" t="s">
        <v>1749</v>
      </c>
      <c r="R81">
        <v>39</v>
      </c>
      <c r="S81" s="7" t="s">
        <v>1730</v>
      </c>
      <c r="T81" s="7" t="s">
        <v>2474</v>
      </c>
      <c r="U81">
        <v>8</v>
      </c>
      <c r="V81" s="3">
        <v>0.62111000000000005</v>
      </c>
      <c r="W81" s="3">
        <v>9.3100000000000006E-3</v>
      </c>
      <c r="X81" s="3">
        <v>0</v>
      </c>
      <c r="Y81" s="3">
        <v>3.3915000000000001E-2</v>
      </c>
      <c r="AB81" s="21">
        <v>0.93400000000000005</v>
      </c>
      <c r="AC81" s="2">
        <v>1.4E-2</v>
      </c>
      <c r="AD81" s="2">
        <v>5.0999999999999997E-2</v>
      </c>
      <c r="AE81" s="2">
        <v>0</v>
      </c>
      <c r="AF81" s="2">
        <v>0</v>
      </c>
      <c r="AG81" s="18">
        <f t="shared" si="15"/>
        <v>0.62111000000000005</v>
      </c>
      <c r="AH81" s="18">
        <f t="shared" si="16"/>
        <v>9.3100000000000006E-3</v>
      </c>
      <c r="AI81" s="18">
        <f t="shared" si="17"/>
        <v>3.3915000000000001E-2</v>
      </c>
      <c r="AJ81" s="18">
        <f t="shared" si="18"/>
        <v>0</v>
      </c>
      <c r="AK81" s="18">
        <f t="shared" si="19"/>
        <v>0</v>
      </c>
      <c r="AL81" s="26">
        <v>0.66500000000000004</v>
      </c>
      <c r="AM81" s="19" t="s">
        <v>2099</v>
      </c>
      <c r="AO81" t="s">
        <v>2024</v>
      </c>
    </row>
    <row r="82" spans="1:41">
      <c r="A82">
        <v>25</v>
      </c>
      <c r="B82">
        <v>5</v>
      </c>
      <c r="C82">
        <v>5</v>
      </c>
      <c r="D82" t="s">
        <v>2576</v>
      </c>
      <c r="E82">
        <v>72</v>
      </c>
      <c r="F82" t="s">
        <v>1058</v>
      </c>
      <c r="G82" s="38">
        <v>4</v>
      </c>
      <c r="I82" s="13">
        <v>0.11315196768147025</v>
      </c>
      <c r="J82" s="13">
        <f t="shared" si="10"/>
        <v>0.1394414458562962</v>
      </c>
      <c r="K82" s="19" t="s">
        <v>954</v>
      </c>
      <c r="L82" s="14">
        <v>7.4734842266969692E-3</v>
      </c>
      <c r="M82" s="25">
        <v>43098</v>
      </c>
      <c r="N82" s="25">
        <v>5605836</v>
      </c>
      <c r="O82" s="15">
        <f t="shared" si="12"/>
        <v>2.939195291228501E-2</v>
      </c>
      <c r="P82" s="13">
        <f t="shared" si="13"/>
        <v>8.0657540031726191E-2</v>
      </c>
      <c r="Q82" s="19" t="s">
        <v>1740</v>
      </c>
      <c r="R82">
        <v>25</v>
      </c>
      <c r="S82" s="7" t="s">
        <v>1732</v>
      </c>
      <c r="T82" s="7" t="s">
        <v>2460</v>
      </c>
      <c r="U82">
        <v>2</v>
      </c>
      <c r="V82" s="3">
        <v>0.15029999999999999</v>
      </c>
      <c r="W82" s="3">
        <v>7.3800000000000003E-3</v>
      </c>
      <c r="X82" s="3">
        <v>1.08E-3</v>
      </c>
      <c r="Y82" s="3">
        <v>2.1239999999999998E-2</v>
      </c>
      <c r="Z82" s="1" t="s">
        <v>1732</v>
      </c>
      <c r="AA82" s="1">
        <f>SUM(V82:Y82)</f>
        <v>0.18</v>
      </c>
      <c r="AB82" s="21">
        <v>0.83499999999999996</v>
      </c>
      <c r="AC82" s="2">
        <v>4.1000000000000002E-2</v>
      </c>
      <c r="AD82" s="2">
        <v>0.11799999999999999</v>
      </c>
      <c r="AE82" s="2">
        <v>6.0000000000000001E-3</v>
      </c>
      <c r="AF82" s="2">
        <v>0</v>
      </c>
      <c r="AG82" s="18">
        <f t="shared" si="15"/>
        <v>0.15029999999999999</v>
      </c>
      <c r="AH82" s="18">
        <f t="shared" si="16"/>
        <v>7.3800000000000003E-3</v>
      </c>
      <c r="AI82" s="18">
        <f t="shared" si="17"/>
        <v>2.1239999999999998E-2</v>
      </c>
      <c r="AJ82" s="18">
        <f t="shared" si="18"/>
        <v>1.08E-3</v>
      </c>
      <c r="AK82" s="18">
        <f t="shared" si="19"/>
        <v>0</v>
      </c>
      <c r="AL82" s="26">
        <v>0.18</v>
      </c>
      <c r="AM82" s="19" t="s">
        <v>2107</v>
      </c>
      <c r="AO82" t="s">
        <v>2024</v>
      </c>
    </row>
    <row r="83" spans="1:41">
      <c r="A83">
        <v>28</v>
      </c>
      <c r="B83">
        <v>21</v>
      </c>
      <c r="C83">
        <v>21</v>
      </c>
      <c r="D83" t="s">
        <v>2577</v>
      </c>
      <c r="E83">
        <v>73</v>
      </c>
      <c r="F83" t="s">
        <v>1003</v>
      </c>
      <c r="G83" s="38">
        <v>4</v>
      </c>
      <c r="I83" s="13">
        <v>0.11482333108227433</v>
      </c>
      <c r="J83" s="13">
        <f t="shared" si="10"/>
        <v>0.14473494767192502</v>
      </c>
      <c r="K83" s="19" t="s">
        <v>954</v>
      </c>
      <c r="L83" s="14">
        <v>1.6713634008040795E-3</v>
      </c>
      <c r="M83" s="25">
        <v>49036</v>
      </c>
      <c r="N83" s="25">
        <v>5410836</v>
      </c>
      <c r="O83" s="15">
        <f t="shared" si="12"/>
        <v>3.3441547241329243E-2</v>
      </c>
      <c r="P83" s="13">
        <f t="shared" si="13"/>
        <v>7.7851853189266546E-2</v>
      </c>
      <c r="Q83" s="19" t="s">
        <v>1741</v>
      </c>
      <c r="R83">
        <v>28</v>
      </c>
      <c r="S83" s="7" t="s">
        <v>1732</v>
      </c>
      <c r="T83" s="7" t="s">
        <v>2461</v>
      </c>
      <c r="U83">
        <v>9</v>
      </c>
      <c r="V83" s="3">
        <v>0.39664500000000003</v>
      </c>
      <c r="W83" s="3">
        <v>9.3000000000000005E-4</v>
      </c>
      <c r="X83" s="3">
        <v>0</v>
      </c>
      <c r="Y83" s="3">
        <v>6.6494999999999999E-2</v>
      </c>
      <c r="Z83" s="1" t="s">
        <v>1732</v>
      </c>
      <c r="AA83" s="1">
        <f>SUM(V83:Y83)</f>
        <v>0.46406999999999998</v>
      </c>
      <c r="AB83" s="21">
        <v>0.85299999999999998</v>
      </c>
      <c r="AC83" s="2">
        <v>2E-3</v>
      </c>
      <c r="AD83" s="2">
        <v>0.14299999999999999</v>
      </c>
      <c r="AE83" s="2">
        <v>0</v>
      </c>
      <c r="AF83" s="2">
        <v>0</v>
      </c>
      <c r="AG83" s="18">
        <f t="shared" si="15"/>
        <v>0.39664500000000003</v>
      </c>
      <c r="AH83" s="18">
        <f t="shared" si="16"/>
        <v>9.3000000000000005E-4</v>
      </c>
      <c r="AI83" s="18">
        <f t="shared" si="17"/>
        <v>6.6494999999999999E-2</v>
      </c>
      <c r="AJ83" s="18">
        <f t="shared" si="18"/>
        <v>0</v>
      </c>
      <c r="AK83" s="18">
        <f t="shared" si="19"/>
        <v>0</v>
      </c>
      <c r="AL83" s="26">
        <v>0.46500000000000002</v>
      </c>
      <c r="AM83" s="19" t="s">
        <v>2298</v>
      </c>
      <c r="AO83" t="s">
        <v>2024</v>
      </c>
    </row>
    <row r="84" spans="1:41">
      <c r="A84">
        <v>51</v>
      </c>
      <c r="B84">
        <v>211</v>
      </c>
      <c r="C84">
        <v>59</v>
      </c>
      <c r="D84" t="s">
        <v>2575</v>
      </c>
      <c r="E84">
        <v>74</v>
      </c>
      <c r="F84" t="s">
        <v>1034</v>
      </c>
      <c r="G84" s="38">
        <v>4</v>
      </c>
      <c r="I84" s="13">
        <v>0.11726351969872779</v>
      </c>
      <c r="J84" s="13">
        <f t="shared" si="10"/>
        <v>0.15978003157364934</v>
      </c>
      <c r="K84" s="19" t="s">
        <v>954</v>
      </c>
      <c r="L84" s="14">
        <v>2.4401886164534675E-3</v>
      </c>
      <c r="M84" s="25">
        <v>69700</v>
      </c>
      <c r="N84" s="25">
        <v>4497600</v>
      </c>
      <c r="O84" s="15">
        <f t="shared" si="12"/>
        <v>4.7533971831320826E-2</v>
      </c>
      <c r="P84" s="13">
        <f t="shared" si="13"/>
        <v>6.4712087911007701E-2</v>
      </c>
      <c r="Q84" s="19" t="s">
        <v>1748</v>
      </c>
      <c r="R84">
        <v>51</v>
      </c>
      <c r="S84" s="7" t="s">
        <v>1767</v>
      </c>
      <c r="T84" s="7" t="s">
        <v>2480</v>
      </c>
      <c r="U84">
        <v>3</v>
      </c>
      <c r="V84" s="3">
        <v>0.70800000000000007</v>
      </c>
      <c r="W84" s="3">
        <v>8.5600000000000009E-2</v>
      </c>
      <c r="X84" s="3">
        <v>0</v>
      </c>
      <c r="Y84" s="3">
        <v>5.6000000000000008E-3</v>
      </c>
      <c r="AB84" s="21">
        <v>0.88500000000000001</v>
      </c>
      <c r="AC84" s="2">
        <v>0.107</v>
      </c>
      <c r="AD84" s="2">
        <v>7.0000000000000001E-3</v>
      </c>
      <c r="AE84" s="2">
        <v>0</v>
      </c>
      <c r="AF84" s="2">
        <v>0</v>
      </c>
      <c r="AG84" s="18">
        <f t="shared" si="15"/>
        <v>0.70800000000000007</v>
      </c>
      <c r="AH84" s="18">
        <f t="shared" si="16"/>
        <v>8.5600000000000009E-2</v>
      </c>
      <c r="AI84" s="18">
        <f t="shared" si="17"/>
        <v>5.6000000000000008E-3</v>
      </c>
      <c r="AJ84" s="18">
        <f t="shared" si="18"/>
        <v>0</v>
      </c>
      <c r="AK84" s="18">
        <f t="shared" si="19"/>
        <v>0</v>
      </c>
      <c r="AL84" s="26">
        <v>0.8</v>
      </c>
      <c r="AM84" s="19" t="s">
        <v>64</v>
      </c>
      <c r="AO84" t="s">
        <v>2024</v>
      </c>
    </row>
    <row r="85" spans="1:41">
      <c r="A85">
        <v>24</v>
      </c>
      <c r="B85">
        <v>39</v>
      </c>
      <c r="C85">
        <v>39</v>
      </c>
      <c r="D85" t="s">
        <v>2578</v>
      </c>
      <c r="E85">
        <v>75</v>
      </c>
      <c r="F85" t="s">
        <v>1216</v>
      </c>
      <c r="G85" s="38">
        <v>4</v>
      </c>
      <c r="I85" s="13">
        <v>0.11895882071576988</v>
      </c>
      <c r="J85" s="13">
        <f t="shared" si="10"/>
        <v>0.16182485857784107</v>
      </c>
      <c r="K85" s="19" t="s">
        <v>954</v>
      </c>
      <c r="L85" s="14">
        <v>1.6953010170420862E-3</v>
      </c>
      <c r="M85" s="25">
        <v>70273</v>
      </c>
      <c r="N85" s="25">
        <v>4585400</v>
      </c>
      <c r="O85" s="15">
        <f t="shared" si="12"/>
        <v>4.7924746090421931E-2</v>
      </c>
      <c r="P85" s="13">
        <f t="shared" si="13"/>
        <v>6.597536639699722E-2</v>
      </c>
      <c r="Q85" s="19" t="s">
        <v>1749</v>
      </c>
      <c r="R85">
        <v>24</v>
      </c>
      <c r="S85" s="7" t="s">
        <v>1732</v>
      </c>
      <c r="T85" s="7" t="s">
        <v>2464</v>
      </c>
      <c r="U85">
        <v>2</v>
      </c>
      <c r="V85" s="3">
        <v>0.49220000000000003</v>
      </c>
      <c r="W85" s="3">
        <v>5.8849999999999996E-3</v>
      </c>
      <c r="X85" s="3">
        <v>2.14E-3</v>
      </c>
      <c r="Y85" s="3">
        <v>3.424E-2</v>
      </c>
      <c r="Z85" s="1" t="s">
        <v>2456</v>
      </c>
      <c r="AA85" s="1">
        <f>+V85+W85</f>
        <v>0.498085</v>
      </c>
      <c r="AB85" s="21">
        <v>0.92</v>
      </c>
      <c r="AC85" s="2">
        <v>1.0999999999999999E-2</v>
      </c>
      <c r="AD85" s="2">
        <v>6.2E-2</v>
      </c>
      <c r="AE85" s="2">
        <v>4.0000000000000001E-3</v>
      </c>
      <c r="AF85" s="2">
        <v>2E-3</v>
      </c>
      <c r="AG85" s="18">
        <f t="shared" si="15"/>
        <v>0.49220000000000003</v>
      </c>
      <c r="AH85" s="18">
        <f t="shared" si="16"/>
        <v>5.8849999999999996E-3</v>
      </c>
      <c r="AI85" s="18">
        <f t="shared" si="17"/>
        <v>3.3170000000000005E-2</v>
      </c>
      <c r="AJ85" s="18">
        <f t="shared" si="18"/>
        <v>2.14E-3</v>
      </c>
      <c r="AK85" s="18">
        <f t="shared" si="19"/>
        <v>1.07E-3</v>
      </c>
      <c r="AL85" s="26">
        <v>0.53500000000000003</v>
      </c>
      <c r="AM85" s="19" t="s">
        <v>2162</v>
      </c>
      <c r="AO85" t="s">
        <v>2024</v>
      </c>
    </row>
    <row r="86" spans="1:41">
      <c r="A86">
        <v>28</v>
      </c>
      <c r="B86">
        <v>20</v>
      </c>
      <c r="C86">
        <v>20</v>
      </c>
      <c r="D86" t="s">
        <v>2577</v>
      </c>
      <c r="E86">
        <v>82</v>
      </c>
      <c r="F86" t="s">
        <v>1013</v>
      </c>
      <c r="G86" s="38">
        <v>4</v>
      </c>
      <c r="I86" s="13">
        <v>0.14676351075897806</v>
      </c>
      <c r="J86" s="13">
        <f t="shared" si="10"/>
        <v>0.17194707163065864</v>
      </c>
      <c r="K86" s="19" t="s">
        <v>954</v>
      </c>
      <c r="L86" s="14">
        <v>2.6761872612748594E-3</v>
      </c>
      <c r="M86" s="25">
        <v>41285</v>
      </c>
      <c r="N86" s="25">
        <v>8036900</v>
      </c>
      <c r="O86" s="15">
        <f t="shared" si="12"/>
        <v>2.8155524061062843E-2</v>
      </c>
      <c r="P86" s="13">
        <f t="shared" si="13"/>
        <v>0.11563602350853294</v>
      </c>
      <c r="Q86" s="19" t="s">
        <v>1741</v>
      </c>
      <c r="R86">
        <v>28</v>
      </c>
      <c r="S86" s="7" t="s">
        <v>1732</v>
      </c>
      <c r="T86" s="7" t="s">
        <v>2461</v>
      </c>
      <c r="U86">
        <v>9</v>
      </c>
      <c r="V86" s="3">
        <v>0.33863999999999994</v>
      </c>
      <c r="W86" s="3">
        <v>2.2824999999999998E-2</v>
      </c>
      <c r="X86" s="3">
        <v>3.32E-3</v>
      </c>
      <c r="Y86" s="3">
        <v>4.9799999999999997E-2</v>
      </c>
      <c r="Z86" s="1" t="s">
        <v>1732</v>
      </c>
      <c r="AA86" s="1">
        <f>SUM(V86:Y86)</f>
        <v>0.41458499999999993</v>
      </c>
      <c r="AB86" s="21">
        <v>0.81599999999999995</v>
      </c>
      <c r="AC86" s="2">
        <v>5.5E-2</v>
      </c>
      <c r="AD86" s="2">
        <v>0.11899999999999999</v>
      </c>
      <c r="AE86" s="2">
        <v>8.0000000000000002E-3</v>
      </c>
      <c r="AF86" s="2">
        <v>1E-3</v>
      </c>
      <c r="AG86" s="18">
        <f t="shared" si="15"/>
        <v>0.33863999999999994</v>
      </c>
      <c r="AH86" s="18">
        <f t="shared" si="16"/>
        <v>2.2824999999999998E-2</v>
      </c>
      <c r="AI86" s="18">
        <f t="shared" si="17"/>
        <v>4.9384999999999998E-2</v>
      </c>
      <c r="AJ86" s="18">
        <f t="shared" si="18"/>
        <v>3.32E-3</v>
      </c>
      <c r="AK86" s="18">
        <f t="shared" si="19"/>
        <v>4.15E-4</v>
      </c>
      <c r="AL86" s="26">
        <v>0.41499999999999998</v>
      </c>
      <c r="AM86" s="19" t="s">
        <v>2319</v>
      </c>
      <c r="AO86" t="s">
        <v>2024</v>
      </c>
    </row>
    <row r="87" spans="1:41">
      <c r="A87">
        <v>39</v>
      </c>
      <c r="B87">
        <v>117</v>
      </c>
      <c r="C87">
        <v>141</v>
      </c>
      <c r="D87" t="s">
        <v>2583</v>
      </c>
      <c r="E87">
        <v>84</v>
      </c>
      <c r="F87" t="s">
        <v>1145</v>
      </c>
      <c r="G87" s="38">
        <v>4</v>
      </c>
      <c r="I87" s="13">
        <v>0.16260151289941602</v>
      </c>
      <c r="J87" s="13">
        <f t="shared" si="10"/>
        <v>0.20986011033123342</v>
      </c>
      <c r="K87" s="19" t="s">
        <v>954</v>
      </c>
      <c r="L87" s="14">
        <v>4.9127390787823411E-3</v>
      </c>
      <c r="M87" s="25">
        <v>77474</v>
      </c>
      <c r="N87" s="25">
        <v>7241295</v>
      </c>
      <c r="O87" s="15">
        <f t="shared" si="12"/>
        <v>5.2835680540312048E-2</v>
      </c>
      <c r="P87" s="13">
        <f t="shared" si="13"/>
        <v>0.10418874925060932</v>
      </c>
      <c r="Q87" s="19" t="s">
        <v>1749</v>
      </c>
      <c r="R87">
        <v>39</v>
      </c>
      <c r="S87" s="7" t="s">
        <v>1730</v>
      </c>
      <c r="T87" s="7" t="s">
        <v>2474</v>
      </c>
      <c r="U87">
        <v>8</v>
      </c>
      <c r="V87" s="3">
        <v>0.46712500000000001</v>
      </c>
      <c r="W87" s="3">
        <v>2.1210000000000003E-2</v>
      </c>
      <c r="X87" s="3">
        <v>0</v>
      </c>
      <c r="Y87" s="3">
        <v>1.6664999999999999E-2</v>
      </c>
      <c r="Z87" s="1" t="s">
        <v>2456</v>
      </c>
      <c r="AA87" s="1">
        <f>+V87+W87</f>
        <v>0.48833500000000002</v>
      </c>
      <c r="AB87" s="21">
        <v>0.92500000000000004</v>
      </c>
      <c r="AC87" s="2">
        <v>4.2000000000000003E-2</v>
      </c>
      <c r="AD87" s="2">
        <v>3.3000000000000002E-2</v>
      </c>
      <c r="AE87" s="2">
        <v>0</v>
      </c>
      <c r="AF87" s="2">
        <v>0</v>
      </c>
      <c r="AG87" s="18">
        <f t="shared" si="15"/>
        <v>0.46712500000000001</v>
      </c>
      <c r="AH87" s="18">
        <f t="shared" si="16"/>
        <v>2.1210000000000003E-2</v>
      </c>
      <c r="AI87" s="18">
        <f t="shared" si="17"/>
        <v>1.6664999999999999E-2</v>
      </c>
      <c r="AJ87" s="18">
        <f t="shared" si="18"/>
        <v>0</v>
      </c>
      <c r="AK87" s="18">
        <f t="shared" si="19"/>
        <v>0</v>
      </c>
      <c r="AL87" s="26">
        <v>0.505</v>
      </c>
      <c r="AM87" s="19" t="s">
        <v>2292</v>
      </c>
      <c r="AO87" t="s">
        <v>2024</v>
      </c>
    </row>
    <row r="88" spans="1:41">
      <c r="A88">
        <v>38</v>
      </c>
      <c r="B88">
        <v>138</v>
      </c>
      <c r="C88">
        <v>162</v>
      </c>
      <c r="D88" t="s">
        <v>2570</v>
      </c>
      <c r="E88">
        <v>54</v>
      </c>
      <c r="F88" t="s">
        <v>445</v>
      </c>
      <c r="G88" s="38">
        <v>4</v>
      </c>
      <c r="I88" s="13">
        <v>4.9118933960687824E-2</v>
      </c>
      <c r="J88" s="13">
        <f t="shared" si="10"/>
        <v>7.1154930969031305E-2</v>
      </c>
      <c r="K88" s="19" t="s">
        <v>164</v>
      </c>
      <c r="L88" s="14">
        <v>9.5606006822498979E-5</v>
      </c>
      <c r="M88" s="25">
        <v>36125</v>
      </c>
      <c r="N88" s="25">
        <v>1520830</v>
      </c>
      <c r="O88" s="15">
        <f t="shared" si="12"/>
        <v>2.4636509790623599E-2</v>
      </c>
      <c r="P88" s="13">
        <f t="shared" si="13"/>
        <v>2.1881911387784114E-2</v>
      </c>
      <c r="Q88" s="19" t="s">
        <v>1742</v>
      </c>
      <c r="R88">
        <v>38</v>
      </c>
      <c r="S88" s="7" t="s">
        <v>1731</v>
      </c>
      <c r="T88" s="7" t="s">
        <v>2500</v>
      </c>
      <c r="U88">
        <v>4</v>
      </c>
      <c r="V88" s="3">
        <v>0.19700000000000001</v>
      </c>
      <c r="W88" s="3">
        <v>0.45100000000000001</v>
      </c>
      <c r="X88" s="3">
        <v>0</v>
      </c>
      <c r="Y88" s="3">
        <v>0.35199999999999998</v>
      </c>
      <c r="Z88" s="1" t="s">
        <v>1732</v>
      </c>
      <c r="AA88" s="1">
        <f>SUM(V88:Y88)</f>
        <v>1</v>
      </c>
      <c r="AB88" s="21">
        <v>0.19700000000000001</v>
      </c>
      <c r="AC88" s="2">
        <v>0.45100000000000001</v>
      </c>
      <c r="AD88" s="2">
        <v>4.2999999999999997E-2</v>
      </c>
      <c r="AE88" s="2">
        <v>0</v>
      </c>
      <c r="AF88" s="2">
        <v>0.309</v>
      </c>
      <c r="AG88" s="18"/>
      <c r="AH88" s="18"/>
      <c r="AI88" s="18"/>
      <c r="AJ88" s="18"/>
      <c r="AK88" s="18"/>
      <c r="AM88" s="19" t="s">
        <v>2148</v>
      </c>
      <c r="AO88" t="s">
        <v>2024</v>
      </c>
    </row>
    <row r="89" spans="1:41">
      <c r="A89">
        <v>91</v>
      </c>
      <c r="B89">
        <v>68</v>
      </c>
      <c r="C89">
        <v>92</v>
      </c>
      <c r="D89" t="s">
        <v>2580</v>
      </c>
      <c r="E89">
        <v>56</v>
      </c>
      <c r="F89" t="s">
        <v>375</v>
      </c>
      <c r="G89" s="38">
        <v>4</v>
      </c>
      <c r="I89" s="13">
        <v>5.5116066965618729E-2</v>
      </c>
      <c r="J89" s="13">
        <f t="shared" si="10"/>
        <v>7.3632404382594968E-2</v>
      </c>
      <c r="K89" s="19" t="s">
        <v>164</v>
      </c>
      <c r="L89" s="14">
        <v>3.8589000473533905E-3</v>
      </c>
      <c r="M89" s="25">
        <v>30355</v>
      </c>
      <c r="N89" s="25">
        <v>2240000</v>
      </c>
      <c r="O89" s="15">
        <f t="shared" si="12"/>
        <v>2.0701488019221573E-2</v>
      </c>
      <c r="P89" s="13">
        <f t="shared" si="13"/>
        <v>3.2229428344151823E-2</v>
      </c>
      <c r="Q89" s="19" t="s">
        <v>1746</v>
      </c>
      <c r="R89">
        <v>91</v>
      </c>
      <c r="S89" s="7" t="s">
        <v>1730</v>
      </c>
      <c r="T89" s="7" t="s">
        <v>2534</v>
      </c>
      <c r="U89">
        <v>3</v>
      </c>
      <c r="V89" s="3">
        <v>0.96799999999999997</v>
      </c>
      <c r="W89" s="3">
        <v>0</v>
      </c>
      <c r="X89" s="3">
        <v>0</v>
      </c>
      <c r="Y89" s="3">
        <v>3.2000000000000001E-2</v>
      </c>
      <c r="AB89" s="21">
        <v>0.96799999999999997</v>
      </c>
      <c r="AC89" s="2">
        <v>0</v>
      </c>
      <c r="AD89" s="2">
        <v>3.1E-2</v>
      </c>
      <c r="AE89" s="2">
        <v>0</v>
      </c>
      <c r="AF89" s="2">
        <v>1E-3</v>
      </c>
      <c r="AG89" s="18"/>
      <c r="AH89" s="18"/>
      <c r="AI89" s="18"/>
      <c r="AJ89" s="18"/>
      <c r="AK89" s="18"/>
      <c r="AM89" s="19" t="s">
        <v>2188</v>
      </c>
      <c r="AO89" t="s">
        <v>2024</v>
      </c>
    </row>
    <row r="90" spans="1:41">
      <c r="A90">
        <v>38</v>
      </c>
      <c r="B90">
        <v>141</v>
      </c>
      <c r="C90">
        <v>165</v>
      </c>
      <c r="D90" t="s">
        <v>2570</v>
      </c>
      <c r="E90">
        <v>76</v>
      </c>
      <c r="F90" t="s">
        <v>458</v>
      </c>
      <c r="G90" s="38">
        <v>4</v>
      </c>
      <c r="I90" s="13">
        <v>0.12318376145815946</v>
      </c>
      <c r="J90" s="13">
        <f t="shared" si="10"/>
        <v>0.18237504189280634</v>
      </c>
      <c r="K90" s="19" t="s">
        <v>164</v>
      </c>
      <c r="L90" s="14">
        <v>4.2249407423895768E-3</v>
      </c>
      <c r="M90" s="25">
        <v>97036</v>
      </c>
      <c r="N90" s="25">
        <v>3476608</v>
      </c>
      <c r="O90" s="15">
        <f t="shared" si="12"/>
        <v>6.617656371053153E-2</v>
      </c>
      <c r="P90" s="13">
        <f t="shared" si="13"/>
        <v>5.0021914471743291E-2</v>
      </c>
      <c r="Q90" s="19" t="s">
        <v>1747</v>
      </c>
      <c r="R90">
        <v>38</v>
      </c>
      <c r="S90" s="7" t="s">
        <v>1731</v>
      </c>
      <c r="T90" s="7" t="s">
        <v>2500</v>
      </c>
      <c r="U90">
        <v>4</v>
      </c>
      <c r="V90" s="3">
        <v>0.80745999999999996</v>
      </c>
      <c r="W90" s="3">
        <v>0.11279999999999998</v>
      </c>
      <c r="X90" s="3">
        <v>0</v>
      </c>
      <c r="Y90" s="3">
        <v>1.8800000000000001E-2</v>
      </c>
      <c r="AB90" s="21">
        <v>0.85899999999999999</v>
      </c>
      <c r="AC90" s="2">
        <v>0.12</v>
      </c>
      <c r="AD90" s="2">
        <v>1.4E-2</v>
      </c>
      <c r="AE90" s="2">
        <v>0</v>
      </c>
      <c r="AF90" s="2">
        <v>6.0000000000000001E-3</v>
      </c>
      <c r="AG90" s="18">
        <f t="shared" ref="AG90:AG98" si="20">+AB90*$AL90</f>
        <v>0.80745999999999996</v>
      </c>
      <c r="AH90" s="18">
        <f t="shared" ref="AH90:AH98" si="21">+AC90*$AL90</f>
        <v>0.11279999999999998</v>
      </c>
      <c r="AI90" s="18">
        <f t="shared" ref="AI90:AI98" si="22">+AD90*$AL90</f>
        <v>1.316E-2</v>
      </c>
      <c r="AJ90" s="18">
        <f t="shared" ref="AJ90:AJ98" si="23">+AE90*$AL90</f>
        <v>0</v>
      </c>
      <c r="AK90" s="18">
        <f t="shared" ref="AK90:AK98" si="24">+AF90*$AL90</f>
        <v>5.64E-3</v>
      </c>
      <c r="AL90" s="26">
        <v>0.94</v>
      </c>
      <c r="AM90" s="19" t="s">
        <v>2189</v>
      </c>
      <c r="AO90" t="s">
        <v>2024</v>
      </c>
    </row>
    <row r="91" spans="1:41">
      <c r="A91">
        <v>53</v>
      </c>
      <c r="B91">
        <v>196</v>
      </c>
      <c r="C91">
        <v>45</v>
      </c>
      <c r="D91" t="s">
        <v>2574</v>
      </c>
      <c r="E91">
        <v>78</v>
      </c>
      <c r="F91" t="s">
        <v>501</v>
      </c>
      <c r="G91" s="38">
        <v>4</v>
      </c>
      <c r="I91" s="13">
        <v>0.13175366726432736</v>
      </c>
      <c r="J91" s="13">
        <f t="shared" si="10"/>
        <v>0.16627927088155203</v>
      </c>
      <c r="K91" s="19" t="s">
        <v>164</v>
      </c>
      <c r="L91" s="14">
        <v>5.5296854755576552E-4</v>
      </c>
      <c r="M91" s="25">
        <v>56600</v>
      </c>
      <c r="N91" s="25">
        <v>6191155</v>
      </c>
      <c r="O91" s="15">
        <f t="shared" si="12"/>
        <v>3.8600040253267701E-2</v>
      </c>
      <c r="P91" s="13">
        <f t="shared" si="13"/>
        <v>8.9079190375016645E-2</v>
      </c>
      <c r="Q91" s="19" t="s">
        <v>1742</v>
      </c>
      <c r="R91">
        <v>53</v>
      </c>
      <c r="S91" s="7" t="s">
        <v>1767</v>
      </c>
      <c r="T91" s="7" t="s">
        <v>2492</v>
      </c>
      <c r="U91">
        <v>3</v>
      </c>
      <c r="V91" s="3">
        <v>0.34960000000000002</v>
      </c>
      <c r="W91" s="3">
        <v>0.11200000000000002</v>
      </c>
      <c r="X91" s="3">
        <v>0</v>
      </c>
      <c r="Y91" s="3">
        <v>0.3392</v>
      </c>
      <c r="Z91" s="1" t="s">
        <v>1732</v>
      </c>
      <c r="AA91" s="1">
        <f>SUM(V91:Y91)</f>
        <v>0.80079999999999996</v>
      </c>
      <c r="AB91" s="21">
        <v>0.437</v>
      </c>
      <c r="AC91" s="2">
        <v>0.14000000000000001</v>
      </c>
      <c r="AD91" s="2">
        <v>6.2E-2</v>
      </c>
      <c r="AE91" s="2">
        <v>0</v>
      </c>
      <c r="AF91" s="2">
        <v>0.36199999999999999</v>
      </c>
      <c r="AG91" s="18">
        <f t="shared" si="20"/>
        <v>0.34960000000000002</v>
      </c>
      <c r="AH91" s="18">
        <f t="shared" si="21"/>
        <v>0.11200000000000002</v>
      </c>
      <c r="AI91" s="18">
        <f t="shared" si="22"/>
        <v>4.9600000000000005E-2</v>
      </c>
      <c r="AJ91" s="18">
        <f t="shared" si="23"/>
        <v>0</v>
      </c>
      <c r="AK91" s="18">
        <f t="shared" si="24"/>
        <v>0.28960000000000002</v>
      </c>
      <c r="AL91" s="26">
        <v>0.8</v>
      </c>
      <c r="AM91" s="19" t="s">
        <v>2330</v>
      </c>
      <c r="AO91" t="s">
        <v>2024</v>
      </c>
    </row>
    <row r="92" spans="1:41">
      <c r="A92">
        <v>79</v>
      </c>
      <c r="B92">
        <v>207</v>
      </c>
      <c r="C92">
        <v>55</v>
      </c>
      <c r="D92" t="s">
        <v>2575</v>
      </c>
      <c r="E92">
        <v>80</v>
      </c>
      <c r="F92" t="s">
        <v>163</v>
      </c>
      <c r="G92" s="38">
        <v>4</v>
      </c>
      <c r="I92" s="13">
        <v>0.13684825020539987</v>
      </c>
      <c r="J92" s="13">
        <f t="shared" si="10"/>
        <v>0.15381581540357517</v>
      </c>
      <c r="K92" s="19" t="s">
        <v>164</v>
      </c>
      <c r="L92" s="14">
        <v>4.6983784706196297E-3</v>
      </c>
      <c r="M92" s="25">
        <v>27816</v>
      </c>
      <c r="N92" s="25">
        <v>8053574</v>
      </c>
      <c r="O92" s="15">
        <f t="shared" si="12"/>
        <v>1.8969942043902729E-2</v>
      </c>
      <c r="P92" s="13">
        <f t="shared" si="13"/>
        <v>0.11587593131576972</v>
      </c>
      <c r="Q92" s="19" t="s">
        <v>1747</v>
      </c>
      <c r="R92">
        <v>79</v>
      </c>
      <c r="S92" s="7" t="s">
        <v>1767</v>
      </c>
      <c r="T92" s="7" t="s">
        <v>2498</v>
      </c>
      <c r="U92">
        <v>3</v>
      </c>
      <c r="V92" s="3">
        <v>0.89212500000000006</v>
      </c>
      <c r="W92" s="3">
        <v>2.7300000000000001E-2</v>
      </c>
      <c r="X92" s="3">
        <v>0</v>
      </c>
      <c r="Y92" s="3">
        <v>5.5574999999999999E-2</v>
      </c>
      <c r="AB92" s="21">
        <v>0.91500000000000004</v>
      </c>
      <c r="AC92" s="2">
        <v>2.8000000000000001E-2</v>
      </c>
      <c r="AD92" s="2">
        <v>0</v>
      </c>
      <c r="AE92" s="2">
        <v>0</v>
      </c>
      <c r="AF92" s="2">
        <v>5.7000000000000002E-2</v>
      </c>
      <c r="AG92" s="18">
        <f t="shared" si="20"/>
        <v>0.89212500000000006</v>
      </c>
      <c r="AH92" s="18">
        <f t="shared" si="21"/>
        <v>2.7300000000000001E-2</v>
      </c>
      <c r="AI92" s="18">
        <f t="shared" si="22"/>
        <v>0</v>
      </c>
      <c r="AJ92" s="18">
        <f t="shared" si="23"/>
        <v>0</v>
      </c>
      <c r="AK92" s="18">
        <f t="shared" si="24"/>
        <v>5.5574999999999999E-2</v>
      </c>
      <c r="AL92" s="26">
        <v>0.97499999999999998</v>
      </c>
      <c r="AM92" s="19" t="s">
        <v>2074</v>
      </c>
      <c r="AO92" t="s">
        <v>2024</v>
      </c>
    </row>
    <row r="93" spans="1:41">
      <c r="A93">
        <v>38</v>
      </c>
      <c r="B93">
        <v>165</v>
      </c>
      <c r="C93">
        <v>189</v>
      </c>
      <c r="D93" t="s">
        <v>2572</v>
      </c>
      <c r="E93">
        <v>81</v>
      </c>
      <c r="F93" t="s">
        <v>492</v>
      </c>
      <c r="G93" s="38">
        <v>4</v>
      </c>
      <c r="I93" s="13">
        <v>0.1440873234977032</v>
      </c>
      <c r="J93" s="13">
        <f t="shared" si="10"/>
        <v>0.18784822108603708</v>
      </c>
      <c r="K93" s="19" t="s">
        <v>164</v>
      </c>
      <c r="L93" s="14">
        <v>7.239073292303333E-3</v>
      </c>
      <c r="M93" s="25">
        <v>71740</v>
      </c>
      <c r="N93" s="25">
        <v>6255000</v>
      </c>
      <c r="O93" s="15">
        <f t="shared" si="12"/>
        <v>4.892521003126192E-2</v>
      </c>
      <c r="P93" s="13">
        <f t="shared" si="13"/>
        <v>8.9997801023513235E-2</v>
      </c>
      <c r="Q93" s="19" t="s">
        <v>1745</v>
      </c>
      <c r="R93">
        <v>38</v>
      </c>
      <c r="S93" s="7" t="s">
        <v>1731</v>
      </c>
      <c r="T93" s="7" t="s">
        <v>2500</v>
      </c>
      <c r="U93">
        <v>4</v>
      </c>
      <c r="V93" s="3">
        <v>0.20481999999999997</v>
      </c>
      <c r="W93" s="3">
        <v>0.76439999999999997</v>
      </c>
      <c r="X93" s="3">
        <v>0</v>
      </c>
      <c r="Y93" s="3">
        <v>8.8200000000000014E-3</v>
      </c>
      <c r="AB93" s="21">
        <v>0.20899999999999999</v>
      </c>
      <c r="AC93" s="2">
        <v>0.78</v>
      </c>
      <c r="AD93" s="2">
        <v>1E-3</v>
      </c>
      <c r="AE93" s="2">
        <v>0</v>
      </c>
      <c r="AF93" s="2">
        <v>8.0000000000000002E-3</v>
      </c>
      <c r="AG93" s="18">
        <f t="shared" si="20"/>
        <v>0.20481999999999997</v>
      </c>
      <c r="AH93" s="18">
        <f t="shared" si="21"/>
        <v>0.76439999999999997</v>
      </c>
      <c r="AI93" s="18">
        <f t="shared" si="22"/>
        <v>9.7999999999999997E-4</v>
      </c>
      <c r="AJ93" s="18">
        <f t="shared" si="23"/>
        <v>0</v>
      </c>
      <c r="AK93" s="18">
        <f t="shared" si="24"/>
        <v>7.8399999999999997E-3</v>
      </c>
      <c r="AL93" s="26">
        <v>0.98</v>
      </c>
      <c r="AM93" s="19" t="s">
        <v>2296</v>
      </c>
      <c r="AO93" t="s">
        <v>2024</v>
      </c>
    </row>
    <row r="94" spans="1:41">
      <c r="A94">
        <v>60</v>
      </c>
      <c r="B94">
        <v>172</v>
      </c>
      <c r="C94">
        <v>196</v>
      </c>
      <c r="D94" t="s">
        <v>2572</v>
      </c>
      <c r="E94">
        <v>58</v>
      </c>
      <c r="F94" t="s">
        <v>1604</v>
      </c>
      <c r="G94" s="38">
        <v>4</v>
      </c>
      <c r="I94" s="13">
        <v>6.4973252628651237E-2</v>
      </c>
      <c r="J94" s="13">
        <f t="shared" si="10"/>
        <v>7.5842107845112541E-2</v>
      </c>
      <c r="K94" s="19" t="s">
        <v>1575</v>
      </c>
      <c r="L94" s="14">
        <v>2.7291723454119926E-3</v>
      </c>
      <c r="M94" s="25">
        <v>17818</v>
      </c>
      <c r="N94" s="25">
        <v>3582054</v>
      </c>
      <c r="O94" s="15">
        <f t="shared" si="12"/>
        <v>1.2151510905171801E-2</v>
      </c>
      <c r="P94" s="13">
        <f t="shared" si="13"/>
        <v>5.1539086034768936E-2</v>
      </c>
      <c r="Q94" s="19" t="s">
        <v>1745</v>
      </c>
      <c r="R94">
        <v>60</v>
      </c>
      <c r="S94" s="7" t="s">
        <v>1731</v>
      </c>
      <c r="T94" s="7" t="s">
        <v>2529</v>
      </c>
      <c r="U94">
        <v>2</v>
      </c>
      <c r="V94" s="3">
        <v>0.132275</v>
      </c>
      <c r="W94" s="3">
        <v>0.68542500000000006</v>
      </c>
      <c r="X94" s="3">
        <v>0.10452500000000001</v>
      </c>
      <c r="Y94" s="3">
        <v>2.7750000000000001E-3</v>
      </c>
      <c r="AB94" s="21">
        <v>0.14299999999999999</v>
      </c>
      <c r="AC94" s="2">
        <v>0.74099999999999999</v>
      </c>
      <c r="AD94" s="2">
        <v>0</v>
      </c>
      <c r="AE94" s="2">
        <v>0.113</v>
      </c>
      <c r="AF94" s="2">
        <v>3.0000000000000001E-3</v>
      </c>
      <c r="AG94" s="18">
        <f t="shared" si="20"/>
        <v>0.132275</v>
      </c>
      <c r="AH94" s="18">
        <f t="shared" si="21"/>
        <v>0.68542500000000006</v>
      </c>
      <c r="AI94" s="18">
        <f t="shared" si="22"/>
        <v>0</v>
      </c>
      <c r="AJ94" s="18">
        <f t="shared" si="23"/>
        <v>0.10452500000000001</v>
      </c>
      <c r="AK94" s="18">
        <f t="shared" si="24"/>
        <v>2.7750000000000001E-3</v>
      </c>
      <c r="AL94" s="26">
        <v>0.92500000000000004</v>
      </c>
      <c r="AM94" s="19" t="s">
        <v>2183</v>
      </c>
      <c r="AO94" t="s">
        <v>2024</v>
      </c>
    </row>
    <row r="95" spans="1:41">
      <c r="A95">
        <v>56</v>
      </c>
      <c r="B95">
        <v>215</v>
      </c>
      <c r="C95">
        <v>63</v>
      </c>
      <c r="D95" t="s">
        <v>2575</v>
      </c>
      <c r="E95">
        <v>60</v>
      </c>
      <c r="F95" t="s">
        <v>1990</v>
      </c>
      <c r="G95" s="38">
        <v>4</v>
      </c>
      <c r="I95" s="13">
        <v>6.6311653891290331E-2</v>
      </c>
      <c r="J95" s="13">
        <f t="shared" si="10"/>
        <v>6.9983811731850282E-2</v>
      </c>
      <c r="K95" s="19" t="s">
        <v>1575</v>
      </c>
      <c r="L95" s="14">
        <v>2.7311962005321933E-4</v>
      </c>
      <c r="M95" s="25">
        <v>6020</v>
      </c>
      <c r="N95" s="25">
        <v>4293313</v>
      </c>
      <c r="O95" s="15">
        <f t="shared" si="12"/>
        <v>4.105516648845787E-3</v>
      </c>
      <c r="P95" s="13">
        <f t="shared" si="13"/>
        <v>6.1772778434158702E-2</v>
      </c>
      <c r="Q95" s="19" t="s">
        <v>1744</v>
      </c>
      <c r="R95">
        <v>56</v>
      </c>
      <c r="S95" s="7" t="s">
        <v>1767</v>
      </c>
      <c r="T95" s="7" t="s">
        <v>2491</v>
      </c>
      <c r="U95">
        <v>6</v>
      </c>
      <c r="V95" s="3">
        <v>0</v>
      </c>
      <c r="W95" s="3">
        <v>0.99</v>
      </c>
      <c r="X95" s="3">
        <v>0</v>
      </c>
      <c r="Y95" s="3">
        <v>0</v>
      </c>
      <c r="Z95" s="1"/>
      <c r="AA95" s="1"/>
      <c r="AB95" s="21">
        <v>2.4E-2</v>
      </c>
      <c r="AC95" s="2">
        <v>0.97599999999999998</v>
      </c>
      <c r="AD95" s="2">
        <v>0</v>
      </c>
      <c r="AE95" s="2">
        <v>0</v>
      </c>
      <c r="AF95" s="2">
        <v>0</v>
      </c>
      <c r="AG95" s="18">
        <f t="shared" si="20"/>
        <v>2.2320000000000003E-2</v>
      </c>
      <c r="AH95" s="18">
        <f t="shared" si="21"/>
        <v>0.90768000000000004</v>
      </c>
      <c r="AI95" s="18">
        <f t="shared" si="22"/>
        <v>0</v>
      </c>
      <c r="AJ95" s="18">
        <f t="shared" si="23"/>
        <v>0</v>
      </c>
      <c r="AK95" s="18">
        <f t="shared" si="24"/>
        <v>0</v>
      </c>
      <c r="AL95" s="26">
        <v>0.93</v>
      </c>
      <c r="AM95" s="19" t="s">
        <v>2260</v>
      </c>
      <c r="AN95" t="s">
        <v>2442</v>
      </c>
      <c r="AO95" t="s">
        <v>2261</v>
      </c>
    </row>
    <row r="96" spans="1:41">
      <c r="A96">
        <v>56</v>
      </c>
      <c r="B96">
        <v>200</v>
      </c>
      <c r="C96">
        <v>49</v>
      </c>
      <c r="D96" t="s">
        <v>2574</v>
      </c>
      <c r="E96">
        <v>61</v>
      </c>
      <c r="F96" t="s">
        <v>1610</v>
      </c>
      <c r="G96" s="38">
        <v>4</v>
      </c>
      <c r="I96" s="13">
        <v>6.9905514612707984E-2</v>
      </c>
      <c r="J96" s="13">
        <f t="shared" si="10"/>
        <v>7.6128053172766441E-2</v>
      </c>
      <c r="K96" s="19" t="s">
        <v>1575</v>
      </c>
      <c r="L96" s="14">
        <v>3.5938607214176521E-3</v>
      </c>
      <c r="M96" s="25">
        <v>10201</v>
      </c>
      <c r="N96" s="25">
        <v>4324000</v>
      </c>
      <c r="O96" s="15">
        <f t="shared" si="12"/>
        <v>6.9568729792152621E-3</v>
      </c>
      <c r="P96" s="13">
        <f t="shared" si="13"/>
        <v>6.221430721433592E-2</v>
      </c>
      <c r="Q96" s="19" t="s">
        <v>1742</v>
      </c>
      <c r="R96">
        <v>56</v>
      </c>
      <c r="S96" s="7" t="s">
        <v>1767</v>
      </c>
      <c r="T96" s="7" t="s">
        <v>2491</v>
      </c>
      <c r="U96">
        <v>6</v>
      </c>
      <c r="V96" s="3">
        <v>0.34278500000000001</v>
      </c>
      <c r="W96" s="3">
        <v>0.54863499999999998</v>
      </c>
      <c r="X96" s="3">
        <v>1.7900000000000001E-3</v>
      </c>
      <c r="Y96" s="3">
        <v>2.6850000000000003E-3</v>
      </c>
      <c r="Z96" s="1" t="s">
        <v>1732</v>
      </c>
      <c r="AA96" s="1">
        <f>SUM(V96:Y96)</f>
        <v>0.895895</v>
      </c>
      <c r="AB96" s="21">
        <v>0.38300000000000001</v>
      </c>
      <c r="AC96" s="2">
        <v>0.61299999999999999</v>
      </c>
      <c r="AD96" s="2">
        <v>3.0000000000000001E-3</v>
      </c>
      <c r="AE96" s="2">
        <v>2E-3</v>
      </c>
      <c r="AF96" s="2">
        <v>0</v>
      </c>
      <c r="AG96" s="18">
        <f t="shared" si="20"/>
        <v>0.34278500000000001</v>
      </c>
      <c r="AH96" s="18">
        <f t="shared" si="21"/>
        <v>0.54863499999999998</v>
      </c>
      <c r="AI96" s="18">
        <f t="shared" si="22"/>
        <v>2.6850000000000003E-3</v>
      </c>
      <c r="AJ96" s="18">
        <f t="shared" si="23"/>
        <v>1.7900000000000001E-3</v>
      </c>
      <c r="AK96" s="18">
        <f t="shared" si="24"/>
        <v>0</v>
      </c>
      <c r="AL96" s="26">
        <v>0.89500000000000002</v>
      </c>
      <c r="AM96" s="19" t="s">
        <v>2187</v>
      </c>
      <c r="AO96" t="s">
        <v>2024</v>
      </c>
    </row>
    <row r="97" spans="1:41">
      <c r="A97">
        <v>56</v>
      </c>
      <c r="B97">
        <v>206</v>
      </c>
      <c r="C97">
        <v>54</v>
      </c>
      <c r="D97" t="s">
        <v>2575</v>
      </c>
      <c r="E97">
        <v>79</v>
      </c>
      <c r="F97" t="s">
        <v>1590</v>
      </c>
      <c r="G97" s="38">
        <v>4</v>
      </c>
      <c r="I97" s="13">
        <v>0.13214987173478024</v>
      </c>
      <c r="J97" s="13">
        <f t="shared" si="10"/>
        <v>0.14565816664826858</v>
      </c>
      <c r="K97" s="19" t="s">
        <v>1575</v>
      </c>
      <c r="L97" s="14">
        <v>3.9620447045288221E-4</v>
      </c>
      <c r="M97" s="25">
        <v>22145</v>
      </c>
      <c r="N97" s="25">
        <v>8024200</v>
      </c>
      <c r="O97" s="15">
        <f t="shared" si="12"/>
        <v>1.5102436243968431E-2</v>
      </c>
      <c r="P97" s="13">
        <f t="shared" si="13"/>
        <v>0.11545329416033172</v>
      </c>
      <c r="Q97" s="19" t="s">
        <v>1746</v>
      </c>
      <c r="R97">
        <v>56</v>
      </c>
      <c r="S97" s="7" t="s">
        <v>1767</v>
      </c>
      <c r="T97" s="7" t="s">
        <v>2491</v>
      </c>
      <c r="U97">
        <v>6</v>
      </c>
      <c r="V97" s="3">
        <v>1</v>
      </c>
      <c r="W97" s="3">
        <v>0</v>
      </c>
      <c r="X97" s="3">
        <v>0</v>
      </c>
      <c r="Y97" s="3">
        <v>0</v>
      </c>
      <c r="Z97" s="1"/>
      <c r="AA97" s="1"/>
      <c r="AB97" s="21">
        <v>0.77600000000000002</v>
      </c>
      <c r="AC97" s="2">
        <v>0.186</v>
      </c>
      <c r="AD97" s="2">
        <v>3.1E-2</v>
      </c>
      <c r="AE97" s="2">
        <v>3.0000000000000001E-3</v>
      </c>
      <c r="AF97" s="2">
        <v>3.0000000000000001E-3</v>
      </c>
      <c r="AG97" s="18">
        <f t="shared" si="20"/>
        <v>0.38412000000000002</v>
      </c>
      <c r="AH97" s="18">
        <f t="shared" si="21"/>
        <v>9.2069999999999999E-2</v>
      </c>
      <c r="AI97" s="18">
        <f t="shared" si="22"/>
        <v>1.5344999999999999E-2</v>
      </c>
      <c r="AJ97" s="18">
        <f t="shared" si="23"/>
        <v>1.485E-3</v>
      </c>
      <c r="AK97" s="18">
        <f t="shared" si="24"/>
        <v>1.485E-3</v>
      </c>
      <c r="AL97" s="26">
        <v>0.495</v>
      </c>
      <c r="AM97" s="19" t="s">
        <v>2164</v>
      </c>
      <c r="AO97" t="s">
        <v>2024</v>
      </c>
    </row>
    <row r="98" spans="1:41">
      <c r="A98">
        <v>56</v>
      </c>
      <c r="B98">
        <v>214</v>
      </c>
      <c r="C98">
        <v>62</v>
      </c>
      <c r="D98" t="s">
        <v>2575</v>
      </c>
      <c r="E98">
        <v>83</v>
      </c>
      <c r="F98" t="s">
        <v>1599</v>
      </c>
      <c r="G98" s="38">
        <v>4</v>
      </c>
      <c r="I98" s="13">
        <v>0.15768877382063368</v>
      </c>
      <c r="J98" s="13">
        <f t="shared" si="10"/>
        <v>0.21184273208794765</v>
      </c>
      <c r="K98" s="19" t="s">
        <v>1575</v>
      </c>
      <c r="L98" s="14">
        <v>1.0925263061655616E-2</v>
      </c>
      <c r="M98" s="25">
        <v>88778</v>
      </c>
      <c r="N98" s="25">
        <v>6307500</v>
      </c>
      <c r="O98" s="15">
        <f t="shared" si="12"/>
        <v>6.0544776918809183E-2</v>
      </c>
      <c r="P98" s="13">
        <f t="shared" si="13"/>
        <v>9.0753178250329289E-2</v>
      </c>
      <c r="Q98" s="19" t="s">
        <v>1744</v>
      </c>
      <c r="R98">
        <v>56</v>
      </c>
      <c r="S98" s="7" t="s">
        <v>1767</v>
      </c>
      <c r="T98" s="7" t="s">
        <v>2491</v>
      </c>
      <c r="U98">
        <v>6</v>
      </c>
      <c r="V98" s="3">
        <v>2.1229999999999999E-2</v>
      </c>
      <c r="W98" s="3">
        <v>0.93797999999999992</v>
      </c>
      <c r="X98" s="3">
        <v>4.8250000000000003E-3</v>
      </c>
      <c r="Y98" s="3">
        <v>0</v>
      </c>
      <c r="AB98" s="21">
        <v>2.1999999999999999E-2</v>
      </c>
      <c r="AC98" s="2">
        <v>0.97199999999999998</v>
      </c>
      <c r="AD98" s="2">
        <v>0</v>
      </c>
      <c r="AE98" s="2">
        <v>5.0000000000000001E-3</v>
      </c>
      <c r="AF98" s="2">
        <v>0</v>
      </c>
      <c r="AG98" s="18">
        <f t="shared" si="20"/>
        <v>2.1229999999999999E-2</v>
      </c>
      <c r="AH98" s="18">
        <f t="shared" si="21"/>
        <v>0.93797999999999992</v>
      </c>
      <c r="AI98" s="18">
        <f t="shared" si="22"/>
        <v>0</v>
      </c>
      <c r="AJ98" s="18">
        <f t="shared" si="23"/>
        <v>4.8250000000000003E-3</v>
      </c>
      <c r="AK98" s="18">
        <f t="shared" si="24"/>
        <v>0</v>
      </c>
      <c r="AL98" s="26">
        <v>0.96499999999999997</v>
      </c>
      <c r="AM98" s="19" t="s">
        <v>2172</v>
      </c>
      <c r="AO98" t="s">
        <v>2024</v>
      </c>
    </row>
    <row r="99" spans="1:41">
      <c r="J99" s="13">
        <f t="shared" si="10"/>
        <v>0</v>
      </c>
      <c r="L99" s="14"/>
      <c r="M99" s="25"/>
      <c r="N99" s="25"/>
      <c r="O99" s="15"/>
      <c r="AB99" s="21"/>
      <c r="AC99" s="2"/>
      <c r="AD99" s="2"/>
      <c r="AE99" s="2"/>
      <c r="AF99" s="2"/>
      <c r="AG99" s="18"/>
      <c r="AH99" s="18"/>
      <c r="AI99" s="18"/>
      <c r="AJ99" s="18"/>
      <c r="AK99" s="18"/>
    </row>
    <row r="100" spans="1:41">
      <c r="J100" s="13">
        <f t="shared" si="10"/>
        <v>0</v>
      </c>
      <c r="L100" s="14"/>
      <c r="M100" s="25"/>
      <c r="N100" s="25"/>
      <c r="O100" s="15"/>
      <c r="Z100" s="1"/>
      <c r="AA100" s="1"/>
      <c r="AB100" s="21"/>
      <c r="AC100" s="2"/>
      <c r="AD100" s="2"/>
      <c r="AE100" s="2"/>
      <c r="AF100" s="2"/>
      <c r="AG100" s="18"/>
      <c r="AH100" s="18"/>
      <c r="AI100" s="18"/>
      <c r="AJ100" s="18"/>
      <c r="AK100" s="18"/>
    </row>
    <row r="101" spans="1:41">
      <c r="A101">
        <v>79</v>
      </c>
      <c r="B101">
        <v>208</v>
      </c>
      <c r="C101">
        <v>56</v>
      </c>
      <c r="D101" t="s">
        <v>2575</v>
      </c>
      <c r="E101">
        <v>86</v>
      </c>
      <c r="F101" t="s">
        <v>243</v>
      </c>
      <c r="G101" s="38">
        <v>4.5</v>
      </c>
      <c r="I101" s="13">
        <v>0.17069689652359166</v>
      </c>
      <c r="J101" s="13">
        <f t="shared" si="10"/>
        <v>0.18613825924384653</v>
      </c>
      <c r="K101" s="19" t="s">
        <v>164</v>
      </c>
      <c r="L101" s="14">
        <v>4.6409283267881407E-4</v>
      </c>
      <c r="M101" s="25">
        <v>25314</v>
      </c>
      <c r="N101" s="25">
        <v>10537222</v>
      </c>
      <c r="O101" s="15">
        <f t="shared" ref="O101:O131" si="25">+M101/$O$2*100</f>
        <v>1.7263629310445557E-2</v>
      </c>
      <c r="P101" s="13">
        <f t="shared" ref="P101:P131" si="26">(+N101/$O$1)*100</f>
        <v>0.15161100062295541</v>
      </c>
      <c r="Q101" s="19" t="s">
        <v>1747</v>
      </c>
      <c r="R101">
        <v>79</v>
      </c>
      <c r="S101" s="7" t="s">
        <v>1767</v>
      </c>
      <c r="T101" s="7" t="s">
        <v>2498</v>
      </c>
      <c r="U101">
        <v>3</v>
      </c>
      <c r="V101" s="3">
        <v>0.88729999999999998</v>
      </c>
      <c r="W101" s="3">
        <v>1.7099999999999997E-2</v>
      </c>
      <c r="X101" s="3">
        <v>0</v>
      </c>
      <c r="Y101" s="3">
        <v>4.5600000000000002E-2</v>
      </c>
      <c r="AB101" s="21">
        <v>0.93400000000000005</v>
      </c>
      <c r="AC101" s="2">
        <v>1.7999999999999999E-2</v>
      </c>
      <c r="AD101" s="2">
        <v>3.5999999999999997E-2</v>
      </c>
      <c r="AE101" s="2">
        <v>0</v>
      </c>
      <c r="AF101" s="2">
        <v>1.2E-2</v>
      </c>
      <c r="AG101" s="18">
        <f>+AB101*$AL101</f>
        <v>0.88729999999999998</v>
      </c>
      <c r="AH101" s="18">
        <f>+AC101*$AL101</f>
        <v>1.7099999999999997E-2</v>
      </c>
      <c r="AI101" s="18">
        <f>+AD101*$AL101</f>
        <v>3.4199999999999994E-2</v>
      </c>
      <c r="AJ101" s="18">
        <f>+AE101*$AL101</f>
        <v>0</v>
      </c>
      <c r="AK101" s="18">
        <f>+AF101*$AL101</f>
        <v>1.14E-2</v>
      </c>
      <c r="AL101" s="26">
        <v>0.95</v>
      </c>
      <c r="AM101" s="19" t="s">
        <v>2411</v>
      </c>
      <c r="AO101" t="s">
        <v>2395</v>
      </c>
    </row>
    <row r="102" spans="1:41">
      <c r="A102">
        <v>72</v>
      </c>
      <c r="B102">
        <v>213</v>
      </c>
      <c r="C102">
        <v>61</v>
      </c>
      <c r="D102" t="s">
        <v>2575</v>
      </c>
      <c r="E102">
        <v>89</v>
      </c>
      <c r="F102" t="s">
        <v>181</v>
      </c>
      <c r="G102" s="38">
        <v>4.5</v>
      </c>
      <c r="I102" s="13">
        <v>0.17400830059169642</v>
      </c>
      <c r="J102" s="13">
        <f t="shared" si="10"/>
        <v>0.2478784525006347</v>
      </c>
      <c r="K102" s="19" t="s">
        <v>164</v>
      </c>
      <c r="L102" s="14">
        <v>6.1319674464530016E-4</v>
      </c>
      <c r="M102" s="25">
        <v>121100</v>
      </c>
      <c r="N102" s="25">
        <v>5748000</v>
      </c>
      <c r="O102" s="15">
        <f t="shared" si="25"/>
        <v>8.2587718633758272E-2</v>
      </c>
      <c r="P102" s="13">
        <f t="shared" si="26"/>
        <v>8.2703015233118155E-2</v>
      </c>
      <c r="Q102" s="19" t="s">
        <v>1749</v>
      </c>
      <c r="R102">
        <v>72</v>
      </c>
      <c r="S102" s="7" t="s">
        <v>1767</v>
      </c>
      <c r="T102" s="7" t="s">
        <v>2495</v>
      </c>
      <c r="U102">
        <v>2</v>
      </c>
      <c r="V102" s="3">
        <v>0.629</v>
      </c>
      <c r="W102" s="3">
        <v>0.36599999999999999</v>
      </c>
      <c r="X102" s="3">
        <v>0</v>
      </c>
      <c r="Y102" s="3">
        <v>5.0000000000000001E-3</v>
      </c>
      <c r="AB102" s="21">
        <v>0.629</v>
      </c>
      <c r="AC102" s="2">
        <v>0.36599999999999999</v>
      </c>
      <c r="AD102" s="2">
        <v>1E-3</v>
      </c>
      <c r="AE102" s="2">
        <v>0</v>
      </c>
      <c r="AF102" s="2">
        <v>4.0000000000000001E-3</v>
      </c>
      <c r="AG102" s="18"/>
      <c r="AH102" s="18"/>
      <c r="AI102" s="18"/>
      <c r="AJ102" s="18"/>
      <c r="AK102" s="18"/>
      <c r="AM102" s="19" t="s">
        <v>2118</v>
      </c>
      <c r="AO102" t="s">
        <v>2024</v>
      </c>
    </row>
    <row r="103" spans="1:41">
      <c r="A103">
        <v>73</v>
      </c>
      <c r="B103">
        <v>179</v>
      </c>
      <c r="C103">
        <v>203</v>
      </c>
      <c r="D103" t="s">
        <v>2572</v>
      </c>
      <c r="E103">
        <v>92</v>
      </c>
      <c r="F103" t="s">
        <v>1645</v>
      </c>
      <c r="G103" s="38">
        <v>4.5</v>
      </c>
      <c r="I103" s="13">
        <v>0.18193613624366312</v>
      </c>
      <c r="J103" s="13">
        <f t="shared" si="10"/>
        <v>0.23293155077369815</v>
      </c>
      <c r="K103" s="19" t="s">
        <v>1575</v>
      </c>
      <c r="L103" s="14">
        <v>2.6960805958322343E-3</v>
      </c>
      <c r="M103" s="25">
        <v>83600</v>
      </c>
      <c r="N103" s="25">
        <v>8264070</v>
      </c>
      <c r="O103" s="15">
        <f t="shared" si="25"/>
        <v>5.7013487017193998E-2</v>
      </c>
      <c r="P103" s="13">
        <f t="shared" si="26"/>
        <v>0.11890457673931017</v>
      </c>
      <c r="Q103" s="19" t="s">
        <v>1745</v>
      </c>
      <c r="R103">
        <v>73</v>
      </c>
      <c r="S103" s="7" t="s">
        <v>1731</v>
      </c>
      <c r="T103" s="7" t="s">
        <v>2550</v>
      </c>
      <c r="U103">
        <v>2</v>
      </c>
      <c r="V103" s="3">
        <v>0.11466</v>
      </c>
      <c r="W103" s="3">
        <v>0.69979000000000002</v>
      </c>
      <c r="X103" s="3">
        <v>7.826000000000001E-2</v>
      </c>
      <c r="Y103" s="3">
        <v>1.729E-2</v>
      </c>
      <c r="AB103" s="21">
        <v>0.126</v>
      </c>
      <c r="AC103" s="2">
        <v>0.76900000000000002</v>
      </c>
      <c r="AD103" s="2">
        <v>1.0999999999999999E-2</v>
      </c>
      <c r="AE103" s="2">
        <v>8.6000000000000007E-2</v>
      </c>
      <c r="AF103" s="2">
        <v>8.0000000000000002E-3</v>
      </c>
      <c r="AG103" s="18">
        <f t="shared" ref="AG103:AK107" si="27">+AB103*$AL103</f>
        <v>0.11466</v>
      </c>
      <c r="AH103" s="18">
        <f t="shared" si="27"/>
        <v>0.69979000000000002</v>
      </c>
      <c r="AI103" s="18">
        <f t="shared" si="27"/>
        <v>1.001E-2</v>
      </c>
      <c r="AJ103" s="18">
        <f t="shared" si="27"/>
        <v>7.826000000000001E-2</v>
      </c>
      <c r="AK103" s="18">
        <f t="shared" si="27"/>
        <v>7.28E-3</v>
      </c>
      <c r="AL103" s="26">
        <v>0.91</v>
      </c>
      <c r="AM103" s="19" t="s">
        <v>141</v>
      </c>
      <c r="AO103" t="s">
        <v>2024</v>
      </c>
    </row>
    <row r="104" spans="1:41">
      <c r="A104">
        <v>27</v>
      </c>
      <c r="B104">
        <v>8</v>
      </c>
      <c r="C104">
        <v>8</v>
      </c>
      <c r="D104" t="s">
        <v>2576</v>
      </c>
      <c r="E104">
        <v>93</v>
      </c>
      <c r="F104" t="s">
        <v>1197</v>
      </c>
      <c r="G104" s="38">
        <v>4.5</v>
      </c>
      <c r="I104" s="13">
        <v>0.18345341368780177</v>
      </c>
      <c r="J104" s="13">
        <f t="shared" si="10"/>
        <v>0.20207527989321936</v>
      </c>
      <c r="K104" s="19" t="s">
        <v>954</v>
      </c>
      <c r="L104" s="14">
        <v>1.5172774441386538E-3</v>
      </c>
      <c r="M104" s="25">
        <v>30528</v>
      </c>
      <c r="N104" s="25">
        <v>11150598</v>
      </c>
      <c r="O104" s="15">
        <f t="shared" si="25"/>
        <v>2.0819470474412658E-2</v>
      </c>
      <c r="P104" s="13">
        <f t="shared" si="26"/>
        <v>0.16043633894439405</v>
      </c>
      <c r="Q104" s="19" t="s">
        <v>1740</v>
      </c>
      <c r="R104">
        <v>27</v>
      </c>
      <c r="S104" s="7" t="s">
        <v>1732</v>
      </c>
      <c r="T104" s="7" t="s">
        <v>2466</v>
      </c>
      <c r="U104">
        <v>5</v>
      </c>
      <c r="V104" s="3">
        <v>0.21285000000000001</v>
      </c>
      <c r="W104" s="3">
        <v>1.9470000000000001E-2</v>
      </c>
      <c r="X104" s="3">
        <v>6.6E-4</v>
      </c>
      <c r="Y104" s="3">
        <v>9.6657000000000007E-2</v>
      </c>
      <c r="Z104" s="1" t="s">
        <v>1732</v>
      </c>
      <c r="AA104" s="1">
        <f>SUM(V104:Y104)</f>
        <v>0.32963700000000001</v>
      </c>
      <c r="AB104" s="21">
        <v>0.64500000000000002</v>
      </c>
      <c r="AC104" s="2">
        <v>5.8999999999999997E-2</v>
      </c>
      <c r="AD104" s="2">
        <v>0.28999999999999998</v>
      </c>
      <c r="AE104" s="2">
        <v>2E-3</v>
      </c>
      <c r="AF104" s="2">
        <v>2.8999999999999998E-3</v>
      </c>
      <c r="AG104" s="18">
        <f t="shared" si="27"/>
        <v>0.21285000000000001</v>
      </c>
      <c r="AH104" s="18">
        <f t="shared" si="27"/>
        <v>1.9470000000000001E-2</v>
      </c>
      <c r="AI104" s="18">
        <f t="shared" si="27"/>
        <v>9.5699999999999993E-2</v>
      </c>
      <c r="AJ104" s="18">
        <f t="shared" si="27"/>
        <v>6.6E-4</v>
      </c>
      <c r="AK104" s="18">
        <f t="shared" si="27"/>
        <v>9.5699999999999995E-4</v>
      </c>
      <c r="AL104" s="26">
        <v>0.33</v>
      </c>
      <c r="AM104" s="19" t="s">
        <v>2055</v>
      </c>
      <c r="AO104" t="s">
        <v>2024</v>
      </c>
    </row>
    <row r="105" spans="1:41">
      <c r="A105">
        <v>28</v>
      </c>
      <c r="B105">
        <v>30</v>
      </c>
      <c r="C105">
        <v>30</v>
      </c>
      <c r="D105" t="s">
        <v>2577</v>
      </c>
      <c r="E105">
        <v>94</v>
      </c>
      <c r="F105" t="s">
        <v>953</v>
      </c>
      <c r="G105" s="38">
        <v>4.5</v>
      </c>
      <c r="I105" s="13">
        <v>0.18538975164880067</v>
      </c>
      <c r="J105" s="13">
        <f t="shared" si="10"/>
        <v>0.23655535422493473</v>
      </c>
      <c r="K105" s="19" t="s">
        <v>954</v>
      </c>
      <c r="L105" s="14">
        <v>1.9363379609989018E-3</v>
      </c>
      <c r="M105" s="25">
        <v>83879</v>
      </c>
      <c r="N105" s="25">
        <v>8489482</v>
      </c>
      <c r="O105" s="15">
        <f t="shared" si="25"/>
        <v>5.7203759300421229E-2</v>
      </c>
      <c r="P105" s="13">
        <f t="shared" si="26"/>
        <v>0.12214783562409229</v>
      </c>
      <c r="Q105" s="19" t="s">
        <v>1742</v>
      </c>
      <c r="R105">
        <v>28</v>
      </c>
      <c r="S105" s="7" t="s">
        <v>1732</v>
      </c>
      <c r="T105" s="7" t="s">
        <v>2461</v>
      </c>
      <c r="U105">
        <v>9</v>
      </c>
      <c r="V105" s="3">
        <v>0.44330000000000008</v>
      </c>
      <c r="W105" s="3">
        <v>2.9700000000000001E-2</v>
      </c>
      <c r="X105" s="3">
        <v>1.1000000000000001E-3</v>
      </c>
      <c r="Y105" s="3">
        <v>7.4800000000000005E-2</v>
      </c>
      <c r="Z105" s="1" t="s">
        <v>1732</v>
      </c>
      <c r="AA105" s="1">
        <f>SUM(V105:Y105)</f>
        <v>0.54890000000000005</v>
      </c>
      <c r="AB105" s="21">
        <v>0.80600000000000005</v>
      </c>
      <c r="AC105" s="2">
        <v>5.3999999999999999E-2</v>
      </c>
      <c r="AD105" s="2">
        <v>0.13500000000000001</v>
      </c>
      <c r="AE105" s="2">
        <v>2E-3</v>
      </c>
      <c r="AF105" s="2">
        <v>1E-3</v>
      </c>
      <c r="AG105" s="18">
        <f t="shared" si="27"/>
        <v>0.44330000000000008</v>
      </c>
      <c r="AH105" s="18">
        <f t="shared" si="27"/>
        <v>2.9700000000000001E-2</v>
      </c>
      <c r="AI105" s="18">
        <f t="shared" si="27"/>
        <v>7.425000000000001E-2</v>
      </c>
      <c r="AJ105" s="18">
        <f t="shared" si="27"/>
        <v>1.1000000000000001E-3</v>
      </c>
      <c r="AK105" s="18">
        <f t="shared" si="27"/>
        <v>5.5000000000000003E-4</v>
      </c>
      <c r="AL105" s="26">
        <v>0.55000000000000004</v>
      </c>
      <c r="AM105" s="19" t="s">
        <v>2045</v>
      </c>
      <c r="AO105" t="s">
        <v>2024</v>
      </c>
    </row>
    <row r="106" spans="1:41">
      <c r="A106">
        <v>39</v>
      </c>
      <c r="B106">
        <v>43</v>
      </c>
      <c r="C106">
        <v>67</v>
      </c>
      <c r="D106" t="s">
        <v>2579</v>
      </c>
      <c r="E106">
        <v>95</v>
      </c>
      <c r="F106" t="s">
        <v>1111</v>
      </c>
      <c r="G106" s="38">
        <v>4.5</v>
      </c>
      <c r="I106" s="13">
        <v>0.18846674476799696</v>
      </c>
      <c r="J106" s="13">
        <f t="shared" si="10"/>
        <v>0.25617718739554418</v>
      </c>
      <c r="K106" s="19" t="s">
        <v>954</v>
      </c>
      <c r="L106" s="14">
        <v>3.0769931191962918E-3</v>
      </c>
      <c r="M106" s="25">
        <v>111002</v>
      </c>
      <c r="N106" s="25">
        <v>7282041</v>
      </c>
      <c r="O106" s="15">
        <f t="shared" si="25"/>
        <v>7.5701089544049846E-2</v>
      </c>
      <c r="P106" s="13">
        <f t="shared" si="26"/>
        <v>0.10477500830744449</v>
      </c>
      <c r="Q106" s="19" t="s">
        <v>1740</v>
      </c>
      <c r="R106">
        <v>39</v>
      </c>
      <c r="S106" s="7" t="s">
        <v>1730</v>
      </c>
      <c r="T106" s="7" t="s">
        <v>2474</v>
      </c>
      <c r="U106">
        <v>8</v>
      </c>
      <c r="V106" s="3">
        <v>0.27503499999999997</v>
      </c>
      <c r="W106" s="3">
        <v>4.5895000000000005E-2</v>
      </c>
      <c r="X106" s="3">
        <v>0</v>
      </c>
      <c r="Y106" s="3">
        <v>1.4070000000000001E-2</v>
      </c>
      <c r="Z106" s="1" t="s">
        <v>1732</v>
      </c>
      <c r="AA106" s="1">
        <f>SUM(V106:Y106)</f>
        <v>0.33500000000000002</v>
      </c>
      <c r="AB106" s="21">
        <v>0.82099999999999995</v>
      </c>
      <c r="AC106" s="2">
        <v>0.13700000000000001</v>
      </c>
      <c r="AD106" s="2">
        <v>4.2000000000000003E-2</v>
      </c>
      <c r="AE106" s="2">
        <v>0</v>
      </c>
      <c r="AF106" s="2">
        <v>0</v>
      </c>
      <c r="AG106" s="18">
        <f t="shared" si="27"/>
        <v>0.27503499999999997</v>
      </c>
      <c r="AH106" s="18">
        <f t="shared" si="27"/>
        <v>4.5895000000000005E-2</v>
      </c>
      <c r="AI106" s="18">
        <f t="shared" si="27"/>
        <v>1.4070000000000001E-2</v>
      </c>
      <c r="AJ106" s="18">
        <f t="shared" si="27"/>
        <v>0</v>
      </c>
      <c r="AK106" s="18">
        <f t="shared" si="27"/>
        <v>0</v>
      </c>
      <c r="AL106" s="26">
        <v>0.33500000000000002</v>
      </c>
      <c r="AM106" s="19" t="s">
        <v>2070</v>
      </c>
      <c r="AO106" t="s">
        <v>2024</v>
      </c>
    </row>
    <row r="107" spans="1:41">
      <c r="A107">
        <v>51</v>
      </c>
      <c r="B107">
        <v>217</v>
      </c>
      <c r="C107">
        <v>65</v>
      </c>
      <c r="D107" t="s">
        <v>2575</v>
      </c>
      <c r="E107">
        <v>96</v>
      </c>
      <c r="F107" t="s">
        <v>917</v>
      </c>
      <c r="G107" s="38">
        <v>4.5</v>
      </c>
      <c r="I107" s="13">
        <v>0.19816934761781441</v>
      </c>
      <c r="J107" s="13">
        <f t="shared" si="10"/>
        <v>0.25099474113816167</v>
      </c>
      <c r="K107" s="19" t="s">
        <v>524</v>
      </c>
      <c r="L107" s="14">
        <v>9.7026028498174433E-3</v>
      </c>
      <c r="M107" s="25">
        <v>86600</v>
      </c>
      <c r="N107" s="25">
        <v>9235100</v>
      </c>
      <c r="O107" s="15">
        <f t="shared" si="25"/>
        <v>5.9059425546519134E-2</v>
      </c>
      <c r="P107" s="13">
        <f t="shared" si="26"/>
        <v>0.13287589004512343</v>
      </c>
      <c r="Q107" s="19" t="s">
        <v>1745</v>
      </c>
      <c r="R107">
        <v>51</v>
      </c>
      <c r="S107" s="7" t="s">
        <v>1767</v>
      </c>
      <c r="T107" s="7" t="s">
        <v>2480</v>
      </c>
      <c r="U107">
        <v>3</v>
      </c>
      <c r="V107" s="3">
        <v>1.4849999999999999E-2</v>
      </c>
      <c r="W107" s="3">
        <v>0.479655</v>
      </c>
      <c r="X107" s="3">
        <v>0</v>
      </c>
      <c r="Y107" s="3">
        <v>0</v>
      </c>
      <c r="Z107" s="1" t="s">
        <v>2456</v>
      </c>
      <c r="AA107" s="1">
        <f>+V107+W107</f>
        <v>0.49450499999999997</v>
      </c>
      <c r="AB107" s="21">
        <v>0.03</v>
      </c>
      <c r="AC107" s="2">
        <v>0.96899999999999997</v>
      </c>
      <c r="AD107" s="2">
        <v>0</v>
      </c>
      <c r="AE107" s="2">
        <v>0</v>
      </c>
      <c r="AF107" s="2">
        <v>0</v>
      </c>
      <c r="AG107" s="18">
        <f t="shared" si="27"/>
        <v>1.4849999999999999E-2</v>
      </c>
      <c r="AH107" s="18">
        <f t="shared" si="27"/>
        <v>0.479655</v>
      </c>
      <c r="AI107" s="18">
        <f t="shared" si="27"/>
        <v>0</v>
      </c>
      <c r="AJ107" s="18">
        <f t="shared" si="27"/>
        <v>0</v>
      </c>
      <c r="AK107" s="18">
        <f t="shared" si="27"/>
        <v>0</v>
      </c>
      <c r="AL107" s="26">
        <v>0.495</v>
      </c>
      <c r="AM107" s="19" t="s">
        <v>2047</v>
      </c>
      <c r="AO107" t="s">
        <v>2024</v>
      </c>
    </row>
    <row r="108" spans="1:41">
      <c r="A108">
        <v>97</v>
      </c>
      <c r="B108">
        <v>69</v>
      </c>
      <c r="C108">
        <v>93</v>
      </c>
      <c r="D108" t="s">
        <v>2580</v>
      </c>
      <c r="E108">
        <v>97</v>
      </c>
      <c r="F108" t="s">
        <v>1697</v>
      </c>
      <c r="G108" s="38">
        <v>4.5</v>
      </c>
      <c r="I108" s="13">
        <v>0.1985069741905065</v>
      </c>
      <c r="J108" s="13">
        <f t="shared" si="10"/>
        <v>0.35229840853634903</v>
      </c>
      <c r="K108" s="19" t="s">
        <v>164</v>
      </c>
      <c r="L108" s="14">
        <v>3.3762657269209573E-4</v>
      </c>
      <c r="M108" s="25">
        <v>252120</v>
      </c>
      <c r="N108" s="25">
        <v>585000</v>
      </c>
      <c r="O108" s="15">
        <f t="shared" si="25"/>
        <v>0.17194067400448504</v>
      </c>
      <c r="P108" s="13">
        <f t="shared" si="26"/>
        <v>8.4170605273789362E-3</v>
      </c>
      <c r="Q108" s="19" t="s">
        <v>1746</v>
      </c>
      <c r="R108">
        <v>97</v>
      </c>
      <c r="S108" s="7" t="s">
        <v>1730</v>
      </c>
      <c r="T108" s="7" t="s">
        <v>2564</v>
      </c>
      <c r="U108">
        <v>1</v>
      </c>
      <c r="V108" s="3">
        <v>0.94599999999999995</v>
      </c>
      <c r="W108" s="3">
        <v>3.0000000000000001E-3</v>
      </c>
      <c r="X108" s="3">
        <v>1.4999999999999999E-2</v>
      </c>
      <c r="Y108" s="3">
        <v>3.6999999999999998E-2</v>
      </c>
      <c r="AB108" s="21">
        <v>2E-3</v>
      </c>
      <c r="AC108" s="2">
        <v>0.99399999999999999</v>
      </c>
      <c r="AD108" s="2">
        <v>4.0000000000000001E-3</v>
      </c>
      <c r="AE108" s="2">
        <v>0</v>
      </c>
      <c r="AF108" s="2">
        <v>0</v>
      </c>
      <c r="AG108" s="18"/>
      <c r="AH108" s="18"/>
      <c r="AI108" s="18"/>
      <c r="AJ108" s="18"/>
      <c r="AK108" s="18"/>
      <c r="AM108" s="19" t="s">
        <v>1697</v>
      </c>
    </row>
    <row r="109" spans="1:41">
      <c r="A109">
        <v>28</v>
      </c>
      <c r="B109">
        <v>10</v>
      </c>
      <c r="C109">
        <v>10</v>
      </c>
      <c r="D109" t="s">
        <v>2576</v>
      </c>
      <c r="E109">
        <v>99</v>
      </c>
      <c r="F109" t="s">
        <v>966</v>
      </c>
      <c r="G109" s="38">
        <v>4.5</v>
      </c>
      <c r="I109" s="13">
        <v>0.21077049240141493</v>
      </c>
      <c r="J109" s="13">
        <f t="shared" si="10"/>
        <v>0.258878810077734</v>
      </c>
      <c r="K109" s="19" t="s">
        <v>954</v>
      </c>
      <c r="L109" s="14">
        <v>5.6143786684483277E-3</v>
      </c>
      <c r="M109" s="25">
        <v>78867</v>
      </c>
      <c r="N109" s="25">
        <v>10516125</v>
      </c>
      <c r="O109" s="15">
        <f t="shared" si="25"/>
        <v>5.3785677997428692E-2</v>
      </c>
      <c r="P109" s="13">
        <f t="shared" si="26"/>
        <v>0.1513074540828766</v>
      </c>
      <c r="Q109" s="19" t="s">
        <v>1740</v>
      </c>
      <c r="R109">
        <v>28</v>
      </c>
      <c r="S109" s="7" t="s">
        <v>1732</v>
      </c>
      <c r="T109" s="7" t="s">
        <v>2461</v>
      </c>
      <c r="U109">
        <v>9</v>
      </c>
      <c r="V109" s="3">
        <v>4.7765000000000002E-2</v>
      </c>
      <c r="W109" s="3">
        <v>0</v>
      </c>
      <c r="X109" s="3">
        <v>0</v>
      </c>
      <c r="Y109" s="3">
        <v>0.15661999999999998</v>
      </c>
      <c r="Z109" s="1" t="s">
        <v>1732</v>
      </c>
      <c r="AA109" s="1">
        <f>SUM(V109:Y109)</f>
        <v>0.20438499999999998</v>
      </c>
      <c r="AB109" s="21">
        <v>0.23300000000000001</v>
      </c>
      <c r="AC109" s="2">
        <v>0</v>
      </c>
      <c r="AD109" s="2">
        <v>0.76400000000000001</v>
      </c>
      <c r="AE109" s="2">
        <v>0</v>
      </c>
      <c r="AF109" s="2">
        <v>0</v>
      </c>
      <c r="AG109" s="18">
        <f t="shared" ref="AG109:AK113" si="28">+AB109*$AL109</f>
        <v>4.7765000000000002E-2</v>
      </c>
      <c r="AH109" s="18">
        <f t="shared" si="28"/>
        <v>0</v>
      </c>
      <c r="AI109" s="18">
        <f t="shared" si="28"/>
        <v>0.15661999999999998</v>
      </c>
      <c r="AJ109" s="18">
        <f t="shared" si="28"/>
        <v>0</v>
      </c>
      <c r="AK109" s="18">
        <f t="shared" si="28"/>
        <v>0</v>
      </c>
      <c r="AL109" s="26">
        <v>0.20499999999999999</v>
      </c>
      <c r="AM109" s="19" t="s">
        <v>2104</v>
      </c>
      <c r="AO109" t="s">
        <v>2024</v>
      </c>
    </row>
    <row r="110" spans="1:41">
      <c r="A110">
        <v>28</v>
      </c>
      <c r="B110">
        <v>18</v>
      </c>
      <c r="C110">
        <v>18</v>
      </c>
      <c r="D110" t="s">
        <v>2577</v>
      </c>
      <c r="E110">
        <v>100</v>
      </c>
      <c r="F110" t="s">
        <v>983</v>
      </c>
      <c r="G110" s="38">
        <v>4.5</v>
      </c>
      <c r="I110" s="13">
        <v>0.21266959673008934</v>
      </c>
      <c r="J110" s="13">
        <f t="shared" si="10"/>
        <v>0.2694166352266758</v>
      </c>
      <c r="K110" s="19" t="s">
        <v>954</v>
      </c>
      <c r="L110" s="14">
        <v>1.8991043286744058E-3</v>
      </c>
      <c r="M110" s="25">
        <v>93029</v>
      </c>
      <c r="N110" s="25">
        <v>9906000</v>
      </c>
      <c r="O110" s="15">
        <f t="shared" si="25"/>
        <v>6.3443871814862912E-2</v>
      </c>
      <c r="P110" s="13">
        <f t="shared" si="26"/>
        <v>0.14252889159694998</v>
      </c>
      <c r="Q110" s="19" t="s">
        <v>1741</v>
      </c>
      <c r="R110">
        <v>28</v>
      </c>
      <c r="S110" s="7" t="s">
        <v>1732</v>
      </c>
      <c r="T110" s="7" t="s">
        <v>2461</v>
      </c>
      <c r="U110">
        <v>9</v>
      </c>
      <c r="V110" s="3">
        <v>0.31629000000000002</v>
      </c>
      <c r="W110" s="3">
        <v>0</v>
      </c>
      <c r="X110" s="3">
        <v>0</v>
      </c>
      <c r="Y110" s="3">
        <v>7.2540000000000007E-2</v>
      </c>
      <c r="Z110" s="1" t="s">
        <v>1732</v>
      </c>
      <c r="AA110" s="1">
        <f>SUM(V110:Y110)</f>
        <v>0.38883000000000001</v>
      </c>
      <c r="AB110" s="21">
        <v>0.81100000000000005</v>
      </c>
      <c r="AC110" s="2">
        <v>0</v>
      </c>
      <c r="AD110" s="2">
        <v>0.186</v>
      </c>
      <c r="AE110" s="2">
        <v>0</v>
      </c>
      <c r="AF110" s="2">
        <v>0</v>
      </c>
      <c r="AG110" s="18">
        <f t="shared" si="28"/>
        <v>0.31629000000000002</v>
      </c>
      <c r="AH110" s="18">
        <f t="shared" si="28"/>
        <v>0</v>
      </c>
      <c r="AI110" s="18">
        <f t="shared" si="28"/>
        <v>7.2540000000000007E-2</v>
      </c>
      <c r="AJ110" s="18">
        <f t="shared" si="28"/>
        <v>0</v>
      </c>
      <c r="AK110" s="18">
        <f t="shared" si="28"/>
        <v>0</v>
      </c>
      <c r="AL110" s="26">
        <v>0.39</v>
      </c>
      <c r="AM110" s="19" t="s">
        <v>24</v>
      </c>
      <c r="AO110" t="s">
        <v>2024</v>
      </c>
    </row>
    <row r="111" spans="1:41">
      <c r="A111">
        <v>29</v>
      </c>
      <c r="B111">
        <v>40</v>
      </c>
      <c r="C111">
        <v>40</v>
      </c>
      <c r="D111" t="s">
        <v>2578</v>
      </c>
      <c r="E111">
        <v>101</v>
      </c>
      <c r="F111" t="s">
        <v>1171</v>
      </c>
      <c r="G111" s="38">
        <v>4.5</v>
      </c>
      <c r="I111" s="13">
        <v>0.22140280202398918</v>
      </c>
      <c r="J111" s="13">
        <f t="shared" si="10"/>
        <v>0.27757705709660796</v>
      </c>
      <c r="K111" s="19" t="s">
        <v>954</v>
      </c>
      <c r="L111" s="14">
        <v>8.7332052938998428E-3</v>
      </c>
      <c r="M111" s="25">
        <v>92090</v>
      </c>
      <c r="N111" s="25">
        <v>10562178</v>
      </c>
      <c r="O111" s="15">
        <f t="shared" si="25"/>
        <v>6.2803493055184151E-2</v>
      </c>
      <c r="P111" s="13">
        <f t="shared" si="26"/>
        <v>0.15197007098623963</v>
      </c>
      <c r="Q111" s="19" t="s">
        <v>1749</v>
      </c>
      <c r="R111">
        <v>29</v>
      </c>
      <c r="S111" s="7" t="s">
        <v>1732</v>
      </c>
      <c r="T111" s="7" t="s">
        <v>2481</v>
      </c>
      <c r="U111">
        <v>3</v>
      </c>
      <c r="V111" s="3">
        <v>0.67066999999999988</v>
      </c>
      <c r="W111" s="3">
        <v>4.2899999999999995E-3</v>
      </c>
      <c r="X111" s="3">
        <v>5.0049999999999999E-3</v>
      </c>
      <c r="Y111" s="3">
        <v>3.5034999999999997E-2</v>
      </c>
      <c r="AB111" s="21">
        <v>0.93799999999999994</v>
      </c>
      <c r="AC111" s="2">
        <v>6.0000000000000001E-3</v>
      </c>
      <c r="AD111" s="2">
        <v>4.3999999999999997E-2</v>
      </c>
      <c r="AE111" s="2">
        <v>7.0000000000000001E-3</v>
      </c>
      <c r="AF111" s="2">
        <v>5.0000000000000001E-3</v>
      </c>
      <c r="AG111" s="18">
        <f t="shared" si="28"/>
        <v>0.67066999999999988</v>
      </c>
      <c r="AH111" s="18">
        <f t="shared" si="28"/>
        <v>4.2899999999999995E-3</v>
      </c>
      <c r="AI111" s="18">
        <f t="shared" si="28"/>
        <v>3.1459999999999995E-2</v>
      </c>
      <c r="AJ111" s="18">
        <f t="shared" si="28"/>
        <v>5.0049999999999999E-3</v>
      </c>
      <c r="AK111" s="18">
        <f t="shared" si="28"/>
        <v>3.5750000000000001E-3</v>
      </c>
      <c r="AL111" s="26">
        <v>0.71499999999999997</v>
      </c>
      <c r="AM111" s="19" t="s">
        <v>2272</v>
      </c>
      <c r="AO111" t="s">
        <v>2024</v>
      </c>
    </row>
    <row r="112" spans="1:41">
      <c r="A112">
        <v>61</v>
      </c>
      <c r="B112">
        <v>173</v>
      </c>
      <c r="C112">
        <v>197</v>
      </c>
      <c r="D112" t="s">
        <v>2572</v>
      </c>
      <c r="E112">
        <v>102</v>
      </c>
      <c r="F112" t="s">
        <v>569</v>
      </c>
      <c r="G112" s="38">
        <v>4.5</v>
      </c>
      <c r="I112" s="13">
        <v>0.22299763908883741</v>
      </c>
      <c r="J112" s="13">
        <f t="shared" si="10"/>
        <v>0.31028763692673234</v>
      </c>
      <c r="K112" s="19" t="s">
        <v>524</v>
      </c>
      <c r="L112" s="14">
        <v>1.5948370648482257E-3</v>
      </c>
      <c r="M112" s="25">
        <v>143100</v>
      </c>
      <c r="N112" s="25">
        <v>8000000</v>
      </c>
      <c r="O112" s="15">
        <f t="shared" si="25"/>
        <v>9.7591267848809324E-2</v>
      </c>
      <c r="P112" s="13">
        <f t="shared" si="26"/>
        <v>0.11510510122911366</v>
      </c>
      <c r="Q112" s="19" t="s">
        <v>1745</v>
      </c>
      <c r="R112">
        <v>61</v>
      </c>
      <c r="S112" s="7" t="s">
        <v>1731</v>
      </c>
      <c r="T112" s="7" t="s">
        <v>2562</v>
      </c>
      <c r="U112">
        <v>1</v>
      </c>
      <c r="V112" s="3">
        <v>1.3519999999999999E-2</v>
      </c>
      <c r="W112" s="3">
        <v>0.81711499999999992</v>
      </c>
      <c r="X112" s="3">
        <v>0</v>
      </c>
      <c r="Y112" s="3">
        <v>1.2674999999999999E-2</v>
      </c>
      <c r="AB112" s="21">
        <v>1.6E-2</v>
      </c>
      <c r="AC112" s="2">
        <v>0.96699999999999997</v>
      </c>
      <c r="AD112" s="2">
        <v>1.4999999999999999E-2</v>
      </c>
      <c r="AE112" s="2">
        <v>0</v>
      </c>
      <c r="AF112" s="2">
        <v>0</v>
      </c>
      <c r="AG112" s="18">
        <f t="shared" si="28"/>
        <v>1.3519999999999999E-2</v>
      </c>
      <c r="AH112" s="18">
        <f t="shared" si="28"/>
        <v>0.81711499999999992</v>
      </c>
      <c r="AI112" s="18">
        <f t="shared" si="28"/>
        <v>1.2674999999999999E-2</v>
      </c>
      <c r="AJ112" s="18">
        <f t="shared" si="28"/>
        <v>0</v>
      </c>
      <c r="AK112" s="18">
        <f t="shared" si="28"/>
        <v>0</v>
      </c>
      <c r="AL112" s="26">
        <v>0.84499999999999997</v>
      </c>
      <c r="AM112" s="19" t="s">
        <v>2324</v>
      </c>
      <c r="AO112" t="s">
        <v>2024</v>
      </c>
    </row>
    <row r="113" spans="1:42">
      <c r="A113">
        <v>53</v>
      </c>
      <c r="B113">
        <v>197</v>
      </c>
      <c r="C113">
        <v>46</v>
      </c>
      <c r="D113" t="s">
        <v>2574</v>
      </c>
      <c r="E113">
        <v>103</v>
      </c>
      <c r="F113" t="s">
        <v>409</v>
      </c>
      <c r="G113" s="38">
        <v>4.5</v>
      </c>
      <c r="I113" s="13">
        <v>0.22313999985596683</v>
      </c>
      <c r="J113" s="13">
        <f t="shared" si="10"/>
        <v>0.29183863113828268</v>
      </c>
      <c r="K113" s="19" t="s">
        <v>164</v>
      </c>
      <c r="L113" s="14">
        <v>1.4236076712942358E-4</v>
      </c>
      <c r="M113" s="25">
        <v>112622</v>
      </c>
      <c r="N113" s="25">
        <v>9607000</v>
      </c>
      <c r="O113" s="15">
        <f t="shared" si="25"/>
        <v>7.6805896349885425E-2</v>
      </c>
      <c r="P113" s="13">
        <f t="shared" si="26"/>
        <v>0.13822683843851186</v>
      </c>
      <c r="Q113" s="19" t="s">
        <v>1742</v>
      </c>
      <c r="R113">
        <v>53</v>
      </c>
      <c r="S113" s="7" t="s">
        <v>1767</v>
      </c>
      <c r="T113" s="7" t="s">
        <v>2492</v>
      </c>
      <c r="U113">
        <v>3</v>
      </c>
      <c r="V113" s="3">
        <v>0.49025000000000007</v>
      </c>
      <c r="W113" s="3">
        <v>0.22015000000000001</v>
      </c>
      <c r="X113" s="3">
        <v>0</v>
      </c>
      <c r="Y113" s="3">
        <v>0.213675</v>
      </c>
      <c r="Z113" s="1" t="s">
        <v>1732</v>
      </c>
      <c r="AA113" s="1">
        <f>SUM(V113:Y113)</f>
        <v>0.9240750000000002</v>
      </c>
      <c r="AB113" s="21">
        <v>0.53</v>
      </c>
      <c r="AC113" s="2">
        <v>0.23799999999999999</v>
      </c>
      <c r="AD113" s="2">
        <v>0.05</v>
      </c>
      <c r="AE113" s="2">
        <v>0</v>
      </c>
      <c r="AF113" s="2">
        <v>0.18099999999999999</v>
      </c>
      <c r="AG113" s="18">
        <f t="shared" si="28"/>
        <v>0.49025000000000007</v>
      </c>
      <c r="AH113" s="18">
        <f t="shared" si="28"/>
        <v>0.22015000000000001</v>
      </c>
      <c r="AI113" s="18">
        <f t="shared" si="28"/>
        <v>4.6250000000000006E-2</v>
      </c>
      <c r="AJ113" s="18">
        <f t="shared" si="28"/>
        <v>0</v>
      </c>
      <c r="AK113" s="18">
        <f t="shared" si="28"/>
        <v>0.16742499999999999</v>
      </c>
      <c r="AL113" s="26">
        <v>0.92500000000000004</v>
      </c>
      <c r="AM113" s="19" t="s">
        <v>2058</v>
      </c>
      <c r="AO113" t="s">
        <v>2024</v>
      </c>
    </row>
    <row r="114" spans="1:42">
      <c r="A114">
        <v>64</v>
      </c>
      <c r="B114">
        <v>104</v>
      </c>
      <c r="C114">
        <v>128</v>
      </c>
      <c r="D114" t="s">
        <v>2582</v>
      </c>
      <c r="E114">
        <v>104</v>
      </c>
      <c r="F114" t="s">
        <v>347</v>
      </c>
      <c r="G114" s="38">
        <v>4.5</v>
      </c>
      <c r="I114" s="13">
        <v>0.2247465148391789</v>
      </c>
      <c r="J114" s="13">
        <f t="shared" si="10"/>
        <v>0.38802151030581633</v>
      </c>
      <c r="K114" s="19" t="s">
        <v>164</v>
      </c>
      <c r="L114" s="14">
        <v>1.6065149832120706E-3</v>
      </c>
      <c r="M114" s="25">
        <v>267667</v>
      </c>
      <c r="N114" s="25">
        <v>1594000</v>
      </c>
      <c r="O114" s="15">
        <f t="shared" si="25"/>
        <v>0.18254340944295772</v>
      </c>
      <c r="P114" s="13">
        <f t="shared" si="26"/>
        <v>2.2934691419900895E-2</v>
      </c>
      <c r="Q114" s="19" t="s">
        <v>1748</v>
      </c>
      <c r="R114">
        <v>64</v>
      </c>
      <c r="S114" s="7" t="s">
        <v>1730</v>
      </c>
      <c r="T114" s="7" t="s">
        <v>2510</v>
      </c>
      <c r="U114">
        <v>4</v>
      </c>
      <c r="V114" s="3">
        <v>0.76500000000000001</v>
      </c>
      <c r="W114" s="3">
        <v>0.112</v>
      </c>
      <c r="X114" s="3">
        <v>0</v>
      </c>
      <c r="Y114" s="3">
        <v>0.123</v>
      </c>
      <c r="AB114" s="21">
        <v>0.76500000000000001</v>
      </c>
      <c r="AC114" s="2">
        <v>0.112</v>
      </c>
      <c r="AD114" s="2">
        <v>5.6000000000000001E-2</v>
      </c>
      <c r="AE114" s="2">
        <v>0</v>
      </c>
      <c r="AF114" s="2">
        <v>6.7000000000000004E-2</v>
      </c>
      <c r="AG114" s="18"/>
      <c r="AH114" s="18"/>
      <c r="AI114" s="18"/>
      <c r="AJ114" s="18"/>
      <c r="AK114" s="18"/>
      <c r="AM114" s="19" t="s">
        <v>2138</v>
      </c>
      <c r="AO114" t="s">
        <v>2024</v>
      </c>
    </row>
    <row r="115" spans="1:42">
      <c r="A115">
        <v>58</v>
      </c>
      <c r="B115">
        <v>169</v>
      </c>
      <c r="C115">
        <v>193</v>
      </c>
      <c r="D115" t="s">
        <v>2572</v>
      </c>
      <c r="E115">
        <v>105</v>
      </c>
      <c r="F115" t="s">
        <v>563</v>
      </c>
      <c r="G115" s="38">
        <v>4.5</v>
      </c>
      <c r="I115" s="13">
        <v>0.23063323786385492</v>
      </c>
      <c r="J115" s="13">
        <f t="shared" si="10"/>
        <v>0.35259828760318335</v>
      </c>
      <c r="K115" s="19" t="s">
        <v>524</v>
      </c>
      <c r="L115" s="14">
        <v>5.8867230246760216E-3</v>
      </c>
      <c r="M115" s="25">
        <v>199945</v>
      </c>
      <c r="N115" s="25">
        <v>5551900</v>
      </c>
      <c r="O115" s="15">
        <f t="shared" si="25"/>
        <v>0.13635839308197192</v>
      </c>
      <c r="P115" s="13">
        <f t="shared" si="26"/>
        <v>7.9881501439239513E-2</v>
      </c>
      <c r="Q115" s="19" t="s">
        <v>1745</v>
      </c>
      <c r="R115">
        <v>58</v>
      </c>
      <c r="S115" s="7" t="s">
        <v>1731</v>
      </c>
      <c r="T115" s="7" t="s">
        <v>2533</v>
      </c>
      <c r="U115">
        <v>2</v>
      </c>
      <c r="V115" s="3">
        <v>8.2650000000000001E-2</v>
      </c>
      <c r="W115" s="3">
        <v>0.63800000000000001</v>
      </c>
      <c r="X115" s="3">
        <v>0</v>
      </c>
      <c r="Y115" s="3">
        <v>3.6249999999999998E-3</v>
      </c>
      <c r="AB115" s="21">
        <v>0.114</v>
      </c>
      <c r="AC115" s="2">
        <v>0.88</v>
      </c>
      <c r="AD115" s="2">
        <v>4.0000000000000001E-3</v>
      </c>
      <c r="AE115" s="2">
        <v>0</v>
      </c>
      <c r="AF115" s="2">
        <v>1E-3</v>
      </c>
      <c r="AG115" s="18">
        <f t="shared" ref="AG115:AG131" si="29">+AB115*$AL115</f>
        <v>8.2650000000000001E-2</v>
      </c>
      <c r="AH115" s="18">
        <f t="shared" ref="AH115:AH131" si="30">+AC115*$AL115</f>
        <v>0.63800000000000001</v>
      </c>
      <c r="AI115" s="18">
        <f t="shared" ref="AI115:AI131" si="31">+AD115*$AL115</f>
        <v>2.8999999999999998E-3</v>
      </c>
      <c r="AJ115" s="18">
        <f t="shared" ref="AJ115:AJ131" si="32">+AE115*$AL115</f>
        <v>0</v>
      </c>
      <c r="AK115" s="18">
        <f t="shared" ref="AK115:AK131" si="33">+AF115*$AL115</f>
        <v>7.2499999999999995E-4</v>
      </c>
      <c r="AL115" s="26">
        <v>0.72499999999999998</v>
      </c>
      <c r="AM115" s="19" t="s">
        <v>2184</v>
      </c>
      <c r="AO115" t="s">
        <v>2024</v>
      </c>
    </row>
    <row r="116" spans="1:42">
      <c r="A116">
        <v>42</v>
      </c>
      <c r="B116">
        <v>119</v>
      </c>
      <c r="C116">
        <v>143</v>
      </c>
      <c r="D116" t="s">
        <v>2583</v>
      </c>
      <c r="E116">
        <v>107</v>
      </c>
      <c r="F116" t="s">
        <v>1116</v>
      </c>
      <c r="G116" s="38">
        <v>4.5</v>
      </c>
      <c r="I116" s="13">
        <v>0.25510163765511934</v>
      </c>
      <c r="J116" s="13">
        <f t="shared" si="10"/>
        <v>0.33559448352999777</v>
      </c>
      <c r="K116" s="19" t="s">
        <v>954</v>
      </c>
      <c r="L116" s="14">
        <v>1.1623108127845672E-2</v>
      </c>
      <c r="M116" s="25">
        <v>131957</v>
      </c>
      <c r="N116" s="25">
        <v>10815197</v>
      </c>
      <c r="O116" s="15">
        <f t="shared" si="25"/>
        <v>8.9991970171385979E-2</v>
      </c>
      <c r="P116" s="13">
        <f t="shared" si="26"/>
        <v>0.15561054318722578</v>
      </c>
      <c r="Q116" s="19" t="s">
        <v>1749</v>
      </c>
      <c r="R116">
        <v>42</v>
      </c>
      <c r="S116" s="7" t="s">
        <v>1730</v>
      </c>
      <c r="T116" s="7" t="s">
        <v>2469</v>
      </c>
      <c r="U116">
        <v>3</v>
      </c>
      <c r="V116" s="3">
        <v>0.629915</v>
      </c>
      <c r="W116" s="3">
        <v>3.7894999999999998E-2</v>
      </c>
      <c r="X116" s="3">
        <v>7.1500000000000003E-4</v>
      </c>
      <c r="Y116" s="3">
        <v>4.4329999999999994E-2</v>
      </c>
      <c r="AB116" s="21">
        <v>0.88100000000000001</v>
      </c>
      <c r="AC116" s="2">
        <v>5.2999999999999999E-2</v>
      </c>
      <c r="AD116" s="2">
        <v>6.0999999999999999E-2</v>
      </c>
      <c r="AE116" s="2">
        <v>1E-3</v>
      </c>
      <c r="AF116" s="2">
        <v>1E-3</v>
      </c>
      <c r="AG116" s="18">
        <f t="shared" si="29"/>
        <v>0.629915</v>
      </c>
      <c r="AH116" s="18">
        <f t="shared" si="30"/>
        <v>3.7894999999999998E-2</v>
      </c>
      <c r="AI116" s="18">
        <f t="shared" si="31"/>
        <v>4.3614999999999994E-2</v>
      </c>
      <c r="AJ116" s="18">
        <f t="shared" si="32"/>
        <v>7.1500000000000003E-4</v>
      </c>
      <c r="AK116" s="18">
        <f t="shared" si="33"/>
        <v>7.1500000000000003E-4</v>
      </c>
      <c r="AL116" s="26">
        <v>0.71499999999999997</v>
      </c>
      <c r="AM116" s="19" t="s">
        <v>2143</v>
      </c>
      <c r="AO116" t="s">
        <v>2024</v>
      </c>
    </row>
    <row r="117" spans="1:42">
      <c r="A117">
        <v>27</v>
      </c>
      <c r="B117">
        <v>9</v>
      </c>
      <c r="C117">
        <v>9</v>
      </c>
      <c r="D117" t="s">
        <v>2576</v>
      </c>
      <c r="E117">
        <v>108</v>
      </c>
      <c r="F117" t="s">
        <v>1233</v>
      </c>
      <c r="G117" s="38">
        <v>4.5</v>
      </c>
      <c r="I117" s="13">
        <v>0.26701353382178805</v>
      </c>
      <c r="J117" s="13">
        <f t="shared" si="10"/>
        <v>0.28762092723169441</v>
      </c>
      <c r="K117" s="19" t="s">
        <v>954</v>
      </c>
      <c r="L117" s="14">
        <v>1.1911896166668712E-2</v>
      </c>
      <c r="M117" s="25">
        <v>33783</v>
      </c>
      <c r="N117" s="25">
        <v>16787600</v>
      </c>
      <c r="O117" s="15">
        <f t="shared" si="25"/>
        <v>2.3039313778730437E-2</v>
      </c>
      <c r="P117" s="13">
        <f t="shared" si="26"/>
        <v>0.24154229967423355</v>
      </c>
      <c r="Q117" s="19" t="s">
        <v>1740</v>
      </c>
      <c r="R117">
        <v>27</v>
      </c>
      <c r="S117" s="7" t="s">
        <v>1732</v>
      </c>
      <c r="T117" s="7" t="s">
        <v>2466</v>
      </c>
      <c r="U117">
        <v>5</v>
      </c>
      <c r="V117" s="3">
        <v>0.16764000000000001</v>
      </c>
      <c r="W117" s="3">
        <v>1.9800000000000002E-2</v>
      </c>
      <c r="X117" s="3">
        <v>2.31E-3</v>
      </c>
      <c r="Y117" s="3">
        <v>0.14025000000000001</v>
      </c>
      <c r="Z117" s="1" t="s">
        <v>1732</v>
      </c>
      <c r="AA117" s="1">
        <f>SUM(V117:Y117)</f>
        <v>0.33000000000000007</v>
      </c>
      <c r="AB117" s="21">
        <v>0.50800000000000001</v>
      </c>
      <c r="AC117" s="2">
        <v>0.06</v>
      </c>
      <c r="AD117" s="2">
        <v>0.42099999999999999</v>
      </c>
      <c r="AE117" s="2">
        <v>7.0000000000000001E-3</v>
      </c>
      <c r="AF117" s="2">
        <v>4.0000000000000001E-3</v>
      </c>
      <c r="AG117" s="18">
        <f t="shared" si="29"/>
        <v>0.16764000000000001</v>
      </c>
      <c r="AH117" s="18">
        <f t="shared" si="30"/>
        <v>1.9800000000000002E-2</v>
      </c>
      <c r="AI117" s="18">
        <f t="shared" si="31"/>
        <v>0.13893</v>
      </c>
      <c r="AJ117" s="18">
        <f t="shared" si="32"/>
        <v>2.31E-3</v>
      </c>
      <c r="AK117" s="18">
        <f t="shared" si="33"/>
        <v>1.32E-3</v>
      </c>
      <c r="AL117" s="26">
        <v>0.33</v>
      </c>
      <c r="AM117" s="19" t="s">
        <v>2224</v>
      </c>
      <c r="AO117" t="s">
        <v>2024</v>
      </c>
    </row>
    <row r="118" spans="1:42">
      <c r="A118">
        <v>94</v>
      </c>
      <c r="B118">
        <v>14</v>
      </c>
      <c r="C118">
        <v>14</v>
      </c>
      <c r="D118" t="s">
        <v>2576</v>
      </c>
      <c r="E118">
        <v>109</v>
      </c>
      <c r="F118" t="s">
        <v>535</v>
      </c>
      <c r="G118" s="38">
        <v>4.5</v>
      </c>
      <c r="I118" s="13">
        <v>0.2682674126373793</v>
      </c>
      <c r="J118" s="13">
        <f t="shared" si="10"/>
        <v>0.43329125802575846</v>
      </c>
      <c r="K118" s="19" t="s">
        <v>524</v>
      </c>
      <c r="L118" s="14">
        <v>1.2538788155912473E-3</v>
      </c>
      <c r="M118" s="25">
        <v>270534</v>
      </c>
      <c r="N118" s="25">
        <v>4468540</v>
      </c>
      <c r="O118" s="15">
        <f t="shared" si="25"/>
        <v>0.18449864469748276</v>
      </c>
      <c r="P118" s="13">
        <f t="shared" si="26"/>
        <v>6.4293968630792939E-2</v>
      </c>
      <c r="Q118" s="19" t="s">
        <v>1740</v>
      </c>
      <c r="R118">
        <v>94</v>
      </c>
      <c r="S118" s="7" t="s">
        <v>1732</v>
      </c>
      <c r="T118" s="7" t="s">
        <v>2470</v>
      </c>
      <c r="U118">
        <v>1</v>
      </c>
      <c r="V118" s="3">
        <v>0.18875999999999998</v>
      </c>
      <c r="W118" s="3">
        <v>3.96E-3</v>
      </c>
      <c r="X118" s="3">
        <v>1.2210000000000002E-2</v>
      </c>
      <c r="Y118" s="3">
        <v>0.12474</v>
      </c>
      <c r="Z118" s="1" t="s">
        <v>1732</v>
      </c>
      <c r="AA118" s="1">
        <f>SUM(V118:Y118)</f>
        <v>0.32966999999999996</v>
      </c>
      <c r="AB118" s="21">
        <v>0.57199999999999995</v>
      </c>
      <c r="AC118" s="2">
        <v>1.2E-2</v>
      </c>
      <c r="AD118" s="2">
        <v>0.36599999999999999</v>
      </c>
      <c r="AE118" s="2">
        <v>3.7000000000000005E-2</v>
      </c>
      <c r="AF118" s="2">
        <v>1.2E-2</v>
      </c>
      <c r="AG118" s="18">
        <f t="shared" si="29"/>
        <v>0.18875999999999998</v>
      </c>
      <c r="AH118" s="18">
        <f t="shared" si="30"/>
        <v>3.96E-3</v>
      </c>
      <c r="AI118" s="18">
        <f t="shared" si="31"/>
        <v>0.12078</v>
      </c>
      <c r="AJ118" s="18">
        <f t="shared" si="32"/>
        <v>1.2210000000000002E-2</v>
      </c>
      <c r="AK118" s="18">
        <f t="shared" si="33"/>
        <v>3.96E-3</v>
      </c>
      <c r="AL118" s="26">
        <v>0.33</v>
      </c>
      <c r="AM118" s="19" t="s">
        <v>16</v>
      </c>
      <c r="AO118" t="s">
        <v>2024</v>
      </c>
    </row>
    <row r="119" spans="1:42">
      <c r="A119">
        <v>77</v>
      </c>
      <c r="B119">
        <v>135</v>
      </c>
      <c r="C119">
        <v>159</v>
      </c>
      <c r="D119" t="s">
        <v>2584</v>
      </c>
      <c r="E119">
        <v>110</v>
      </c>
      <c r="F119" t="s">
        <v>794</v>
      </c>
      <c r="G119" s="38">
        <v>4.5</v>
      </c>
      <c r="I119" s="13">
        <v>0.27322461046521695</v>
      </c>
      <c r="J119" s="13">
        <f t="shared" si="10"/>
        <v>0.41767095210053151</v>
      </c>
      <c r="K119" s="19" t="s">
        <v>524</v>
      </c>
      <c r="L119" s="14">
        <v>4.9571978278376561E-3</v>
      </c>
      <c r="M119" s="25">
        <v>236800</v>
      </c>
      <c r="N119" s="25">
        <v>6580800</v>
      </c>
      <c r="O119" s="15">
        <f t="shared" si="25"/>
        <v>0.16149274791473131</v>
      </c>
      <c r="P119" s="13">
        <f t="shared" si="26"/>
        <v>9.4685456271068891E-2</v>
      </c>
      <c r="Q119" s="19" t="s">
        <v>1743</v>
      </c>
      <c r="R119">
        <v>77</v>
      </c>
      <c r="S119" s="7" t="s">
        <v>1753</v>
      </c>
      <c r="T119" s="7" t="s">
        <v>2467</v>
      </c>
      <c r="U119">
        <v>4</v>
      </c>
      <c r="V119" s="3">
        <v>1.4474999999999998E-2</v>
      </c>
      <c r="W119" s="3">
        <v>0</v>
      </c>
      <c r="X119" s="3">
        <v>0.63690000000000002</v>
      </c>
      <c r="Y119" s="3">
        <v>0.311695</v>
      </c>
      <c r="AB119" s="21">
        <v>1.4999999999999999E-2</v>
      </c>
      <c r="AC119" s="2">
        <v>0</v>
      </c>
      <c r="AD119" s="2">
        <v>8.9999999999999993E-3</v>
      </c>
      <c r="AE119" s="2">
        <v>0.66</v>
      </c>
      <c r="AF119" s="2">
        <v>0.314</v>
      </c>
      <c r="AG119" s="18">
        <f t="shared" si="29"/>
        <v>1.4474999999999998E-2</v>
      </c>
      <c r="AH119" s="18">
        <f t="shared" si="30"/>
        <v>0</v>
      </c>
      <c r="AI119" s="18">
        <f t="shared" si="31"/>
        <v>8.6849999999999983E-3</v>
      </c>
      <c r="AJ119" s="18">
        <f t="shared" si="32"/>
        <v>0.63690000000000002</v>
      </c>
      <c r="AK119" s="18">
        <f t="shared" si="33"/>
        <v>0.30301</v>
      </c>
      <c r="AL119" s="26">
        <v>0.96499999999999997</v>
      </c>
      <c r="AM119" s="19" t="s">
        <v>2185</v>
      </c>
      <c r="AO119" t="s">
        <v>2024</v>
      </c>
    </row>
    <row r="120" spans="1:42">
      <c r="A120">
        <v>35</v>
      </c>
      <c r="B120">
        <v>148</v>
      </c>
      <c r="C120">
        <v>172</v>
      </c>
      <c r="D120" t="s">
        <v>2571</v>
      </c>
      <c r="E120">
        <v>111</v>
      </c>
      <c r="F120" t="s">
        <v>1693</v>
      </c>
      <c r="G120" s="38">
        <v>4.5</v>
      </c>
      <c r="I120" s="13">
        <v>0.2784245345490246</v>
      </c>
      <c r="J120" s="13">
        <f t="shared" si="10"/>
        <v>0.37822548875068768</v>
      </c>
      <c r="K120" s="19" t="s">
        <v>1575</v>
      </c>
      <c r="L120" s="14">
        <v>5.1999240838076499E-3</v>
      </c>
      <c r="M120" s="25">
        <v>163610</v>
      </c>
      <c r="N120" s="25">
        <v>10777500</v>
      </c>
      <c r="O120" s="15">
        <f t="shared" si="25"/>
        <v>0.11157866759429556</v>
      </c>
      <c r="P120" s="13">
        <f t="shared" si="26"/>
        <v>0.15506815356209655</v>
      </c>
      <c r="Q120" s="19" t="s">
        <v>1744</v>
      </c>
      <c r="R120">
        <v>35</v>
      </c>
      <c r="S120" s="7" t="s">
        <v>1731</v>
      </c>
      <c r="T120" s="7" t="s">
        <v>2502</v>
      </c>
      <c r="U120">
        <v>2</v>
      </c>
      <c r="V120" s="3">
        <v>1.8600000000000001E-3</v>
      </c>
      <c r="W120" s="3">
        <v>0.92535000000000001</v>
      </c>
      <c r="X120" s="3">
        <v>0</v>
      </c>
      <c r="Y120" s="3">
        <v>1.8600000000000001E-3</v>
      </c>
      <c r="AB120" s="21">
        <v>2E-3</v>
      </c>
      <c r="AC120" s="2">
        <v>0.995</v>
      </c>
      <c r="AD120" s="2">
        <v>2E-3</v>
      </c>
      <c r="AE120" s="2">
        <v>0</v>
      </c>
      <c r="AF120" s="2">
        <v>0</v>
      </c>
      <c r="AG120" s="18">
        <f t="shared" si="29"/>
        <v>1.8600000000000001E-3</v>
      </c>
      <c r="AH120" s="18">
        <f t="shared" si="30"/>
        <v>0.92535000000000001</v>
      </c>
      <c r="AI120" s="18">
        <f t="shared" si="31"/>
        <v>1.8600000000000001E-3</v>
      </c>
      <c r="AJ120" s="18">
        <f t="shared" si="32"/>
        <v>0</v>
      </c>
      <c r="AK120" s="18">
        <f t="shared" si="33"/>
        <v>0</v>
      </c>
      <c r="AL120" s="26">
        <v>0.93</v>
      </c>
      <c r="AM120" s="19" t="s">
        <v>2335</v>
      </c>
      <c r="AO120" t="s">
        <v>2024</v>
      </c>
    </row>
    <row r="121" spans="1:42">
      <c r="A121">
        <v>73</v>
      </c>
      <c r="B121">
        <v>178</v>
      </c>
      <c r="C121">
        <v>202</v>
      </c>
      <c r="D121" t="s">
        <v>2572</v>
      </c>
      <c r="E121">
        <v>112</v>
      </c>
      <c r="F121" t="s">
        <v>1616</v>
      </c>
      <c r="G121" s="38">
        <v>4.5</v>
      </c>
      <c r="I121" s="13">
        <v>0.28848139604142042</v>
      </c>
      <c r="J121" s="13">
        <f t="shared" si="10"/>
        <v>0.47727422854196877</v>
      </c>
      <c r="K121" s="19" t="s">
        <v>1575</v>
      </c>
      <c r="L121" s="14">
        <v>1.0056861492395819E-2</v>
      </c>
      <c r="M121" s="25">
        <v>309500</v>
      </c>
      <c r="N121" s="25">
        <v>3831553</v>
      </c>
      <c r="O121" s="15">
        <f t="shared" si="25"/>
        <v>0.21107265827537725</v>
      </c>
      <c r="P121" s="13">
        <f t="shared" si="26"/>
        <v>5.5128911991214266E-2</v>
      </c>
      <c r="Q121" s="19" t="s">
        <v>1745</v>
      </c>
      <c r="R121">
        <v>73</v>
      </c>
      <c r="S121" s="7" t="s">
        <v>1731</v>
      </c>
      <c r="T121" s="7" t="s">
        <v>2550</v>
      </c>
      <c r="U121">
        <v>2</v>
      </c>
      <c r="V121" s="3">
        <v>6.4674999999999996E-2</v>
      </c>
      <c r="W121" s="3">
        <v>0.85470499999999994</v>
      </c>
      <c r="X121" s="3">
        <v>6.2685000000000005E-2</v>
      </c>
      <c r="Y121" s="3">
        <v>1.1940000000000001E-2</v>
      </c>
      <c r="AB121" s="21">
        <v>6.5000000000000002E-2</v>
      </c>
      <c r="AC121" s="2">
        <v>0.85899999999999999</v>
      </c>
      <c r="AD121" s="2">
        <v>2E-3</v>
      </c>
      <c r="AE121" s="2">
        <v>6.3E-2</v>
      </c>
      <c r="AF121" s="2">
        <v>0.01</v>
      </c>
      <c r="AG121" s="18">
        <f t="shared" si="29"/>
        <v>6.4674999999999996E-2</v>
      </c>
      <c r="AH121" s="18">
        <f t="shared" si="30"/>
        <v>0.85470499999999994</v>
      </c>
      <c r="AI121" s="18">
        <f t="shared" si="31"/>
        <v>1.99E-3</v>
      </c>
      <c r="AJ121" s="18">
        <f t="shared" si="32"/>
        <v>6.2685000000000005E-2</v>
      </c>
      <c r="AK121" s="18">
        <f t="shared" si="33"/>
        <v>9.9500000000000005E-3</v>
      </c>
      <c r="AL121" s="26">
        <v>0.995</v>
      </c>
      <c r="AM121" s="19" t="s">
        <v>2254</v>
      </c>
      <c r="AO121" t="s">
        <v>2024</v>
      </c>
    </row>
    <row r="122" spans="1:42">
      <c r="A122">
        <v>34</v>
      </c>
      <c r="B122">
        <v>12</v>
      </c>
      <c r="C122">
        <v>12</v>
      </c>
      <c r="D122" t="s">
        <v>2576</v>
      </c>
      <c r="E122">
        <v>113</v>
      </c>
      <c r="F122" t="s">
        <v>1029</v>
      </c>
      <c r="G122" s="38">
        <v>4.5</v>
      </c>
      <c r="I122" s="13">
        <v>0.29264520022877571</v>
      </c>
      <c r="J122" s="13">
        <f t="shared" si="10"/>
        <v>0.41927974635838428</v>
      </c>
      <c r="K122" s="19" t="s">
        <v>954</v>
      </c>
      <c r="L122" s="14">
        <v>4.1638041873552911E-3</v>
      </c>
      <c r="M122" s="25">
        <v>207600</v>
      </c>
      <c r="N122" s="25">
        <v>9460700</v>
      </c>
      <c r="O122" s="15">
        <f t="shared" si="25"/>
        <v>0.14157894622929992</v>
      </c>
      <c r="P122" s="13">
        <f t="shared" si="26"/>
        <v>0.13612185389978443</v>
      </c>
      <c r="Q122" s="19" t="s">
        <v>1740</v>
      </c>
      <c r="R122">
        <v>34</v>
      </c>
      <c r="S122" s="7" t="s">
        <v>1732</v>
      </c>
      <c r="T122" s="7" t="s">
        <v>2471</v>
      </c>
      <c r="U122">
        <v>2</v>
      </c>
      <c r="V122" s="3">
        <v>0.23496</v>
      </c>
      <c r="W122" s="3">
        <v>6.6E-4</v>
      </c>
      <c r="X122" s="3">
        <v>0</v>
      </c>
      <c r="Y122" s="3">
        <v>9.4379999999999992E-2</v>
      </c>
      <c r="Z122" s="1" t="s">
        <v>1732</v>
      </c>
      <c r="AA122" s="1">
        <f>SUM(V122:Y122)</f>
        <v>0.32999999999999996</v>
      </c>
      <c r="AB122" s="21">
        <v>0.71199999999999997</v>
      </c>
      <c r="AC122" s="2">
        <v>2E-3</v>
      </c>
      <c r="AD122" s="2">
        <v>0.28599999999999998</v>
      </c>
      <c r="AE122" s="2">
        <v>0</v>
      </c>
      <c r="AF122" s="2">
        <v>0</v>
      </c>
      <c r="AG122" s="18">
        <f t="shared" si="29"/>
        <v>0.23496</v>
      </c>
      <c r="AH122" s="18">
        <f t="shared" si="30"/>
        <v>6.6E-4</v>
      </c>
      <c r="AI122" s="18">
        <f t="shared" si="31"/>
        <v>9.4379999999999992E-2</v>
      </c>
      <c r="AJ122" s="18">
        <f t="shared" si="32"/>
        <v>0</v>
      </c>
      <c r="AK122" s="18">
        <f t="shared" si="33"/>
        <v>0</v>
      </c>
      <c r="AL122" s="26">
        <v>0.33</v>
      </c>
      <c r="AM122" s="19" t="s">
        <v>2054</v>
      </c>
      <c r="AO122" t="s">
        <v>2024</v>
      </c>
    </row>
    <row r="123" spans="1:42">
      <c r="A123">
        <v>87</v>
      </c>
      <c r="B123">
        <v>88</v>
      </c>
      <c r="C123">
        <v>112</v>
      </c>
      <c r="D123" t="s">
        <v>2581</v>
      </c>
      <c r="E123">
        <v>114</v>
      </c>
      <c r="F123" t="s">
        <v>209</v>
      </c>
      <c r="G123" s="38">
        <v>4.5</v>
      </c>
      <c r="I123" s="13">
        <v>0.29635806768614059</v>
      </c>
      <c r="J123" s="13">
        <f t="shared" si="10"/>
        <v>0.36863247791552656</v>
      </c>
      <c r="K123" s="19" t="s">
        <v>164</v>
      </c>
      <c r="L123" s="14">
        <v>3.7128674573648768E-3</v>
      </c>
      <c r="M123" s="25">
        <v>118484</v>
      </c>
      <c r="N123" s="25">
        <v>14388600</v>
      </c>
      <c r="O123" s="15">
        <f t="shared" si="25"/>
        <v>8.080366023618675E-2</v>
      </c>
      <c r="P123" s="13">
        <f t="shared" si="26"/>
        <v>0.20702515744315308</v>
      </c>
      <c r="Q123" s="19" t="s">
        <v>1747</v>
      </c>
      <c r="R123">
        <v>87</v>
      </c>
      <c r="S123" s="7" t="s">
        <v>1730</v>
      </c>
      <c r="T123" s="7" t="s">
        <v>2489</v>
      </c>
      <c r="U123">
        <v>2</v>
      </c>
      <c r="V123" s="3">
        <v>0.81459499999999996</v>
      </c>
      <c r="W123" s="3">
        <v>0.12805</v>
      </c>
      <c r="X123" s="3">
        <v>0</v>
      </c>
      <c r="Y123" s="3">
        <v>4.1370000000000004E-2</v>
      </c>
      <c r="AB123" s="21">
        <v>0.82699999999999996</v>
      </c>
      <c r="AC123" s="2">
        <v>0.13</v>
      </c>
      <c r="AD123" s="2">
        <v>2.5000000000000001E-2</v>
      </c>
      <c r="AE123" s="2">
        <v>0</v>
      </c>
      <c r="AF123" s="2">
        <v>1.7000000000000001E-2</v>
      </c>
      <c r="AG123" s="18">
        <f t="shared" si="29"/>
        <v>0.81459499999999996</v>
      </c>
      <c r="AH123" s="18">
        <f t="shared" si="30"/>
        <v>0.12805</v>
      </c>
      <c r="AI123" s="18">
        <f t="shared" si="31"/>
        <v>2.4625000000000001E-2</v>
      </c>
      <c r="AJ123" s="18">
        <f t="shared" si="32"/>
        <v>0</v>
      </c>
      <c r="AK123" s="18">
        <f t="shared" si="33"/>
        <v>1.6744999999999999E-2</v>
      </c>
      <c r="AL123" s="26">
        <v>0.98499999999999999</v>
      </c>
      <c r="AM123" s="19" t="s">
        <v>2198</v>
      </c>
      <c r="AO123" t="s">
        <v>2024</v>
      </c>
    </row>
    <row r="124" spans="1:42">
      <c r="A124">
        <v>26</v>
      </c>
      <c r="B124">
        <v>6</v>
      </c>
      <c r="C124">
        <v>6</v>
      </c>
      <c r="D124" t="s">
        <v>2576</v>
      </c>
      <c r="E124">
        <v>116</v>
      </c>
      <c r="F124" t="s">
        <v>1068</v>
      </c>
      <c r="G124" s="38">
        <v>4.5</v>
      </c>
      <c r="I124" s="13">
        <v>0.30728574867703495</v>
      </c>
      <c r="J124" s="13">
        <f t="shared" si="10"/>
        <v>0.4926583504446897</v>
      </c>
      <c r="K124" s="19" t="s">
        <v>954</v>
      </c>
      <c r="L124" s="14">
        <v>3.0575482808742338E-3</v>
      </c>
      <c r="M124" s="25">
        <v>303893</v>
      </c>
      <c r="N124" s="25">
        <v>5432305</v>
      </c>
      <c r="O124" s="15">
        <f t="shared" si="25"/>
        <v>0.20724879916406858</v>
      </c>
      <c r="P124" s="13">
        <f t="shared" si="26"/>
        <v>7.8160752116552532E-2</v>
      </c>
      <c r="Q124" s="19" t="s">
        <v>1740</v>
      </c>
      <c r="R124">
        <v>26</v>
      </c>
      <c r="S124" s="7" t="s">
        <v>1732</v>
      </c>
      <c r="T124" s="7" t="s">
        <v>2465</v>
      </c>
      <c r="U124">
        <v>1</v>
      </c>
      <c r="V124" s="3">
        <v>0.22848000000000002</v>
      </c>
      <c r="W124" s="3">
        <v>2.2400000000000002E-3</v>
      </c>
      <c r="X124" s="3">
        <v>0</v>
      </c>
      <c r="Y124" s="3">
        <v>4.9280000000000004E-2</v>
      </c>
      <c r="Z124" s="1" t="s">
        <v>1732</v>
      </c>
      <c r="AA124" s="1">
        <f>SUM(V124:Y124)</f>
        <v>0.28000000000000003</v>
      </c>
      <c r="AB124" s="21">
        <v>0.81599999999999995</v>
      </c>
      <c r="AC124" s="2">
        <v>8.0000000000000002E-3</v>
      </c>
      <c r="AD124" s="2">
        <v>0.17599999999999999</v>
      </c>
      <c r="AE124" s="2">
        <v>0</v>
      </c>
      <c r="AF124" s="2">
        <v>0</v>
      </c>
      <c r="AG124" s="18">
        <f t="shared" si="29"/>
        <v>0.22848000000000002</v>
      </c>
      <c r="AH124" s="18">
        <f t="shared" si="30"/>
        <v>2.2400000000000002E-3</v>
      </c>
      <c r="AI124" s="18">
        <f t="shared" si="31"/>
        <v>4.9280000000000004E-2</v>
      </c>
      <c r="AJ124" s="18">
        <f t="shared" si="32"/>
        <v>0</v>
      </c>
      <c r="AK124" s="18">
        <f t="shared" si="33"/>
        <v>0</v>
      </c>
      <c r="AL124" s="26">
        <v>0.28000000000000003</v>
      </c>
      <c r="AM124" s="19" t="s">
        <v>2124</v>
      </c>
      <c r="AO124" t="s">
        <v>2024</v>
      </c>
    </row>
    <row r="125" spans="1:42">
      <c r="A125">
        <v>22</v>
      </c>
      <c r="B125">
        <v>1</v>
      </c>
      <c r="C125">
        <v>1</v>
      </c>
      <c r="D125" t="s">
        <v>2576</v>
      </c>
      <c r="E125">
        <v>117</v>
      </c>
      <c r="F125" t="s">
        <v>1076</v>
      </c>
      <c r="G125" s="38">
        <v>4.5</v>
      </c>
      <c r="I125" s="13">
        <v>0.31697796891751245</v>
      </c>
      <c r="J125" s="13">
        <f t="shared" si="10"/>
        <v>0.51448272139794071</v>
      </c>
      <c r="K125" s="19" t="s">
        <v>954</v>
      </c>
      <c r="L125" s="14">
        <v>9.6922202404775004E-3</v>
      </c>
      <c r="M125" s="25">
        <v>323782</v>
      </c>
      <c r="N125" s="25">
        <v>5063709</v>
      </c>
      <c r="O125" s="15">
        <f t="shared" si="25"/>
        <v>0.22081268963398451</v>
      </c>
      <c r="P125" s="13">
        <f t="shared" si="26"/>
        <v>7.2857342129971733E-2</v>
      </c>
      <c r="Q125" s="19" t="s">
        <v>1740</v>
      </c>
      <c r="R125">
        <v>22</v>
      </c>
      <c r="S125" s="7" t="s">
        <v>1732</v>
      </c>
      <c r="T125" s="7" t="s">
        <v>2462</v>
      </c>
      <c r="U125">
        <v>1</v>
      </c>
      <c r="V125" s="3">
        <v>0.17363499999999998</v>
      </c>
      <c r="W125" s="3">
        <v>7.5849999999999989E-3</v>
      </c>
      <c r="X125" s="3">
        <v>2.2549999999999996E-3</v>
      </c>
      <c r="Y125" s="3">
        <v>2.1115000000000002E-2</v>
      </c>
      <c r="Z125" s="1" t="s">
        <v>1732</v>
      </c>
      <c r="AA125" s="1">
        <f>SUM(V125:Y125)</f>
        <v>0.20458999999999999</v>
      </c>
      <c r="AB125" s="21">
        <v>0.84699999999999998</v>
      </c>
      <c r="AC125" s="2">
        <v>3.6999999999999998E-2</v>
      </c>
      <c r="AD125" s="2">
        <v>0.10100000000000001</v>
      </c>
      <c r="AE125" s="2">
        <v>1.0999999999999999E-2</v>
      </c>
      <c r="AF125" s="2">
        <v>2E-3</v>
      </c>
      <c r="AG125" s="18">
        <f t="shared" si="29"/>
        <v>0.17363499999999998</v>
      </c>
      <c r="AH125" s="18">
        <f t="shared" si="30"/>
        <v>7.5849999999999989E-3</v>
      </c>
      <c r="AI125" s="18">
        <f t="shared" si="31"/>
        <v>2.0705000000000001E-2</v>
      </c>
      <c r="AJ125" s="18">
        <f t="shared" si="32"/>
        <v>2.2549999999999996E-3</v>
      </c>
      <c r="AK125" s="18">
        <f t="shared" si="33"/>
        <v>4.0999999999999999E-4</v>
      </c>
      <c r="AL125" s="26">
        <v>0.20499999999999999</v>
      </c>
      <c r="AM125" s="19" t="s">
        <v>2248</v>
      </c>
      <c r="AO125" t="s">
        <v>2024</v>
      </c>
    </row>
    <row r="126" spans="1:42">
      <c r="A126">
        <v>64</v>
      </c>
      <c r="B126">
        <v>82</v>
      </c>
      <c r="C126">
        <v>106</v>
      </c>
      <c r="D126" t="s">
        <v>2581</v>
      </c>
      <c r="E126">
        <v>118</v>
      </c>
      <c r="F126" t="s">
        <v>333</v>
      </c>
      <c r="G126" s="38">
        <v>4.5</v>
      </c>
      <c r="I126" s="13">
        <v>0.32007068700487068</v>
      </c>
      <c r="J126" s="13">
        <f t="shared" si="10"/>
        <v>0.52868829190046862</v>
      </c>
      <c r="K126" s="19" t="s">
        <v>164</v>
      </c>
      <c r="L126" s="14">
        <v>3.0927180873582261E-3</v>
      </c>
      <c r="M126" s="25">
        <v>342000</v>
      </c>
      <c r="N126" s="25">
        <v>4324000</v>
      </c>
      <c r="O126" s="15">
        <f t="shared" si="25"/>
        <v>0.23323699234306636</v>
      </c>
      <c r="P126" s="13">
        <f t="shared" si="26"/>
        <v>6.221430721433592E-2</v>
      </c>
      <c r="Q126" s="19" t="s">
        <v>1747</v>
      </c>
      <c r="R126">
        <v>64</v>
      </c>
      <c r="S126" s="7" t="s">
        <v>1730</v>
      </c>
      <c r="T126" s="7" t="s">
        <v>2510</v>
      </c>
      <c r="U126">
        <v>4</v>
      </c>
      <c r="V126" s="3">
        <v>0.81175499999999989</v>
      </c>
      <c r="W126" s="3">
        <v>1.1339999999999999E-2</v>
      </c>
      <c r="X126" s="3">
        <v>0</v>
      </c>
      <c r="Y126" s="3">
        <v>0.121905</v>
      </c>
      <c r="AB126" s="21">
        <v>0.85899999999999999</v>
      </c>
      <c r="AC126" s="2">
        <v>1.2E-2</v>
      </c>
      <c r="AD126" s="2">
        <v>0.09</v>
      </c>
      <c r="AE126" s="2">
        <v>0</v>
      </c>
      <c r="AF126" s="2">
        <v>3.9E-2</v>
      </c>
      <c r="AG126" s="18">
        <f t="shared" si="29"/>
        <v>0.81175499999999989</v>
      </c>
      <c r="AH126" s="18">
        <f t="shared" si="30"/>
        <v>1.1339999999999999E-2</v>
      </c>
      <c r="AI126" s="18">
        <f t="shared" si="31"/>
        <v>8.5049999999999987E-2</v>
      </c>
      <c r="AJ126" s="18">
        <f t="shared" si="32"/>
        <v>0</v>
      </c>
      <c r="AK126" s="18">
        <f t="shared" si="33"/>
        <v>3.6854999999999999E-2</v>
      </c>
      <c r="AL126" s="26">
        <v>0.94499999999999995</v>
      </c>
      <c r="AM126" s="19" t="s">
        <v>2095</v>
      </c>
      <c r="AO126" t="s">
        <v>2024</v>
      </c>
    </row>
    <row r="127" spans="1:42" s="28" customFormat="1">
      <c r="A127">
        <v>77</v>
      </c>
      <c r="B127">
        <v>134</v>
      </c>
      <c r="C127">
        <v>158</v>
      </c>
      <c r="D127" t="s">
        <v>2584</v>
      </c>
      <c r="E127">
        <v>119</v>
      </c>
      <c r="F127" t="s">
        <v>779</v>
      </c>
      <c r="G127" s="38">
        <v>4.5</v>
      </c>
      <c r="H127" s="41"/>
      <c r="I127" s="13">
        <v>0.32923315551423504</v>
      </c>
      <c r="J127" s="13">
        <f t="shared" si="10"/>
        <v>0.43966323768462845</v>
      </c>
      <c r="K127" s="19" t="s">
        <v>524</v>
      </c>
      <c r="L127" s="14">
        <v>9.1624685093643632E-3</v>
      </c>
      <c r="M127" s="25">
        <v>181035</v>
      </c>
      <c r="N127" s="25">
        <v>13395682</v>
      </c>
      <c r="O127" s="15">
        <f t="shared" si="25"/>
        <v>0.12346216055212576</v>
      </c>
      <c r="P127" s="13">
        <f t="shared" si="26"/>
        <v>0.19273891658037695</v>
      </c>
      <c r="Q127" s="19" t="s">
        <v>1743</v>
      </c>
      <c r="R127">
        <v>77</v>
      </c>
      <c r="S127" s="7" t="s">
        <v>1753</v>
      </c>
      <c r="T127" s="7" t="s">
        <v>2467</v>
      </c>
      <c r="U127">
        <v>4</v>
      </c>
      <c r="V127" s="3">
        <v>3.8400000000000001E-3</v>
      </c>
      <c r="W127" s="3">
        <v>1.9199999999999998E-2</v>
      </c>
      <c r="X127" s="3">
        <v>0.93023999999999996</v>
      </c>
      <c r="Y127" s="3">
        <v>7.6800000000000002E-3</v>
      </c>
      <c r="Z127"/>
      <c r="AA127"/>
      <c r="AB127" s="21">
        <v>4.0000000000000001E-3</v>
      </c>
      <c r="AC127" s="2">
        <v>0.02</v>
      </c>
      <c r="AD127" s="2">
        <v>2E-3</v>
      </c>
      <c r="AE127" s="2">
        <v>0.96899999999999997</v>
      </c>
      <c r="AF127" s="2">
        <v>6.0000000000000001E-3</v>
      </c>
      <c r="AG127" s="18">
        <f t="shared" si="29"/>
        <v>3.8400000000000001E-3</v>
      </c>
      <c r="AH127" s="18">
        <f t="shared" si="30"/>
        <v>1.9199999999999998E-2</v>
      </c>
      <c r="AI127" s="18">
        <f t="shared" si="31"/>
        <v>1.92E-3</v>
      </c>
      <c r="AJ127" s="18">
        <f t="shared" si="32"/>
        <v>0.93023999999999996</v>
      </c>
      <c r="AK127" s="18">
        <f t="shared" si="33"/>
        <v>5.7599999999999995E-3</v>
      </c>
      <c r="AL127" s="26">
        <v>0.96</v>
      </c>
      <c r="AM127" s="19" t="s">
        <v>2075</v>
      </c>
      <c r="AN127"/>
      <c r="AO127" t="s">
        <v>2024</v>
      </c>
      <c r="AP127"/>
    </row>
    <row r="128" spans="1:42">
      <c r="A128">
        <v>38</v>
      </c>
      <c r="B128">
        <v>164</v>
      </c>
      <c r="C128">
        <v>188</v>
      </c>
      <c r="D128" t="s">
        <v>2572</v>
      </c>
      <c r="E128">
        <v>120</v>
      </c>
      <c r="F128" t="s">
        <v>439</v>
      </c>
      <c r="G128" s="38">
        <v>4.5</v>
      </c>
      <c r="I128" s="13">
        <v>0.34110790405298202</v>
      </c>
      <c r="J128" s="13">
        <f t="shared" si="10"/>
        <v>0.49107895226004933</v>
      </c>
      <c r="K128" s="19" t="s">
        <v>164</v>
      </c>
      <c r="L128" s="14">
        <v>1.1874748538746982E-2</v>
      </c>
      <c r="M128" s="25">
        <v>245857</v>
      </c>
      <c r="N128" s="25">
        <v>10824200</v>
      </c>
      <c r="O128" s="15">
        <f t="shared" si="25"/>
        <v>0.16766943633476392</v>
      </c>
      <c r="P128" s="13">
        <f t="shared" si="26"/>
        <v>0.1557400795905215</v>
      </c>
      <c r="Q128" s="19" t="s">
        <v>1745</v>
      </c>
      <c r="R128">
        <v>38</v>
      </c>
      <c r="S128" s="7" t="s">
        <v>1731</v>
      </c>
      <c r="T128" s="7" t="s">
        <v>2500</v>
      </c>
      <c r="U128">
        <v>4</v>
      </c>
      <c r="V128" s="3">
        <v>0.10572999999999999</v>
      </c>
      <c r="W128" s="3">
        <v>0.81867999999999996</v>
      </c>
      <c r="X128" s="3">
        <v>0</v>
      </c>
      <c r="Y128" s="3">
        <v>4.3649999999999994E-2</v>
      </c>
      <c r="AB128" s="21">
        <v>0.109</v>
      </c>
      <c r="AC128" s="2">
        <v>0.84399999999999997</v>
      </c>
      <c r="AD128" s="2">
        <v>1.7999999999999999E-2</v>
      </c>
      <c r="AE128" s="2">
        <v>0</v>
      </c>
      <c r="AF128" s="2">
        <v>2.7E-2</v>
      </c>
      <c r="AG128" s="18">
        <f t="shared" si="29"/>
        <v>0.10572999999999999</v>
      </c>
      <c r="AH128" s="18">
        <f t="shared" si="30"/>
        <v>0.81867999999999996</v>
      </c>
      <c r="AI128" s="18">
        <f t="shared" si="31"/>
        <v>1.746E-2</v>
      </c>
      <c r="AJ128" s="18">
        <f t="shared" si="32"/>
        <v>0</v>
      </c>
      <c r="AK128" s="18">
        <f t="shared" si="33"/>
        <v>2.6189999999999998E-2</v>
      </c>
      <c r="AL128" s="26">
        <v>0.97</v>
      </c>
      <c r="AM128" s="19" t="s">
        <v>2147</v>
      </c>
      <c r="AO128" t="s">
        <v>2024</v>
      </c>
    </row>
    <row r="129" spans="1:42">
      <c r="A129" s="28">
        <v>82</v>
      </c>
      <c r="B129" s="28">
        <v>142</v>
      </c>
      <c r="C129" s="28">
        <v>166</v>
      </c>
      <c r="D129" s="28" t="s">
        <v>2570</v>
      </c>
      <c r="E129" s="28">
        <v>121</v>
      </c>
      <c r="F129" s="28" t="s">
        <v>893</v>
      </c>
      <c r="G129" s="40">
        <v>4.5</v>
      </c>
      <c r="H129" s="43"/>
      <c r="I129" s="34">
        <v>0.34122456767557402</v>
      </c>
      <c r="J129" s="34">
        <f t="shared" si="10"/>
        <v>0.3812462081937032</v>
      </c>
      <c r="K129" s="37" t="s">
        <v>524</v>
      </c>
      <c r="L129" s="22">
        <v>1.1666362259199481E-4</v>
      </c>
      <c r="M129" s="35">
        <v>65610</v>
      </c>
      <c r="N129" s="35">
        <v>20277597</v>
      </c>
      <c r="O129" s="36">
        <f t="shared" si="25"/>
        <v>4.474467563634088E-2</v>
      </c>
      <c r="P129" s="34">
        <f t="shared" si="26"/>
        <v>0.29175685692102143</v>
      </c>
      <c r="Q129" s="37" t="s">
        <v>1743</v>
      </c>
      <c r="R129" s="28">
        <v>82</v>
      </c>
      <c r="S129" s="29" t="s">
        <v>1731</v>
      </c>
      <c r="T129" s="29" t="s">
        <v>2560</v>
      </c>
      <c r="U129" s="28">
        <v>1</v>
      </c>
      <c r="V129" s="30">
        <v>7.1904999999999997E-2</v>
      </c>
      <c r="W129" s="30">
        <v>9.6530000000000005E-2</v>
      </c>
      <c r="X129" s="30">
        <v>0.81656499999999999</v>
      </c>
      <c r="Y129" s="30">
        <v>0</v>
      </c>
      <c r="Z129" s="28"/>
      <c r="AA129" s="28"/>
      <c r="AB129" s="31">
        <v>7.2999999999999995E-2</v>
      </c>
      <c r="AC129" s="32">
        <v>9.8000000000000004E-2</v>
      </c>
      <c r="AD129" s="32">
        <v>0</v>
      </c>
      <c r="AE129" s="32">
        <v>0.82899999999999996</v>
      </c>
      <c r="AF129" s="32">
        <v>0</v>
      </c>
      <c r="AG129" s="32">
        <f t="shared" si="29"/>
        <v>7.1904999999999997E-2</v>
      </c>
      <c r="AH129" s="32">
        <f t="shared" si="30"/>
        <v>9.6530000000000005E-2</v>
      </c>
      <c r="AI129" s="32">
        <f t="shared" si="31"/>
        <v>0</v>
      </c>
      <c r="AJ129" s="32">
        <f t="shared" si="32"/>
        <v>0.81656499999999999</v>
      </c>
      <c r="AK129" s="32">
        <f t="shared" si="33"/>
        <v>0</v>
      </c>
      <c r="AL129" s="33">
        <v>0.98499999999999999</v>
      </c>
      <c r="AM129" s="37" t="s">
        <v>2311</v>
      </c>
      <c r="AN129" s="28"/>
      <c r="AO129" s="28" t="s">
        <v>2024</v>
      </c>
      <c r="AP129" s="28"/>
    </row>
    <row r="130" spans="1:42">
      <c r="A130">
        <v>37</v>
      </c>
      <c r="B130">
        <v>150</v>
      </c>
      <c r="C130">
        <v>174</v>
      </c>
      <c r="D130" t="s">
        <v>2571</v>
      </c>
      <c r="E130">
        <v>122</v>
      </c>
      <c r="F130" t="s">
        <v>488</v>
      </c>
      <c r="G130" s="38">
        <v>4.5</v>
      </c>
      <c r="I130" s="13">
        <v>0.34353043067064765</v>
      </c>
      <c r="J130" s="13">
        <f t="shared" si="10"/>
        <v>0.46352947298138392</v>
      </c>
      <c r="K130" s="19" t="s">
        <v>164</v>
      </c>
      <c r="L130" s="14">
        <v>2.3058629950736265E-3</v>
      </c>
      <c r="M130" s="25">
        <v>196722</v>
      </c>
      <c r="N130" s="25">
        <v>13567338</v>
      </c>
      <c r="O130" s="15">
        <f t="shared" si="25"/>
        <v>0.13416037312196694</v>
      </c>
      <c r="P130" s="13">
        <f t="shared" si="26"/>
        <v>0.19520872673745004</v>
      </c>
      <c r="Q130" s="19" t="s">
        <v>1744</v>
      </c>
      <c r="R130">
        <v>37</v>
      </c>
      <c r="S130" s="7" t="s">
        <v>1731</v>
      </c>
      <c r="T130" s="7" t="s">
        <v>2525</v>
      </c>
      <c r="U130">
        <v>2</v>
      </c>
      <c r="V130" s="3">
        <v>3.4739999999999993E-2</v>
      </c>
      <c r="W130" s="3">
        <v>0.93025999999999998</v>
      </c>
      <c r="X130" s="3">
        <v>0</v>
      </c>
      <c r="Y130" s="3">
        <v>0</v>
      </c>
      <c r="AB130" s="21">
        <v>3.5999999999999997E-2</v>
      </c>
      <c r="AC130" s="2">
        <v>0.96399999999999997</v>
      </c>
      <c r="AD130" s="2">
        <v>0</v>
      </c>
      <c r="AE130" s="2">
        <v>0</v>
      </c>
      <c r="AF130" s="2">
        <v>0</v>
      </c>
      <c r="AG130" s="18">
        <f t="shared" si="29"/>
        <v>3.4739999999999993E-2</v>
      </c>
      <c r="AH130" s="18">
        <f t="shared" si="30"/>
        <v>0.93025999999999998</v>
      </c>
      <c r="AI130" s="18">
        <f t="shared" si="31"/>
        <v>0</v>
      </c>
      <c r="AJ130" s="18">
        <f t="shared" si="32"/>
        <v>0</v>
      </c>
      <c r="AK130" s="18">
        <f t="shared" si="33"/>
        <v>0</v>
      </c>
      <c r="AL130" s="26">
        <v>0.96499999999999997</v>
      </c>
      <c r="AM130" s="19" t="s">
        <v>2291</v>
      </c>
      <c r="AO130" t="s">
        <v>2024</v>
      </c>
    </row>
    <row r="131" spans="1:42">
      <c r="A131">
        <v>70</v>
      </c>
      <c r="B131">
        <v>28</v>
      </c>
      <c r="C131">
        <v>28</v>
      </c>
      <c r="D131" t="s">
        <v>2577</v>
      </c>
      <c r="E131">
        <v>123</v>
      </c>
      <c r="F131" t="s">
        <v>645</v>
      </c>
      <c r="G131" s="38">
        <v>4.5</v>
      </c>
      <c r="I131" s="13">
        <v>0.36304232159791716</v>
      </c>
      <c r="J131" s="13">
        <f t="shared" ref="J131:J194" si="34">+O131*2+P131</f>
        <v>0.38511857814404749</v>
      </c>
      <c r="K131" s="19" t="s">
        <v>524</v>
      </c>
      <c r="L131" s="14">
        <v>1.9511890927269515E-2</v>
      </c>
      <c r="M131" s="25">
        <v>36191</v>
      </c>
      <c r="N131" s="25">
        <v>23335580</v>
      </c>
      <c r="O131" s="15">
        <f t="shared" si="25"/>
        <v>2.4681520438268753E-2</v>
      </c>
      <c r="P131" s="13">
        <f t="shared" si="26"/>
        <v>0.33575553726751001</v>
      </c>
      <c r="Q131" s="19" t="s">
        <v>1741</v>
      </c>
      <c r="R131">
        <v>70</v>
      </c>
      <c r="S131" s="7" t="s">
        <v>1732</v>
      </c>
      <c r="T131" s="7" t="s">
        <v>2479</v>
      </c>
      <c r="U131">
        <v>1</v>
      </c>
      <c r="V131" s="3">
        <v>2.4750000000000001E-2</v>
      </c>
      <c r="W131" s="3">
        <v>1.8000000000000001E-4</v>
      </c>
      <c r="X131" s="3">
        <v>9.5850000000000005E-2</v>
      </c>
      <c r="Y131" s="3">
        <v>0.32895000000000002</v>
      </c>
      <c r="Z131" s="1" t="s">
        <v>1732</v>
      </c>
      <c r="AA131" s="1">
        <f>SUM(V131:Y131)</f>
        <v>0.44973000000000002</v>
      </c>
      <c r="AB131" s="21">
        <v>5.5E-2</v>
      </c>
      <c r="AC131" s="2">
        <v>4.0000000000000002E-4</v>
      </c>
      <c r="AD131" s="2">
        <v>0.127</v>
      </c>
      <c r="AE131" s="2">
        <v>0.21299999999999999</v>
      </c>
      <c r="AF131" s="2">
        <v>0.60399999999999998</v>
      </c>
      <c r="AG131" s="18">
        <f t="shared" si="29"/>
        <v>2.4750000000000001E-2</v>
      </c>
      <c r="AH131" s="18">
        <f t="shared" si="30"/>
        <v>1.8000000000000001E-4</v>
      </c>
      <c r="AI131" s="18">
        <f t="shared" si="31"/>
        <v>5.7149999999999999E-2</v>
      </c>
      <c r="AJ131" s="18">
        <f t="shared" si="32"/>
        <v>9.5850000000000005E-2</v>
      </c>
      <c r="AK131" s="18">
        <f t="shared" si="33"/>
        <v>0.27179999999999999</v>
      </c>
      <c r="AL131" s="26">
        <v>0.45</v>
      </c>
      <c r="AM131" s="19" t="s">
        <v>2424</v>
      </c>
      <c r="AO131" t="s">
        <v>2395</v>
      </c>
    </row>
    <row r="132" spans="1:42">
      <c r="J132" s="13">
        <f t="shared" si="34"/>
        <v>0</v>
      </c>
      <c r="L132" s="14"/>
      <c r="M132" s="25"/>
      <c r="N132" s="25"/>
      <c r="O132" s="15"/>
      <c r="Z132" s="1"/>
      <c r="AA132" s="1"/>
      <c r="AB132" s="21"/>
      <c r="AC132" s="2"/>
      <c r="AD132" s="2"/>
      <c r="AE132" s="2"/>
      <c r="AF132" s="2"/>
      <c r="AG132" s="18"/>
      <c r="AH132" s="18"/>
      <c r="AI132" s="18"/>
      <c r="AJ132" s="18"/>
      <c r="AK132" s="18"/>
    </row>
    <row r="133" spans="1:42">
      <c r="A133">
        <v>49</v>
      </c>
      <c r="B133">
        <v>195</v>
      </c>
      <c r="C133">
        <v>44</v>
      </c>
      <c r="D133" t="s">
        <v>2574</v>
      </c>
      <c r="E133">
        <v>127</v>
      </c>
      <c r="F133" t="s">
        <v>416</v>
      </c>
      <c r="G133" s="38">
        <v>5</v>
      </c>
      <c r="I133" s="13">
        <v>0.4304863186940579</v>
      </c>
      <c r="J133" s="13">
        <f t="shared" si="34"/>
        <v>0.59565046247169429</v>
      </c>
      <c r="K133" s="19" t="s">
        <v>164</v>
      </c>
      <c r="L133" s="14">
        <v>1.4694054037157678E-2</v>
      </c>
      <c r="M133" s="25">
        <v>270764</v>
      </c>
      <c r="N133" s="25">
        <v>15730977</v>
      </c>
      <c r="O133" s="15">
        <f t="shared" ref="O133:O142" si="35">+M133/$O$2*100</f>
        <v>0.18465549998473102</v>
      </c>
      <c r="P133" s="13">
        <f t="shared" ref="P133:P142" si="36">(+N133/$O$1)*100</f>
        <v>0.2263394625022323</v>
      </c>
      <c r="Q133" s="19" t="s">
        <v>1742</v>
      </c>
      <c r="R133">
        <v>49</v>
      </c>
      <c r="S133" s="7" t="s">
        <v>1767</v>
      </c>
      <c r="T133" s="7" t="s">
        <v>2493</v>
      </c>
      <c r="U133">
        <v>1</v>
      </c>
      <c r="V133" s="3">
        <v>0.19687499999999999</v>
      </c>
      <c r="W133" s="3">
        <v>0.53900000000000003</v>
      </c>
      <c r="X133" s="3">
        <v>0</v>
      </c>
      <c r="Y133" s="3">
        <v>0.13825000000000001</v>
      </c>
      <c r="Z133" s="1" t="s">
        <v>1732</v>
      </c>
      <c r="AA133" s="1">
        <f>SUM(V133:Y133)</f>
        <v>0.87412500000000004</v>
      </c>
      <c r="AB133" s="21">
        <v>0.22500000000000001</v>
      </c>
      <c r="AC133" s="2">
        <v>0.61599999999999999</v>
      </c>
      <c r="AD133" s="2">
        <v>4.0000000000000001E-3</v>
      </c>
      <c r="AE133" s="2">
        <v>0</v>
      </c>
      <c r="AF133" s="2">
        <v>0.154</v>
      </c>
      <c r="AG133" s="18">
        <f>+AB133*$AL133</f>
        <v>0.19687499999999999</v>
      </c>
      <c r="AH133" s="18">
        <f>+AC133*$AL133</f>
        <v>0.53900000000000003</v>
      </c>
      <c r="AI133" s="18">
        <f>+AD133*$AL133</f>
        <v>3.5000000000000001E-3</v>
      </c>
      <c r="AJ133" s="18">
        <f>+AE133*$AL133</f>
        <v>0</v>
      </c>
      <c r="AK133" s="18">
        <f>+AF133*$AL133</f>
        <v>0.13475000000000001</v>
      </c>
      <c r="AL133" s="26">
        <v>0.875</v>
      </c>
      <c r="AM133" s="19" t="s">
        <v>2072</v>
      </c>
      <c r="AO133" t="s">
        <v>2024</v>
      </c>
    </row>
    <row r="134" spans="1:42">
      <c r="A134">
        <v>45</v>
      </c>
      <c r="B134">
        <v>130</v>
      </c>
      <c r="C134">
        <v>154</v>
      </c>
      <c r="D134" t="s">
        <v>2584</v>
      </c>
      <c r="E134">
        <v>128</v>
      </c>
      <c r="F134" t="s">
        <v>616</v>
      </c>
      <c r="G134" s="38">
        <v>5</v>
      </c>
      <c r="I134" s="13">
        <v>0.43862518739356571</v>
      </c>
      <c r="J134" s="13">
        <f t="shared" si="34"/>
        <v>0.51350914766313704</v>
      </c>
      <c r="K134" s="19" t="s">
        <v>524</v>
      </c>
      <c r="L134" s="14">
        <v>8.1388686995078063E-3</v>
      </c>
      <c r="M134" s="25">
        <v>122762</v>
      </c>
      <c r="N134" s="25">
        <v>24052231</v>
      </c>
      <c r="O134" s="15">
        <f t="shared" si="35"/>
        <v>8.3721168579004412E-2</v>
      </c>
      <c r="P134" s="13">
        <f t="shared" si="36"/>
        <v>0.34606681050512822</v>
      </c>
      <c r="Q134" s="19" t="s">
        <v>1743</v>
      </c>
      <c r="R134">
        <v>45</v>
      </c>
      <c r="S134" s="7" t="s">
        <v>1753</v>
      </c>
      <c r="T134" s="7" t="s">
        <v>2532</v>
      </c>
      <c r="U134">
        <v>1</v>
      </c>
      <c r="V134" s="3">
        <v>0.02</v>
      </c>
      <c r="W134" s="3">
        <v>0</v>
      </c>
      <c r="X134" s="3">
        <v>1.4999999999999999E-2</v>
      </c>
      <c r="Y134" s="3">
        <v>0.96499999999999997</v>
      </c>
      <c r="AB134" s="21">
        <v>0.02</v>
      </c>
      <c r="AC134" s="2">
        <v>0</v>
      </c>
      <c r="AD134" s="2">
        <v>0.71299999999999997</v>
      </c>
      <c r="AE134" s="2">
        <v>1.4999999999999999E-2</v>
      </c>
      <c r="AF134" s="2">
        <v>0.252</v>
      </c>
      <c r="AG134" s="18"/>
      <c r="AH134" s="18"/>
      <c r="AI134" s="18"/>
      <c r="AJ134" s="18"/>
      <c r="AK134" s="18"/>
      <c r="AM134" s="19" t="s">
        <v>2176</v>
      </c>
      <c r="AO134" t="s">
        <v>2024</v>
      </c>
    </row>
    <row r="135" spans="1:42">
      <c r="A135">
        <v>58</v>
      </c>
      <c r="B135">
        <v>155</v>
      </c>
      <c r="C135">
        <v>179</v>
      </c>
      <c r="D135" t="s">
        <v>2571</v>
      </c>
      <c r="E135">
        <v>129</v>
      </c>
      <c r="F135" t="s">
        <v>574</v>
      </c>
      <c r="G135" s="38">
        <v>5</v>
      </c>
      <c r="I135" s="13">
        <v>0.4456775506662416</v>
      </c>
      <c r="J135" s="13">
        <f t="shared" si="34"/>
        <v>0.74531221061000363</v>
      </c>
      <c r="K135" s="19" t="s">
        <v>524</v>
      </c>
      <c r="L135" s="14">
        <v>7.0523632726758878E-3</v>
      </c>
      <c r="M135" s="25">
        <v>491210</v>
      </c>
      <c r="N135" s="25">
        <v>5235000</v>
      </c>
      <c r="O135" s="15">
        <f t="shared" si="35"/>
        <v>0.33499515499660121</v>
      </c>
      <c r="P135" s="13">
        <f t="shared" si="36"/>
        <v>7.5321900616801246E-2</v>
      </c>
      <c r="Q135" s="19" t="s">
        <v>1744</v>
      </c>
      <c r="R135">
        <v>58</v>
      </c>
      <c r="S135" s="7" t="s">
        <v>1731</v>
      </c>
      <c r="T135" s="7" t="s">
        <v>2533</v>
      </c>
      <c r="U135">
        <v>2</v>
      </c>
      <c r="V135" s="3">
        <v>6.4000000000000001E-2</v>
      </c>
      <c r="W135" s="3">
        <v>0.93</v>
      </c>
      <c r="X135" s="3">
        <v>0</v>
      </c>
      <c r="Y135" s="3">
        <v>5.0000000000000001E-3</v>
      </c>
      <c r="AB135" s="21">
        <v>6.4000000000000001E-2</v>
      </c>
      <c r="AC135" s="2">
        <v>0.93</v>
      </c>
      <c r="AD135" s="2">
        <v>5.0000000000000001E-3</v>
      </c>
      <c r="AE135" s="2">
        <v>0</v>
      </c>
      <c r="AF135" s="2">
        <v>0</v>
      </c>
      <c r="AG135" s="18"/>
      <c r="AH135" s="18"/>
      <c r="AI135" s="18"/>
      <c r="AJ135" s="18"/>
      <c r="AK135" s="18"/>
      <c r="AM135" s="19" t="s">
        <v>1847</v>
      </c>
      <c r="AO135" t="s">
        <v>2024</v>
      </c>
    </row>
    <row r="136" spans="1:42">
      <c r="A136">
        <v>25</v>
      </c>
      <c r="B136">
        <v>4</v>
      </c>
      <c r="C136">
        <v>4</v>
      </c>
      <c r="D136" t="s">
        <v>2576</v>
      </c>
      <c r="E136">
        <v>130</v>
      </c>
      <c r="F136" t="s">
        <v>1084</v>
      </c>
      <c r="G136" s="38">
        <v>5</v>
      </c>
      <c r="I136" s="13">
        <v>0.44710716130111744</v>
      </c>
      <c r="J136" s="13">
        <f t="shared" si="34"/>
        <v>0.69739582777811249</v>
      </c>
      <c r="K136" s="19" t="s">
        <v>954</v>
      </c>
      <c r="L136" s="14">
        <v>1.4296106348758442E-3</v>
      </c>
      <c r="M136" s="25">
        <v>410314</v>
      </c>
      <c r="N136" s="25">
        <v>9573466</v>
      </c>
      <c r="O136" s="15">
        <f t="shared" si="35"/>
        <v>0.27982574057383891</v>
      </c>
      <c r="P136" s="13">
        <f t="shared" si="36"/>
        <v>0.13774434663043472</v>
      </c>
      <c r="Q136" s="19" t="s">
        <v>1740</v>
      </c>
      <c r="R136">
        <v>25</v>
      </c>
      <c r="S136" s="7" t="s">
        <v>1732</v>
      </c>
      <c r="T136" s="7" t="s">
        <v>2460</v>
      </c>
      <c r="U136">
        <v>2</v>
      </c>
      <c r="V136" s="3">
        <v>0.11104500000000002</v>
      </c>
      <c r="W136" s="3">
        <v>7.5900000000000004E-3</v>
      </c>
      <c r="X136" s="3">
        <v>9.8999999999999999E-4</v>
      </c>
      <c r="Y136" s="3">
        <v>4.5210000000000007E-2</v>
      </c>
      <c r="Z136" s="1" t="s">
        <v>1732</v>
      </c>
      <c r="AA136" s="1">
        <f>SUM(V136:Y136)</f>
        <v>0.16483500000000004</v>
      </c>
      <c r="AB136" s="21">
        <v>0.67300000000000004</v>
      </c>
      <c r="AC136" s="2">
        <v>4.5999999999999999E-2</v>
      </c>
      <c r="AD136" s="2">
        <v>0.27</v>
      </c>
      <c r="AE136" s="2">
        <v>6.0000000000000001E-3</v>
      </c>
      <c r="AF136" s="2">
        <v>4.0000000000000001E-3</v>
      </c>
      <c r="AG136" s="18">
        <f>+AB136*$AL136</f>
        <v>0.11104500000000002</v>
      </c>
      <c r="AH136" s="18">
        <f>+AC136*$AL136</f>
        <v>7.5900000000000004E-3</v>
      </c>
      <c r="AI136" s="18">
        <f>+AD136*$AL136</f>
        <v>4.4550000000000006E-2</v>
      </c>
      <c r="AJ136" s="18">
        <f>+AE136*$AL136</f>
        <v>9.8999999999999999E-4</v>
      </c>
      <c r="AK136" s="18">
        <f>+AF136*$AL136</f>
        <v>6.6E-4</v>
      </c>
      <c r="AL136" s="26">
        <v>0.16500000000000001</v>
      </c>
      <c r="AM136" s="19" t="s">
        <v>2318</v>
      </c>
      <c r="AO136" t="s">
        <v>2024</v>
      </c>
    </row>
    <row r="137" spans="1:42">
      <c r="A137">
        <v>56</v>
      </c>
      <c r="B137">
        <v>216</v>
      </c>
      <c r="C137">
        <v>64</v>
      </c>
      <c r="D137" t="s">
        <v>2575</v>
      </c>
      <c r="E137">
        <v>131</v>
      </c>
      <c r="F137" t="s">
        <v>1640</v>
      </c>
      <c r="G137" s="38">
        <v>5</v>
      </c>
      <c r="I137" s="13">
        <v>0.44719464672012377</v>
      </c>
      <c r="J137" s="13">
        <f t="shared" si="34"/>
        <v>0.56015314986213194</v>
      </c>
      <c r="K137" s="19" t="s">
        <v>1575</v>
      </c>
      <c r="L137" s="14">
        <v>8.7485419006327891E-5</v>
      </c>
      <c r="M137" s="25">
        <v>185180</v>
      </c>
      <c r="N137" s="25">
        <v>21377000</v>
      </c>
      <c r="O137" s="15">
        <f t="shared" si="35"/>
        <v>0.12628896562014333</v>
      </c>
      <c r="P137" s="13">
        <f t="shared" si="36"/>
        <v>0.30757521862184534</v>
      </c>
      <c r="Q137" s="19" t="s">
        <v>1744</v>
      </c>
      <c r="R137">
        <v>56</v>
      </c>
      <c r="S137" s="7" t="s">
        <v>1767</v>
      </c>
      <c r="T137" s="7" t="s">
        <v>2491</v>
      </c>
      <c r="U137">
        <v>6</v>
      </c>
      <c r="V137" s="3">
        <v>5.1999999999999998E-2</v>
      </c>
      <c r="W137" s="3">
        <v>0.92800000000000005</v>
      </c>
      <c r="X137" s="3">
        <v>0</v>
      </c>
      <c r="Y137" s="3">
        <v>0.02</v>
      </c>
      <c r="AB137" s="21">
        <v>5.1999999999999998E-2</v>
      </c>
      <c r="AC137" s="2">
        <v>0.92800000000000005</v>
      </c>
      <c r="AD137" s="2">
        <v>0.02</v>
      </c>
      <c r="AE137" s="2">
        <v>0</v>
      </c>
      <c r="AF137" s="2">
        <v>0</v>
      </c>
      <c r="AG137" s="18"/>
      <c r="AH137" s="18"/>
      <c r="AI137" s="18"/>
      <c r="AJ137" s="18"/>
      <c r="AK137" s="18"/>
      <c r="AM137" s="19" t="s">
        <v>2321</v>
      </c>
      <c r="AO137" t="s">
        <v>2024</v>
      </c>
    </row>
    <row r="138" spans="1:42">
      <c r="A138">
        <v>86</v>
      </c>
      <c r="B138">
        <v>64</v>
      </c>
      <c r="C138">
        <v>88</v>
      </c>
      <c r="D138" t="s">
        <v>2580</v>
      </c>
      <c r="E138">
        <v>132</v>
      </c>
      <c r="F138" t="s">
        <v>675</v>
      </c>
      <c r="G138" s="38">
        <v>5</v>
      </c>
      <c r="I138" s="13">
        <v>0.45054089313411738</v>
      </c>
      <c r="J138" s="13">
        <f t="shared" si="34"/>
        <v>0.73287005175949327</v>
      </c>
      <c r="K138" s="19" t="s">
        <v>524</v>
      </c>
      <c r="L138" s="14">
        <v>3.3462464139936143E-3</v>
      </c>
      <c r="M138" s="25">
        <v>462840</v>
      </c>
      <c r="N138" s="25">
        <v>7059653</v>
      </c>
      <c r="O138" s="15">
        <f t="shared" si="35"/>
        <v>0.31564739630428312</v>
      </c>
      <c r="P138" s="13">
        <f t="shared" si="36"/>
        <v>0.10157525915092699</v>
      </c>
      <c r="Q138" s="19" t="s">
        <v>1746</v>
      </c>
      <c r="R138">
        <v>86</v>
      </c>
      <c r="S138" s="7" t="s">
        <v>1730</v>
      </c>
      <c r="T138" s="7" t="s">
        <v>2553</v>
      </c>
      <c r="U138">
        <v>1</v>
      </c>
      <c r="V138" s="3">
        <v>0.99199999999999999</v>
      </c>
      <c r="W138" s="3">
        <v>0</v>
      </c>
      <c r="X138" s="3">
        <v>0</v>
      </c>
      <c r="Y138" s="3">
        <v>6.0000000000000001E-3</v>
      </c>
      <c r="AB138" s="21">
        <v>0.99199999999999999</v>
      </c>
      <c r="AC138" s="2">
        <v>0</v>
      </c>
      <c r="AD138" s="2">
        <v>0</v>
      </c>
      <c r="AE138" s="2">
        <v>0</v>
      </c>
      <c r="AF138" s="2">
        <v>6.0000000000000001E-3</v>
      </c>
      <c r="AG138" s="18"/>
      <c r="AH138" s="18"/>
      <c r="AI138" s="18"/>
      <c r="AJ138" s="18"/>
      <c r="AK138" s="18"/>
      <c r="AM138" s="19" t="s">
        <v>2265</v>
      </c>
      <c r="AO138" t="s">
        <v>2024</v>
      </c>
    </row>
    <row r="139" spans="1:42">
      <c r="A139">
        <v>39</v>
      </c>
      <c r="B139">
        <v>81</v>
      </c>
      <c r="C139">
        <v>105</v>
      </c>
      <c r="D139" t="s">
        <v>2581</v>
      </c>
      <c r="E139">
        <v>133</v>
      </c>
      <c r="F139" t="s">
        <v>1140</v>
      </c>
      <c r="G139" s="38">
        <v>5</v>
      </c>
      <c r="I139" s="13">
        <v>0.45374305517622171</v>
      </c>
      <c r="J139" s="13">
        <f t="shared" si="34"/>
        <v>0.59915989566939853</v>
      </c>
      <c r="K139" s="19" t="s">
        <v>954</v>
      </c>
      <c r="L139" s="14">
        <v>3.2021620421043284E-3</v>
      </c>
      <c r="M139" s="25">
        <v>238391</v>
      </c>
      <c r="N139" s="25">
        <v>19043767</v>
      </c>
      <c r="O139" s="15">
        <f t="shared" si="35"/>
        <v>0.1625777773147834</v>
      </c>
      <c r="P139" s="13">
        <f t="shared" si="36"/>
        <v>0.27400434103983173</v>
      </c>
      <c r="Q139" s="19" t="s">
        <v>1747</v>
      </c>
      <c r="R139">
        <v>39</v>
      </c>
      <c r="S139" s="7" t="s">
        <v>1730</v>
      </c>
      <c r="T139" s="7" t="s">
        <v>2474</v>
      </c>
      <c r="U139">
        <v>8</v>
      </c>
      <c r="V139" s="3">
        <v>0.83579999999999999</v>
      </c>
      <c r="W139" s="3">
        <v>2.5200000000000001E-3</v>
      </c>
      <c r="X139" s="3">
        <v>0</v>
      </c>
      <c r="Y139" s="3">
        <v>8.4000000000000003E-4</v>
      </c>
      <c r="AB139" s="21">
        <v>0.995</v>
      </c>
      <c r="AC139" s="2">
        <v>3.0000000000000001E-3</v>
      </c>
      <c r="AD139" s="2">
        <v>1E-3</v>
      </c>
      <c r="AE139" s="2">
        <v>0</v>
      </c>
      <c r="AF139" s="2">
        <v>0</v>
      </c>
      <c r="AG139" s="18">
        <f t="shared" ref="AG139:AK142" si="37">+AB139*$AL139</f>
        <v>0.83579999999999999</v>
      </c>
      <c r="AH139" s="18">
        <f t="shared" si="37"/>
        <v>2.5200000000000001E-3</v>
      </c>
      <c r="AI139" s="18">
        <f t="shared" si="37"/>
        <v>8.4000000000000003E-4</v>
      </c>
      <c r="AJ139" s="18">
        <f t="shared" si="37"/>
        <v>0</v>
      </c>
      <c r="AK139" s="18">
        <f t="shared" si="37"/>
        <v>0</v>
      </c>
      <c r="AL139" s="26">
        <v>0.84</v>
      </c>
      <c r="AM139" s="19" t="s">
        <v>2278</v>
      </c>
      <c r="AO139" t="s">
        <v>2024</v>
      </c>
    </row>
    <row r="140" spans="1:42">
      <c r="A140">
        <v>84</v>
      </c>
      <c r="B140">
        <v>122</v>
      </c>
      <c r="C140">
        <v>146</v>
      </c>
      <c r="D140" t="s">
        <v>2583</v>
      </c>
      <c r="E140">
        <v>134</v>
      </c>
      <c r="F140" t="s">
        <v>366</v>
      </c>
      <c r="G140" s="38">
        <v>5</v>
      </c>
      <c r="I140" s="13">
        <v>0.46773925191883098</v>
      </c>
      <c r="J140" s="13">
        <f t="shared" si="34"/>
        <v>0.82259047793028162</v>
      </c>
      <c r="K140" s="19" t="s">
        <v>164</v>
      </c>
      <c r="L140" s="14">
        <v>1.3996196742609268E-2</v>
      </c>
      <c r="M140" s="25">
        <v>581730</v>
      </c>
      <c r="N140" s="25">
        <v>2024904</v>
      </c>
      <c r="O140" s="15">
        <f t="shared" si="35"/>
        <v>0.39672794022143848</v>
      </c>
      <c r="P140" s="13">
        <f t="shared" si="36"/>
        <v>2.9134597487404643E-2</v>
      </c>
      <c r="Q140" s="19" t="s">
        <v>1749</v>
      </c>
      <c r="R140">
        <v>84</v>
      </c>
      <c r="S140" s="7" t="s">
        <v>1730</v>
      </c>
      <c r="T140" s="7" t="s">
        <v>2486</v>
      </c>
      <c r="U140">
        <v>1</v>
      </c>
      <c r="V140" s="3">
        <v>0.55516999999999994</v>
      </c>
      <c r="W140" s="3">
        <v>3.0800000000000003E-3</v>
      </c>
      <c r="X140" s="3">
        <v>2.31E-3</v>
      </c>
      <c r="Y140" s="3">
        <v>0.20944000000000002</v>
      </c>
      <c r="Z140" s="1" t="s">
        <v>2456</v>
      </c>
      <c r="AA140" s="1">
        <f>+V140+W140</f>
        <v>0.55824999999999991</v>
      </c>
      <c r="AB140" s="21">
        <v>0.72099999999999997</v>
      </c>
      <c r="AC140" s="2">
        <v>4.0000000000000001E-3</v>
      </c>
      <c r="AD140" s="2">
        <v>0.20599999999999999</v>
      </c>
      <c r="AE140" s="2">
        <v>3.0000000000000001E-3</v>
      </c>
      <c r="AF140" s="2">
        <v>6.6000000000000003E-2</v>
      </c>
      <c r="AG140" s="18">
        <f t="shared" si="37"/>
        <v>0.55516999999999994</v>
      </c>
      <c r="AH140" s="18">
        <f t="shared" si="37"/>
        <v>3.0800000000000003E-3</v>
      </c>
      <c r="AI140" s="18">
        <f t="shared" si="37"/>
        <v>0.15861999999999998</v>
      </c>
      <c r="AJ140" s="18">
        <f t="shared" si="37"/>
        <v>2.31E-3</v>
      </c>
      <c r="AK140" s="18">
        <f t="shared" si="37"/>
        <v>5.0820000000000004E-2</v>
      </c>
      <c r="AL140" s="26">
        <v>0.77</v>
      </c>
      <c r="AM140" s="19" t="s">
        <v>2065</v>
      </c>
      <c r="AO140" t="s">
        <v>2024</v>
      </c>
    </row>
    <row r="141" spans="1:42">
      <c r="A141">
        <v>89</v>
      </c>
      <c r="B141">
        <v>105</v>
      </c>
      <c r="C141">
        <v>129</v>
      </c>
      <c r="D141" t="s">
        <v>2582</v>
      </c>
      <c r="E141">
        <v>135</v>
      </c>
      <c r="F141" t="s">
        <v>286</v>
      </c>
      <c r="G141" s="38">
        <v>5</v>
      </c>
      <c r="I141" s="13">
        <v>0.48128643655907266</v>
      </c>
      <c r="J141" s="13">
        <f t="shared" si="34"/>
        <v>0.71964546999822221</v>
      </c>
      <c r="K141" s="19" t="s">
        <v>164</v>
      </c>
      <c r="L141" s="14">
        <v>1.3547184640241683E-2</v>
      </c>
      <c r="M141" s="25">
        <v>390757</v>
      </c>
      <c r="N141" s="25">
        <v>12973808</v>
      </c>
      <c r="O141" s="15">
        <f t="shared" si="35"/>
        <v>0.26648826730116831</v>
      </c>
      <c r="P141" s="13">
        <f t="shared" si="36"/>
        <v>0.18666893539588555</v>
      </c>
      <c r="Q141" s="19" t="s">
        <v>1748</v>
      </c>
      <c r="R141">
        <v>89</v>
      </c>
      <c r="S141" s="7" t="s">
        <v>1730</v>
      </c>
      <c r="T141" s="7" t="s">
        <v>2567</v>
      </c>
      <c r="U141">
        <v>1</v>
      </c>
      <c r="V141" s="3">
        <v>0.76195000000000002</v>
      </c>
      <c r="W141" s="3">
        <v>7.8750000000000001E-3</v>
      </c>
      <c r="X141" s="3">
        <v>0</v>
      </c>
      <c r="Y141" s="3">
        <v>0.105</v>
      </c>
      <c r="AB141" s="21">
        <v>0.87080000000000002</v>
      </c>
      <c r="AC141" s="2">
        <v>8.9999999999999993E-3</v>
      </c>
      <c r="AD141" s="2">
        <v>7.9000000000000001E-2</v>
      </c>
      <c r="AE141" s="2">
        <v>0</v>
      </c>
      <c r="AF141" s="2">
        <v>4.1000000000000002E-2</v>
      </c>
      <c r="AG141" s="18">
        <f t="shared" si="37"/>
        <v>0.76195000000000002</v>
      </c>
      <c r="AH141" s="18">
        <f t="shared" si="37"/>
        <v>7.8750000000000001E-3</v>
      </c>
      <c r="AI141" s="18">
        <f t="shared" si="37"/>
        <v>6.9125000000000006E-2</v>
      </c>
      <c r="AJ141" s="18">
        <f t="shared" si="37"/>
        <v>0</v>
      </c>
      <c r="AK141" s="18">
        <f t="shared" si="37"/>
        <v>3.5875000000000004E-2</v>
      </c>
      <c r="AL141" s="26">
        <v>0.875</v>
      </c>
      <c r="AM141" s="19" t="s">
        <v>2393</v>
      </c>
      <c r="AO141" t="s">
        <v>2024</v>
      </c>
    </row>
    <row r="142" spans="1:42">
      <c r="A142">
        <v>69</v>
      </c>
      <c r="B142">
        <v>132</v>
      </c>
      <c r="C142">
        <v>156</v>
      </c>
      <c r="D142" t="s">
        <v>2584</v>
      </c>
      <c r="E142">
        <v>136</v>
      </c>
      <c r="F142" t="s">
        <v>880</v>
      </c>
      <c r="G142" s="38">
        <v>5</v>
      </c>
      <c r="I142" s="13">
        <v>0.49217604381558078</v>
      </c>
      <c r="J142" s="13">
        <f t="shared" si="34"/>
        <v>0.58195542307329717</v>
      </c>
      <c r="K142" s="19" t="s">
        <v>524</v>
      </c>
      <c r="L142" s="14">
        <v>1.0889607256508116E-2</v>
      </c>
      <c r="M142" s="25">
        <v>147181</v>
      </c>
      <c r="N142" s="25">
        <v>26494504</v>
      </c>
      <c r="O142" s="15">
        <f t="shared" si="35"/>
        <v>0.10037442622820129</v>
      </c>
      <c r="P142" s="13">
        <f t="shared" si="36"/>
        <v>0.38120657061689456</v>
      </c>
      <c r="Q142" s="19" t="s">
        <v>1743</v>
      </c>
      <c r="R142">
        <v>69</v>
      </c>
      <c r="S142" s="7" t="s">
        <v>1753</v>
      </c>
      <c r="T142" s="7" t="s">
        <v>2527</v>
      </c>
      <c r="U142">
        <v>2</v>
      </c>
      <c r="V142" s="3">
        <v>4.6500000000000005E-3</v>
      </c>
      <c r="W142" s="3">
        <v>4.2779999999999999E-2</v>
      </c>
      <c r="X142" s="3">
        <v>0.84630000000000005</v>
      </c>
      <c r="Y142" s="3">
        <v>3.7851000000000003E-2</v>
      </c>
      <c r="AB142" s="21">
        <v>5.0000000000000001E-3</v>
      </c>
      <c r="AC142" s="2">
        <v>4.5999999999999999E-2</v>
      </c>
      <c r="AD142" s="2">
        <v>3.0000000000000001E-3</v>
      </c>
      <c r="AE142" s="2">
        <v>0.91</v>
      </c>
      <c r="AF142" s="2">
        <v>3.7699999999999997E-2</v>
      </c>
      <c r="AG142" s="18">
        <f t="shared" si="37"/>
        <v>4.6500000000000005E-3</v>
      </c>
      <c r="AH142" s="18">
        <f t="shared" si="37"/>
        <v>4.2779999999999999E-2</v>
      </c>
      <c r="AI142" s="18">
        <f t="shared" si="37"/>
        <v>2.7900000000000004E-3</v>
      </c>
      <c r="AJ142" s="18">
        <f t="shared" si="37"/>
        <v>0.84630000000000005</v>
      </c>
      <c r="AK142" s="18">
        <f t="shared" si="37"/>
        <v>3.5061000000000002E-2</v>
      </c>
      <c r="AL142" s="26">
        <v>0.93</v>
      </c>
      <c r="AM142" s="19" t="s">
        <v>2222</v>
      </c>
      <c r="AO142" t="s">
        <v>2024</v>
      </c>
    </row>
    <row r="143" spans="1:42">
      <c r="J143" s="13">
        <f t="shared" si="34"/>
        <v>0</v>
      </c>
      <c r="L143" s="14"/>
      <c r="M143" s="25"/>
      <c r="N143" s="25"/>
      <c r="O143" s="15"/>
      <c r="AB143" s="21"/>
      <c r="AC143" s="2"/>
      <c r="AD143" s="2"/>
      <c r="AE143" s="2"/>
      <c r="AF143" s="2"/>
      <c r="AG143" s="18"/>
      <c r="AH143" s="18"/>
      <c r="AI143" s="18"/>
      <c r="AJ143" s="18"/>
      <c r="AK143" s="18"/>
    </row>
    <row r="144" spans="1:42">
      <c r="A144">
        <v>53</v>
      </c>
      <c r="B144">
        <v>212</v>
      </c>
      <c r="C144">
        <v>60</v>
      </c>
      <c r="D144" t="s">
        <v>2575</v>
      </c>
      <c r="E144">
        <v>137</v>
      </c>
      <c r="F144" t="s">
        <v>432</v>
      </c>
      <c r="G144" s="38">
        <v>5.5</v>
      </c>
      <c r="I144" s="13">
        <v>0.53464031701234915</v>
      </c>
      <c r="J144" s="13">
        <f t="shared" si="34"/>
        <v>0.68014377651106739</v>
      </c>
      <c r="K144" s="19" t="s">
        <v>164</v>
      </c>
      <c r="L144" s="14">
        <v>4.2464273196768376E-2</v>
      </c>
      <c r="M144" s="25">
        <v>238533</v>
      </c>
      <c r="N144" s="25">
        <v>24658823</v>
      </c>
      <c r="O144" s="15">
        <f t="shared" ref="O144:O164" si="38">+M144/$O$2*100</f>
        <v>0.16267461840517147</v>
      </c>
      <c r="P144" s="13">
        <f t="shared" ref="P144:P164" si="39">(+N144/$O$1)*100</f>
        <v>0.3547945397007245</v>
      </c>
      <c r="Q144" s="19" t="s">
        <v>1748</v>
      </c>
      <c r="R144">
        <v>53</v>
      </c>
      <c r="S144" s="7" t="s">
        <v>1767</v>
      </c>
      <c r="T144" s="7" t="s">
        <v>2492</v>
      </c>
      <c r="U144">
        <v>3</v>
      </c>
      <c r="V144" s="3">
        <v>0.70780500000000002</v>
      </c>
      <c r="W144" s="3">
        <v>0.14931</v>
      </c>
      <c r="X144" s="3">
        <v>0</v>
      </c>
      <c r="Y144" s="3">
        <v>8.7884999999999991E-2</v>
      </c>
      <c r="AB144" s="21">
        <v>0.749</v>
      </c>
      <c r="AC144" s="2">
        <v>0.158</v>
      </c>
      <c r="AD144" s="2">
        <v>4.2000000000000003E-2</v>
      </c>
      <c r="AE144" s="2">
        <v>0</v>
      </c>
      <c r="AF144" s="2">
        <v>5.1000000000000004E-2</v>
      </c>
      <c r="AG144" s="18">
        <f t="shared" ref="AG144:AK146" si="40">+AB144*$AL144</f>
        <v>0.70780500000000002</v>
      </c>
      <c r="AH144" s="18">
        <f t="shared" si="40"/>
        <v>0.14931</v>
      </c>
      <c r="AI144" s="18">
        <f t="shared" si="40"/>
        <v>3.9690000000000003E-2</v>
      </c>
      <c r="AJ144" s="18">
        <f t="shared" si="40"/>
        <v>0</v>
      </c>
      <c r="AK144" s="18">
        <f t="shared" si="40"/>
        <v>4.8195000000000002E-2</v>
      </c>
      <c r="AL144" s="26">
        <v>0.94499999999999995</v>
      </c>
      <c r="AM144" s="19" t="s">
        <v>2142</v>
      </c>
      <c r="AO144" t="s">
        <v>2024</v>
      </c>
    </row>
    <row r="145" spans="1:41">
      <c r="A145">
        <v>66</v>
      </c>
      <c r="B145">
        <v>84</v>
      </c>
      <c r="C145">
        <v>108</v>
      </c>
      <c r="D145" t="s">
        <v>2581</v>
      </c>
      <c r="E145">
        <v>138</v>
      </c>
      <c r="F145" t="s">
        <v>314</v>
      </c>
      <c r="G145" s="38">
        <v>5.5</v>
      </c>
      <c r="I145" s="13">
        <v>0.53644503378421637</v>
      </c>
      <c r="J145" s="13">
        <f t="shared" si="34"/>
        <v>0.91612663472221734</v>
      </c>
      <c r="K145" s="19" t="s">
        <v>164</v>
      </c>
      <c r="L145" s="14">
        <v>1.8047167718672208E-3</v>
      </c>
      <c r="M145" s="25">
        <v>622436</v>
      </c>
      <c r="N145" s="25">
        <v>4667000</v>
      </c>
      <c r="O145" s="15">
        <f t="shared" si="38"/>
        <v>0.4244885981463416</v>
      </c>
      <c r="P145" s="13">
        <f t="shared" si="39"/>
        <v>6.7149438429534178E-2</v>
      </c>
      <c r="Q145" s="19" t="s">
        <v>1747</v>
      </c>
      <c r="R145">
        <v>66</v>
      </c>
      <c r="S145" s="7" t="s">
        <v>1730</v>
      </c>
      <c r="T145" s="7" t="s">
        <v>2512</v>
      </c>
      <c r="U145">
        <v>1</v>
      </c>
      <c r="V145" s="3">
        <v>0.84129999999999994</v>
      </c>
      <c r="W145" s="3">
        <v>7.9899999999999999E-2</v>
      </c>
      <c r="X145" s="3">
        <v>0</v>
      </c>
      <c r="Y145" s="3">
        <v>1.8800000000000001E-2</v>
      </c>
      <c r="AB145" s="21">
        <v>0.89500000000000002</v>
      </c>
      <c r="AC145" s="2">
        <v>8.5000000000000006E-2</v>
      </c>
      <c r="AD145" s="2">
        <v>0.01</v>
      </c>
      <c r="AE145" s="2">
        <v>0</v>
      </c>
      <c r="AF145" s="2">
        <v>0.01</v>
      </c>
      <c r="AG145" s="18">
        <f t="shared" si="40"/>
        <v>0.84129999999999994</v>
      </c>
      <c r="AH145" s="18">
        <f t="shared" si="40"/>
        <v>7.9899999999999999E-2</v>
      </c>
      <c r="AI145" s="18">
        <f t="shared" si="40"/>
        <v>9.4000000000000004E-3</v>
      </c>
      <c r="AJ145" s="18">
        <f t="shared" si="40"/>
        <v>0</v>
      </c>
      <c r="AK145" s="18">
        <f t="shared" si="40"/>
        <v>9.4000000000000004E-3</v>
      </c>
      <c r="AL145" s="26">
        <v>0.94</v>
      </c>
      <c r="AM145" s="19" t="s">
        <v>113</v>
      </c>
      <c r="AO145" t="s">
        <v>2024</v>
      </c>
    </row>
    <row r="146" spans="1:41">
      <c r="A146">
        <v>46</v>
      </c>
      <c r="B146">
        <v>194</v>
      </c>
      <c r="C146">
        <v>43</v>
      </c>
      <c r="D146" t="s">
        <v>2574</v>
      </c>
      <c r="E146">
        <v>139</v>
      </c>
      <c r="F146" t="s">
        <v>1723</v>
      </c>
      <c r="G146" s="38">
        <v>5.5</v>
      </c>
      <c r="I146" s="13">
        <v>0.5773050318816646</v>
      </c>
      <c r="J146" s="13">
        <f t="shared" si="34"/>
        <v>0.7742845803918732</v>
      </c>
      <c r="K146" s="19" t="s">
        <v>164</v>
      </c>
      <c r="L146" s="14">
        <v>4.0859998097448225E-2</v>
      </c>
      <c r="M146" s="25">
        <v>322921</v>
      </c>
      <c r="N146" s="25">
        <v>23202000</v>
      </c>
      <c r="O146" s="15">
        <f t="shared" si="38"/>
        <v>0.22022550527606818</v>
      </c>
      <c r="P146" s="13">
        <f t="shared" si="39"/>
        <v>0.33383356983973683</v>
      </c>
      <c r="Q146" s="19" t="s">
        <v>1742</v>
      </c>
      <c r="R146">
        <v>46</v>
      </c>
      <c r="S146" s="7" t="s">
        <v>1767</v>
      </c>
      <c r="T146" s="7" t="s">
        <v>2494</v>
      </c>
      <c r="U146">
        <v>1</v>
      </c>
      <c r="V146" s="3">
        <v>0.38807999999999998</v>
      </c>
      <c r="W146" s="3">
        <v>0.33</v>
      </c>
      <c r="X146" s="3">
        <v>0</v>
      </c>
      <c r="Y146" s="3">
        <v>0.16192000000000001</v>
      </c>
      <c r="Z146" s="1" t="s">
        <v>1732</v>
      </c>
      <c r="AA146" s="1">
        <f>SUM(V146:Y146)</f>
        <v>0.88000000000000012</v>
      </c>
      <c r="AB146" s="21">
        <v>0.441</v>
      </c>
      <c r="AC146" s="2">
        <v>0.375</v>
      </c>
      <c r="AD146" s="2">
        <v>0.08</v>
      </c>
      <c r="AE146" s="2">
        <v>0</v>
      </c>
      <c r="AF146" s="2">
        <v>0.104</v>
      </c>
      <c r="AG146" s="18">
        <f t="shared" si="40"/>
        <v>0.38807999999999998</v>
      </c>
      <c r="AH146" s="18">
        <f t="shared" si="40"/>
        <v>0.33</v>
      </c>
      <c r="AI146" s="18">
        <f t="shared" si="40"/>
        <v>7.0400000000000004E-2</v>
      </c>
      <c r="AJ146" s="18">
        <f t="shared" si="40"/>
        <v>0</v>
      </c>
      <c r="AK146" s="18">
        <f t="shared" si="40"/>
        <v>9.151999999999999E-2</v>
      </c>
      <c r="AL146" s="26">
        <v>0.88</v>
      </c>
      <c r="AM146" s="19" t="s">
        <v>2098</v>
      </c>
      <c r="AO146" t="s">
        <v>2024</v>
      </c>
    </row>
    <row r="147" spans="1:41">
      <c r="A147">
        <v>68</v>
      </c>
      <c r="B147">
        <v>121</v>
      </c>
      <c r="C147">
        <v>145</v>
      </c>
      <c r="D147" t="s">
        <v>2583</v>
      </c>
      <c r="E147">
        <v>140</v>
      </c>
      <c r="F147" t="s">
        <v>257</v>
      </c>
      <c r="G147" s="38">
        <v>5.5</v>
      </c>
      <c r="I147" s="13">
        <v>0.58611973999389311</v>
      </c>
      <c r="J147" s="13">
        <f t="shared" si="34"/>
        <v>0.96415984977758407</v>
      </c>
      <c r="K147" s="19" t="s">
        <v>164</v>
      </c>
      <c r="L147" s="14">
        <v>8.8147081122285087E-3</v>
      </c>
      <c r="M147" s="25">
        <v>619745</v>
      </c>
      <c r="N147" s="25">
        <v>8260490</v>
      </c>
      <c r="O147" s="15">
        <f t="shared" si="38"/>
        <v>0.42265339128553697</v>
      </c>
      <c r="P147" s="13">
        <f t="shared" si="39"/>
        <v>0.11885306720651012</v>
      </c>
      <c r="Q147" s="19" t="s">
        <v>1749</v>
      </c>
      <c r="R147">
        <v>68</v>
      </c>
      <c r="S147" s="7" t="s">
        <v>1730</v>
      </c>
      <c r="T147" s="7" t="s">
        <v>2559</v>
      </c>
      <c r="U147">
        <v>1</v>
      </c>
      <c r="V147" s="3">
        <v>0.60499999999999998</v>
      </c>
      <c r="W147" s="3">
        <v>6.2E-2</v>
      </c>
      <c r="X147" s="3">
        <v>0</v>
      </c>
      <c r="Y147" s="3">
        <v>0.33400000000000002</v>
      </c>
      <c r="AB147" s="21">
        <v>0.60499999999999998</v>
      </c>
      <c r="AC147" s="2">
        <v>6.2E-2</v>
      </c>
      <c r="AD147" s="2">
        <v>5.0000000000000001E-3</v>
      </c>
      <c r="AE147" s="2">
        <v>0</v>
      </c>
      <c r="AF147" s="2">
        <v>0.32900000000000001</v>
      </c>
      <c r="AG147" s="18"/>
      <c r="AH147" s="18"/>
      <c r="AI147" s="18"/>
      <c r="AJ147" s="18"/>
      <c r="AK147" s="18"/>
      <c r="AM147" s="19" t="s">
        <v>2307</v>
      </c>
      <c r="AO147" t="s">
        <v>2024</v>
      </c>
    </row>
    <row r="148" spans="1:41">
      <c r="A148">
        <v>200</v>
      </c>
      <c r="B148">
        <v>162</v>
      </c>
      <c r="C148">
        <v>186</v>
      </c>
      <c r="D148" t="s">
        <v>2571</v>
      </c>
      <c r="E148">
        <v>141</v>
      </c>
      <c r="F148" t="s">
        <v>254</v>
      </c>
      <c r="G148" s="38">
        <v>5.5</v>
      </c>
      <c r="I148" s="13">
        <v>0.6150274246335139</v>
      </c>
      <c r="J148" s="13">
        <f t="shared" si="34"/>
        <v>1.0039937289753627</v>
      </c>
      <c r="K148" s="19" t="s">
        <v>164</v>
      </c>
      <c r="L148" s="14">
        <v>2.890768463962079E-2</v>
      </c>
      <c r="M148" s="25">
        <v>637657</v>
      </c>
      <c r="N148" s="25">
        <v>9331000</v>
      </c>
      <c r="O148" s="15">
        <f t="shared" si="38"/>
        <v>0.4348690082646276</v>
      </c>
      <c r="P148" s="13">
        <f t="shared" si="39"/>
        <v>0.13425571244610743</v>
      </c>
      <c r="Q148" s="19" t="s">
        <v>1744</v>
      </c>
      <c r="R148">
        <v>200</v>
      </c>
      <c r="S148" s="7" t="s">
        <v>1731</v>
      </c>
      <c r="T148" s="7" t="s">
        <v>2519</v>
      </c>
      <c r="U148">
        <v>2</v>
      </c>
      <c r="V148" s="3">
        <v>0</v>
      </c>
      <c r="W148" s="3">
        <v>0.98302999999999996</v>
      </c>
      <c r="X148" s="3">
        <v>0</v>
      </c>
      <c r="Y148" s="3">
        <v>0</v>
      </c>
      <c r="AB148" s="21">
        <v>0</v>
      </c>
      <c r="AC148" s="2">
        <v>0.998</v>
      </c>
      <c r="AD148" s="2">
        <v>0</v>
      </c>
      <c r="AE148" s="2">
        <v>0</v>
      </c>
      <c r="AF148" s="2">
        <v>0</v>
      </c>
      <c r="AG148" s="18">
        <f t="shared" ref="AG148:AG164" si="41">+AB148*$AL148</f>
        <v>0</v>
      </c>
      <c r="AH148" s="18">
        <f t="shared" ref="AH148:AH164" si="42">+AC148*$AL148</f>
        <v>0.98302999999999996</v>
      </c>
      <c r="AI148" s="18">
        <f t="shared" ref="AI148:AI164" si="43">+AD148*$AL148</f>
        <v>0</v>
      </c>
      <c r="AJ148" s="18">
        <f t="shared" ref="AJ148:AJ164" si="44">+AE148*$AL148</f>
        <v>0</v>
      </c>
      <c r="AK148" s="18">
        <f t="shared" ref="AK148:AK164" si="45">+AF148*$AL148</f>
        <v>0</v>
      </c>
      <c r="AL148" s="26">
        <v>0.98499999999999999</v>
      </c>
      <c r="AM148" s="19" t="s">
        <v>2301</v>
      </c>
      <c r="AO148" t="s">
        <v>2024</v>
      </c>
    </row>
    <row r="149" spans="1:41">
      <c r="A149">
        <v>64</v>
      </c>
      <c r="B149">
        <v>120</v>
      </c>
      <c r="C149">
        <v>144</v>
      </c>
      <c r="D149" t="s">
        <v>2583</v>
      </c>
      <c r="E149">
        <v>142</v>
      </c>
      <c r="F149" t="s">
        <v>307</v>
      </c>
      <c r="G149" s="38">
        <v>5.5</v>
      </c>
      <c r="I149" s="13">
        <v>0.63060350303659995</v>
      </c>
      <c r="J149" s="13">
        <f t="shared" si="34"/>
        <v>0.9148907391816099</v>
      </c>
      <c r="K149" s="19" t="s">
        <v>164</v>
      </c>
      <c r="L149" s="14">
        <v>1.5576078403086058E-2</v>
      </c>
      <c r="M149" s="25">
        <v>466050</v>
      </c>
      <c r="N149" s="25">
        <v>19406100</v>
      </c>
      <c r="O149" s="15">
        <f t="shared" si="38"/>
        <v>0.31783655053066101</v>
      </c>
      <c r="P149" s="13">
        <f t="shared" si="39"/>
        <v>0.27921763812028783</v>
      </c>
      <c r="Q149" s="19" t="s">
        <v>1749</v>
      </c>
      <c r="R149">
        <v>64</v>
      </c>
      <c r="S149" s="7" t="s">
        <v>1730</v>
      </c>
      <c r="T149" s="7" t="s">
        <v>2510</v>
      </c>
      <c r="U149">
        <v>4</v>
      </c>
      <c r="V149" s="3">
        <v>0.67136499999999988</v>
      </c>
      <c r="W149" s="3">
        <v>0.17476499999999998</v>
      </c>
      <c r="X149" s="3">
        <v>0</v>
      </c>
      <c r="Y149" s="3">
        <v>0.10791499999999998</v>
      </c>
      <c r="AB149" s="21">
        <v>0.70299999999999996</v>
      </c>
      <c r="AC149" s="2">
        <v>0.183</v>
      </c>
      <c r="AD149" s="2">
        <v>5.2999999999999999E-2</v>
      </c>
      <c r="AE149" s="2">
        <v>0</v>
      </c>
      <c r="AF149" s="2">
        <v>0.06</v>
      </c>
      <c r="AG149" s="18">
        <f t="shared" si="41"/>
        <v>0.67136499999999988</v>
      </c>
      <c r="AH149" s="18">
        <f t="shared" si="42"/>
        <v>0.17476499999999998</v>
      </c>
      <c r="AI149" s="18">
        <f t="shared" si="43"/>
        <v>5.0614999999999993E-2</v>
      </c>
      <c r="AJ149" s="18">
        <f t="shared" si="44"/>
        <v>0</v>
      </c>
      <c r="AK149" s="18">
        <f t="shared" si="45"/>
        <v>5.7299999999999997E-2</v>
      </c>
      <c r="AL149" s="26">
        <v>0.95499999999999996</v>
      </c>
      <c r="AM149" s="19" t="s">
        <v>2076</v>
      </c>
      <c r="AO149" t="s">
        <v>2024</v>
      </c>
    </row>
    <row r="150" spans="1:41">
      <c r="A150">
        <v>80</v>
      </c>
      <c r="B150">
        <v>87</v>
      </c>
      <c r="C150">
        <v>111</v>
      </c>
      <c r="D150" t="s">
        <v>2581</v>
      </c>
      <c r="E150">
        <v>143</v>
      </c>
      <c r="F150" t="s">
        <v>380</v>
      </c>
      <c r="G150" s="38">
        <v>5.5</v>
      </c>
      <c r="I150" s="13">
        <v>0.65251417953238355</v>
      </c>
      <c r="J150" s="13">
        <f t="shared" si="34"/>
        <v>1.1558303810418746</v>
      </c>
      <c r="K150" s="19" t="s">
        <v>164</v>
      </c>
      <c r="L150" s="14">
        <v>2.1910676495783599E-2</v>
      </c>
      <c r="M150" s="25">
        <v>825118</v>
      </c>
      <c r="N150" s="25">
        <v>2113077</v>
      </c>
      <c r="O150" s="15">
        <f t="shared" si="38"/>
        <v>0.56271356914656778</v>
      </c>
      <c r="P150" s="13">
        <f t="shared" si="39"/>
        <v>3.0403242748738978E-2</v>
      </c>
      <c r="Q150" s="19" t="s">
        <v>1747</v>
      </c>
      <c r="R150">
        <v>80</v>
      </c>
      <c r="S150" s="7" t="s">
        <v>1730</v>
      </c>
      <c r="T150" s="7" t="s">
        <v>2546</v>
      </c>
      <c r="U150">
        <v>1</v>
      </c>
      <c r="V150" s="3">
        <v>0.89212500000000006</v>
      </c>
      <c r="W150" s="3">
        <v>2.745E-3</v>
      </c>
      <c r="X150" s="3">
        <v>0</v>
      </c>
      <c r="Y150" s="3">
        <v>1.9214999999999999E-2</v>
      </c>
      <c r="AB150" s="21">
        <v>0.97499999999999998</v>
      </c>
      <c r="AC150" s="2">
        <v>3.0000000000000001E-3</v>
      </c>
      <c r="AD150" s="2">
        <v>1.9E-2</v>
      </c>
      <c r="AE150" s="2">
        <v>0</v>
      </c>
      <c r="AF150" s="2">
        <v>2E-3</v>
      </c>
      <c r="AG150" s="18">
        <f t="shared" si="41"/>
        <v>0.89212500000000006</v>
      </c>
      <c r="AH150" s="18">
        <f t="shared" si="42"/>
        <v>2.745E-3</v>
      </c>
      <c r="AI150" s="18">
        <f t="shared" si="43"/>
        <v>1.7385000000000001E-2</v>
      </c>
      <c r="AJ150" s="18">
        <f t="shared" si="44"/>
        <v>0</v>
      </c>
      <c r="AK150" s="18">
        <f t="shared" si="45"/>
        <v>1.83E-3</v>
      </c>
      <c r="AL150" s="26">
        <v>0.91500000000000004</v>
      </c>
      <c r="AM150" s="19" t="s">
        <v>2220</v>
      </c>
      <c r="AO150" t="s">
        <v>2024</v>
      </c>
    </row>
    <row r="151" spans="1:41">
      <c r="A151">
        <v>99</v>
      </c>
      <c r="B151">
        <v>91</v>
      </c>
      <c r="C151">
        <v>115</v>
      </c>
      <c r="D151" t="s">
        <v>2581</v>
      </c>
      <c r="E151">
        <v>144</v>
      </c>
      <c r="F151" t="s">
        <v>271</v>
      </c>
      <c r="G151" s="38">
        <v>5.5</v>
      </c>
      <c r="I151" s="13">
        <v>0.67320852827979394</v>
      </c>
      <c r="J151" s="13">
        <f t="shared" si="34"/>
        <v>0.82055294664276635</v>
      </c>
      <c r="K151" s="19" t="s">
        <v>164</v>
      </c>
      <c r="L151" s="14">
        <v>2.0694348747410385E-2</v>
      </c>
      <c r="M151" s="25">
        <v>241551</v>
      </c>
      <c r="N151" s="25">
        <v>34131400</v>
      </c>
      <c r="O151" s="15">
        <f t="shared" si="38"/>
        <v>0.16473283256567256</v>
      </c>
      <c r="P151" s="13">
        <f t="shared" si="39"/>
        <v>0.49108728151142123</v>
      </c>
      <c r="Q151" s="19" t="s">
        <v>1747</v>
      </c>
      <c r="R151">
        <v>99</v>
      </c>
      <c r="S151" s="7" t="s">
        <v>1730</v>
      </c>
      <c r="T151" s="7" t="s">
        <v>2530</v>
      </c>
      <c r="U151">
        <v>2</v>
      </c>
      <c r="V151" s="3">
        <v>0.80631000000000008</v>
      </c>
      <c r="W151" s="3">
        <v>0.10695</v>
      </c>
      <c r="X151" s="3">
        <v>2.7900000000000004E-3</v>
      </c>
      <c r="Y151" s="3">
        <v>1.3950000000000001E-2</v>
      </c>
      <c r="AB151" s="21">
        <v>0.86699999999999999</v>
      </c>
      <c r="AC151" s="2">
        <v>0.115</v>
      </c>
      <c r="AD151" s="2">
        <v>5.0000000000000001E-3</v>
      </c>
      <c r="AE151" s="2">
        <v>3.0000000000000001E-3</v>
      </c>
      <c r="AF151" s="2">
        <v>9.9999999999999985E-3</v>
      </c>
      <c r="AG151" s="18">
        <f t="shared" si="41"/>
        <v>0.80631000000000008</v>
      </c>
      <c r="AH151" s="18">
        <f t="shared" si="42"/>
        <v>0.10695</v>
      </c>
      <c r="AI151" s="18">
        <f t="shared" si="43"/>
        <v>4.6500000000000005E-3</v>
      </c>
      <c r="AJ151" s="18">
        <f t="shared" si="44"/>
        <v>2.7900000000000004E-3</v>
      </c>
      <c r="AK151" s="18">
        <f t="shared" si="45"/>
        <v>9.2999999999999992E-3</v>
      </c>
      <c r="AL151" s="26">
        <v>0.93</v>
      </c>
      <c r="AM151" s="19" t="s">
        <v>2338</v>
      </c>
      <c r="AO151" t="s">
        <v>2024</v>
      </c>
    </row>
    <row r="152" spans="1:41">
      <c r="A152">
        <v>83</v>
      </c>
      <c r="B152">
        <v>181</v>
      </c>
      <c r="C152">
        <v>205</v>
      </c>
      <c r="D152" t="s">
        <v>2572</v>
      </c>
      <c r="E152">
        <v>145</v>
      </c>
      <c r="F152" t="s">
        <v>801</v>
      </c>
      <c r="G152" s="38">
        <v>5.5</v>
      </c>
      <c r="I152" s="13">
        <v>0.67715916653851438</v>
      </c>
      <c r="J152" s="13">
        <f t="shared" si="34"/>
        <v>0.87894667984927022</v>
      </c>
      <c r="K152" s="19" t="s">
        <v>524</v>
      </c>
      <c r="L152" s="14">
        <v>3.9506382587204403E-3</v>
      </c>
      <c r="M152" s="25">
        <v>330803</v>
      </c>
      <c r="N152" s="25">
        <v>29729000</v>
      </c>
      <c r="O152" s="15">
        <f t="shared" si="38"/>
        <v>0.22560086777211513</v>
      </c>
      <c r="P152" s="13">
        <f t="shared" si="39"/>
        <v>0.42774494430503995</v>
      </c>
      <c r="Q152" s="19" t="s">
        <v>1745</v>
      </c>
      <c r="R152">
        <v>83</v>
      </c>
      <c r="S152" s="7" t="s">
        <v>1731</v>
      </c>
      <c r="T152" s="7" t="s">
        <v>2490</v>
      </c>
      <c r="U152">
        <v>3</v>
      </c>
      <c r="V152" s="3">
        <v>8.9770000000000003E-2</v>
      </c>
      <c r="W152" s="3">
        <v>0.60833499999999996</v>
      </c>
      <c r="X152" s="3">
        <v>0.22633499999999998</v>
      </c>
      <c r="Y152" s="3">
        <v>3.056E-2</v>
      </c>
      <c r="AB152" s="21">
        <v>9.4E-2</v>
      </c>
      <c r="AC152" s="2">
        <v>0.63700000000000001</v>
      </c>
      <c r="AD152" s="2">
        <v>7.0000000000000001E-3</v>
      </c>
      <c r="AE152" s="2">
        <v>0.23699999999999999</v>
      </c>
      <c r="AF152" s="2">
        <v>2.5000000000000001E-2</v>
      </c>
      <c r="AG152" s="18">
        <f t="shared" si="41"/>
        <v>8.9770000000000003E-2</v>
      </c>
      <c r="AH152" s="18">
        <f t="shared" si="42"/>
        <v>0.60833499999999996</v>
      </c>
      <c r="AI152" s="18">
        <f t="shared" si="43"/>
        <v>6.685E-3</v>
      </c>
      <c r="AJ152" s="18">
        <f t="shared" si="44"/>
        <v>0.22633499999999998</v>
      </c>
      <c r="AK152" s="18">
        <f t="shared" si="45"/>
        <v>2.3875E-2</v>
      </c>
      <c r="AL152" s="26">
        <v>0.95499999999999996</v>
      </c>
      <c r="AM152" s="19" t="s">
        <v>80</v>
      </c>
      <c r="AO152" t="s">
        <v>2024</v>
      </c>
    </row>
    <row r="153" spans="1:41">
      <c r="A153">
        <v>76</v>
      </c>
      <c r="B153">
        <v>158</v>
      </c>
      <c r="C153">
        <v>182</v>
      </c>
      <c r="D153" t="s">
        <v>2571</v>
      </c>
      <c r="E153">
        <v>146</v>
      </c>
      <c r="F153" t="s">
        <v>1653</v>
      </c>
      <c r="G153" s="38">
        <v>5.5</v>
      </c>
      <c r="I153" s="13">
        <v>0.6959523925954092</v>
      </c>
      <c r="J153" s="13">
        <f t="shared" si="34"/>
        <v>0.9734992061261023</v>
      </c>
      <c r="K153" s="19" t="s">
        <v>1575</v>
      </c>
      <c r="L153" s="14">
        <v>1.8793226056894818E-2</v>
      </c>
      <c r="M153" s="25">
        <v>455000</v>
      </c>
      <c r="N153" s="25">
        <v>24527000</v>
      </c>
      <c r="O153" s="15">
        <f t="shared" si="38"/>
        <v>0.31030067694764674</v>
      </c>
      <c r="P153" s="13">
        <f t="shared" si="39"/>
        <v>0.35289785223080883</v>
      </c>
      <c r="Q153" s="19" t="s">
        <v>1744</v>
      </c>
      <c r="R153">
        <v>76</v>
      </c>
      <c r="S153" t="s">
        <v>1731</v>
      </c>
      <c r="T153" s="7" t="s">
        <v>2565</v>
      </c>
      <c r="U153">
        <v>1</v>
      </c>
      <c r="V153" s="3">
        <v>1.92E-3</v>
      </c>
      <c r="W153" s="3">
        <v>0.95135999999999998</v>
      </c>
      <c r="X153" s="3">
        <v>5.7599999999999995E-3</v>
      </c>
      <c r="Y153" s="3">
        <v>9.6000000000000002E-4</v>
      </c>
      <c r="AB153" s="21">
        <v>2E-3</v>
      </c>
      <c r="AC153" s="2">
        <v>0.99099999999999999</v>
      </c>
      <c r="AD153" s="2">
        <v>1E-3</v>
      </c>
      <c r="AE153" s="2">
        <v>6.0000000000000001E-3</v>
      </c>
      <c r="AF153" s="2">
        <v>0</v>
      </c>
      <c r="AG153" s="18">
        <f t="shared" si="41"/>
        <v>1.92E-3</v>
      </c>
      <c r="AH153" s="18">
        <f t="shared" si="42"/>
        <v>0.95135999999999998</v>
      </c>
      <c r="AI153" s="18">
        <f t="shared" si="43"/>
        <v>9.6000000000000002E-4</v>
      </c>
      <c r="AJ153" s="18">
        <f t="shared" si="44"/>
        <v>5.7599999999999995E-3</v>
      </c>
      <c r="AK153" s="18">
        <f t="shared" si="45"/>
        <v>0</v>
      </c>
      <c r="AL153" s="26">
        <v>0.96</v>
      </c>
      <c r="AM153" s="19" t="s">
        <v>2391</v>
      </c>
      <c r="AO153" t="s">
        <v>2024</v>
      </c>
    </row>
    <row r="154" spans="1:41">
      <c r="A154">
        <v>92</v>
      </c>
      <c r="B154">
        <v>107</v>
      </c>
      <c r="C154">
        <v>131</v>
      </c>
      <c r="D154" t="s">
        <v>2582</v>
      </c>
      <c r="E154">
        <v>147</v>
      </c>
      <c r="F154" t="s">
        <v>201</v>
      </c>
      <c r="G154" s="38">
        <v>5.5</v>
      </c>
      <c r="I154" s="13">
        <v>0.74038687202776021</v>
      </c>
      <c r="J154" s="13">
        <f t="shared" si="34"/>
        <v>1.0984777708450604</v>
      </c>
      <c r="K154" s="19" t="s">
        <v>164</v>
      </c>
      <c r="L154" s="14">
        <v>4.4434479432351015E-2</v>
      </c>
      <c r="M154" s="25">
        <v>587041</v>
      </c>
      <c r="N154" s="25">
        <v>20696070</v>
      </c>
      <c r="O154" s="15">
        <f t="shared" si="38"/>
        <v>0.4003499333978538</v>
      </c>
      <c r="P154" s="13">
        <f t="shared" si="39"/>
        <v>0.29777790404935278</v>
      </c>
      <c r="Q154" s="19" t="s">
        <v>1748</v>
      </c>
      <c r="R154">
        <v>92</v>
      </c>
      <c r="S154" s="7" t="s">
        <v>1730</v>
      </c>
      <c r="T154" s="7" t="s">
        <v>2536</v>
      </c>
      <c r="U154">
        <v>1</v>
      </c>
      <c r="V154" s="3">
        <v>0.79329000000000005</v>
      </c>
      <c r="W154" s="3">
        <v>2.7900000000000001E-2</v>
      </c>
      <c r="X154" s="3">
        <v>4.6500000000000003E-4</v>
      </c>
      <c r="Y154" s="3">
        <v>0.10695</v>
      </c>
      <c r="AB154" s="21">
        <v>0.85299999999999998</v>
      </c>
      <c r="AC154" s="2">
        <v>0.03</v>
      </c>
      <c r="AD154" s="2">
        <v>6.9000000000000006E-2</v>
      </c>
      <c r="AE154" s="2">
        <v>5.0000000000000001E-4</v>
      </c>
      <c r="AF154" s="2">
        <v>4.5999999999999999E-2</v>
      </c>
      <c r="AG154" s="18">
        <f t="shared" si="41"/>
        <v>0.79329000000000005</v>
      </c>
      <c r="AH154" s="18">
        <f t="shared" si="42"/>
        <v>2.7900000000000001E-2</v>
      </c>
      <c r="AI154" s="18">
        <f t="shared" si="43"/>
        <v>6.4170000000000005E-2</v>
      </c>
      <c r="AJ154" s="18">
        <f t="shared" si="44"/>
        <v>4.6500000000000003E-4</v>
      </c>
      <c r="AK154" s="18">
        <f t="shared" si="45"/>
        <v>4.2779999999999999E-2</v>
      </c>
      <c r="AL154" s="26">
        <v>0.93</v>
      </c>
      <c r="AM154" s="19" t="s">
        <v>2196</v>
      </c>
      <c r="AO154" t="s">
        <v>2024</v>
      </c>
    </row>
    <row r="155" spans="1:41">
      <c r="A155">
        <v>81</v>
      </c>
      <c r="B155">
        <v>63</v>
      </c>
      <c r="C155">
        <v>87</v>
      </c>
      <c r="D155" t="s">
        <v>2580</v>
      </c>
      <c r="E155">
        <v>148</v>
      </c>
      <c r="F155" t="s">
        <v>279</v>
      </c>
      <c r="G155" s="38">
        <v>5.5</v>
      </c>
      <c r="I155" s="13">
        <v>0.75582295699712754</v>
      </c>
      <c r="J155" s="13">
        <f t="shared" si="34"/>
        <v>1.2149110062827584</v>
      </c>
      <c r="K155" s="19" t="s">
        <v>164</v>
      </c>
      <c r="L155" s="14">
        <v>1.5436084969367325E-2</v>
      </c>
      <c r="M155" s="25">
        <v>752612</v>
      </c>
      <c r="N155" s="25">
        <v>13092666</v>
      </c>
      <c r="O155" s="15">
        <f t="shared" si="38"/>
        <v>0.51326596281081827</v>
      </c>
      <c r="P155" s="13">
        <f t="shared" si="39"/>
        <v>0.1883790806611218</v>
      </c>
      <c r="Q155" s="19" t="s">
        <v>1746</v>
      </c>
      <c r="R155">
        <v>81</v>
      </c>
      <c r="S155" s="7" t="s">
        <v>1730</v>
      </c>
      <c r="T155" s="7" t="s">
        <v>2566</v>
      </c>
      <c r="U155">
        <v>1</v>
      </c>
      <c r="V155" s="3">
        <v>0.94672000000000001</v>
      </c>
      <c r="W155" s="3">
        <v>4.8500000000000001E-3</v>
      </c>
      <c r="X155" s="3">
        <v>9.6999999999999994E-4</v>
      </c>
      <c r="Y155" s="3">
        <v>1.6490000000000001E-2</v>
      </c>
      <c r="AB155" s="21">
        <v>0.97599999999999998</v>
      </c>
      <c r="AC155" s="2">
        <v>5.0000000000000001E-3</v>
      </c>
      <c r="AD155" s="2">
        <v>5.0000000000000001E-3</v>
      </c>
      <c r="AE155" s="2">
        <v>1E-3</v>
      </c>
      <c r="AF155" s="2">
        <v>1.2E-2</v>
      </c>
      <c r="AG155" s="18">
        <f t="shared" si="41"/>
        <v>0.94672000000000001</v>
      </c>
      <c r="AH155" s="18">
        <f t="shared" si="42"/>
        <v>4.8500000000000001E-3</v>
      </c>
      <c r="AI155" s="18">
        <f t="shared" si="43"/>
        <v>4.8500000000000001E-3</v>
      </c>
      <c r="AJ155" s="18">
        <f t="shared" si="44"/>
        <v>9.6999999999999994E-4</v>
      </c>
      <c r="AK155" s="18">
        <f t="shared" si="45"/>
        <v>1.1639999999999999E-2</v>
      </c>
      <c r="AL155" s="26">
        <v>0.97</v>
      </c>
      <c r="AM155" s="19" t="s">
        <v>2392</v>
      </c>
      <c r="AO155" t="s">
        <v>2024</v>
      </c>
    </row>
    <row r="156" spans="1:41">
      <c r="A156">
        <v>55</v>
      </c>
      <c r="B156">
        <v>168</v>
      </c>
      <c r="C156">
        <v>192</v>
      </c>
      <c r="D156" t="s">
        <v>2572</v>
      </c>
      <c r="E156">
        <v>149</v>
      </c>
      <c r="F156" t="s">
        <v>579</v>
      </c>
      <c r="G156" s="38">
        <v>5.5</v>
      </c>
      <c r="I156" s="13">
        <v>0.76013897233206051</v>
      </c>
      <c r="J156" s="13">
        <f t="shared" si="34"/>
        <v>1.0310386921769426</v>
      </c>
      <c r="K156" s="19" t="s">
        <v>524</v>
      </c>
      <c r="L156" s="14">
        <v>4.3160153349329766E-3</v>
      </c>
      <c r="M156" s="25">
        <v>444103</v>
      </c>
      <c r="N156" s="25">
        <v>29559100</v>
      </c>
      <c r="O156" s="15">
        <f t="shared" si="38"/>
        <v>0.30286914622962802</v>
      </c>
      <c r="P156" s="13">
        <f t="shared" si="39"/>
        <v>0.42530039971768663</v>
      </c>
      <c r="Q156" s="19" t="s">
        <v>1745</v>
      </c>
      <c r="R156">
        <v>55</v>
      </c>
      <c r="S156" s="7" t="s">
        <v>1731</v>
      </c>
      <c r="T156" s="7" t="s">
        <v>2482</v>
      </c>
      <c r="U156">
        <v>1</v>
      </c>
      <c r="V156" s="3">
        <v>1.1934E-2</v>
      </c>
      <c r="W156" s="3">
        <v>0.49317</v>
      </c>
      <c r="X156" s="3">
        <v>2.0400000000000003E-4</v>
      </c>
      <c r="Y156" s="3">
        <v>4.2839999999999996E-3</v>
      </c>
      <c r="Z156" s="1" t="s">
        <v>2456</v>
      </c>
      <c r="AA156" s="1">
        <f>+V156+W156</f>
        <v>0.505104</v>
      </c>
      <c r="AB156" s="21">
        <v>2.3400000000000001E-2</v>
      </c>
      <c r="AC156" s="2">
        <v>0.96699999999999997</v>
      </c>
      <c r="AD156" s="2">
        <v>8.0000000000000002E-3</v>
      </c>
      <c r="AE156" s="2">
        <v>4.0000000000000002E-4</v>
      </c>
      <c r="AF156" s="2">
        <v>4.0000000000000002E-4</v>
      </c>
      <c r="AG156" s="18">
        <f t="shared" si="41"/>
        <v>1.1934E-2</v>
      </c>
      <c r="AH156" s="18">
        <f t="shared" si="42"/>
        <v>0.49317</v>
      </c>
      <c r="AI156" s="18">
        <f t="shared" si="43"/>
        <v>4.0800000000000003E-3</v>
      </c>
      <c r="AJ156" s="18">
        <f t="shared" si="44"/>
        <v>2.0400000000000003E-4</v>
      </c>
      <c r="AK156" s="18">
        <f t="shared" si="45"/>
        <v>2.0400000000000003E-4</v>
      </c>
      <c r="AL156" s="26">
        <v>0.51</v>
      </c>
      <c r="AM156" s="19" t="s">
        <v>2381</v>
      </c>
      <c r="AO156" t="s">
        <v>2024</v>
      </c>
    </row>
    <row r="157" spans="1:41">
      <c r="A157">
        <v>28</v>
      </c>
      <c r="B157">
        <v>37</v>
      </c>
      <c r="C157">
        <v>37</v>
      </c>
      <c r="D157" t="s">
        <v>2578</v>
      </c>
      <c r="E157">
        <v>150</v>
      </c>
      <c r="F157" t="s">
        <v>999</v>
      </c>
      <c r="G157" s="38">
        <v>5</v>
      </c>
      <c r="I157" s="13">
        <v>0.79018332628104671</v>
      </c>
      <c r="J157" s="13">
        <f t="shared" si="34"/>
        <v>0.98091898647630993</v>
      </c>
      <c r="K157" s="19" t="s">
        <v>954</v>
      </c>
      <c r="L157" s="14">
        <v>3.0044353948986191E-2</v>
      </c>
      <c r="M157" s="25">
        <v>312685</v>
      </c>
      <c r="N157" s="25">
        <v>38533789</v>
      </c>
      <c r="O157" s="15">
        <f t="shared" si="38"/>
        <v>0.2132447630140108</v>
      </c>
      <c r="P157" s="13">
        <f t="shared" si="39"/>
        <v>0.55442946044828834</v>
      </c>
      <c r="Q157" s="19" t="s">
        <v>1748</v>
      </c>
      <c r="R157">
        <v>28</v>
      </c>
      <c r="S157" s="7" t="s">
        <v>1732</v>
      </c>
      <c r="T157" s="7" t="s">
        <v>2461</v>
      </c>
      <c r="U157">
        <v>9</v>
      </c>
      <c r="V157" s="3">
        <v>0.70275849999999995</v>
      </c>
      <c r="W157" s="3">
        <v>0</v>
      </c>
      <c r="X157" s="3">
        <v>0</v>
      </c>
      <c r="Y157" s="3">
        <v>4.172E-2</v>
      </c>
      <c r="AB157" s="21">
        <v>0.94329999999999992</v>
      </c>
      <c r="AC157" s="2">
        <v>0</v>
      </c>
      <c r="AD157" s="2">
        <v>5.6000000000000001E-2</v>
      </c>
      <c r="AE157" s="2">
        <v>0</v>
      </c>
      <c r="AF157" s="2">
        <v>0</v>
      </c>
      <c r="AG157" s="18">
        <f t="shared" si="41"/>
        <v>0.70275849999999995</v>
      </c>
      <c r="AH157" s="18">
        <f t="shared" si="42"/>
        <v>0</v>
      </c>
      <c r="AI157" s="18">
        <f t="shared" si="43"/>
        <v>4.172E-2</v>
      </c>
      <c r="AJ157" s="18">
        <f t="shared" si="44"/>
        <v>0</v>
      </c>
      <c r="AK157" s="18">
        <f t="shared" si="45"/>
        <v>0</v>
      </c>
      <c r="AL157" s="26">
        <v>0.745</v>
      </c>
      <c r="AM157" s="19" t="s">
        <v>2271</v>
      </c>
      <c r="AO157" t="s">
        <v>2024</v>
      </c>
    </row>
    <row r="158" spans="1:41">
      <c r="A158">
        <v>44</v>
      </c>
      <c r="B158">
        <v>27</v>
      </c>
      <c r="C158">
        <v>27</v>
      </c>
      <c r="D158" t="s">
        <v>2577</v>
      </c>
      <c r="E158">
        <v>151</v>
      </c>
      <c r="F158" t="s">
        <v>623</v>
      </c>
      <c r="G158" s="38">
        <v>5.5</v>
      </c>
      <c r="I158" s="13">
        <v>0.79446099499293621</v>
      </c>
      <c r="J158" s="13">
        <f t="shared" si="34"/>
        <v>0.85513150844475216</v>
      </c>
      <c r="K158" s="19" t="s">
        <v>524</v>
      </c>
      <c r="L158" s="14">
        <v>4.277668711889504E-3</v>
      </c>
      <c r="M158" s="25">
        <v>99461</v>
      </c>
      <c r="N158" s="25">
        <v>50004441</v>
      </c>
      <c r="O158" s="15">
        <f t="shared" si="38"/>
        <v>6.783036402173602E-2</v>
      </c>
      <c r="P158" s="13">
        <f t="shared" si="39"/>
        <v>0.7194707804012801</v>
      </c>
      <c r="Q158" s="19" t="s">
        <v>1741</v>
      </c>
      <c r="R158">
        <v>44</v>
      </c>
      <c r="S158" s="7" t="s">
        <v>1732</v>
      </c>
      <c r="T158" s="7" t="s">
        <v>2477</v>
      </c>
      <c r="U158">
        <v>1</v>
      </c>
      <c r="V158" s="3">
        <v>0.12494999999999999</v>
      </c>
      <c r="W158" s="3">
        <v>8.4999999999999995E-4</v>
      </c>
      <c r="X158" s="3">
        <v>9.7324999999999995E-2</v>
      </c>
      <c r="Y158" s="3">
        <v>0.20145000000000002</v>
      </c>
      <c r="Z158" s="1" t="s">
        <v>1732</v>
      </c>
      <c r="AA158" s="1">
        <f>SUM(V158:Y158)</f>
        <v>0.42457500000000004</v>
      </c>
      <c r="AB158" s="21">
        <v>0.29399999999999998</v>
      </c>
      <c r="AC158" s="2">
        <v>2E-3</v>
      </c>
      <c r="AD158" s="2">
        <v>0.46400000000000002</v>
      </c>
      <c r="AE158" s="2">
        <v>0.22900000000000001</v>
      </c>
      <c r="AF158" s="2">
        <v>0.01</v>
      </c>
      <c r="AG158" s="18">
        <f t="shared" si="41"/>
        <v>0.12494999999999999</v>
      </c>
      <c r="AH158" s="18">
        <f t="shared" si="42"/>
        <v>8.4999999999999995E-4</v>
      </c>
      <c r="AI158" s="18">
        <f t="shared" si="43"/>
        <v>0.19720000000000001</v>
      </c>
      <c r="AJ158" s="18">
        <f t="shared" si="44"/>
        <v>9.7324999999999995E-2</v>
      </c>
      <c r="AK158" s="18">
        <f t="shared" si="45"/>
        <v>4.2500000000000003E-3</v>
      </c>
      <c r="AL158" s="26">
        <v>0.42499999999999999</v>
      </c>
      <c r="AM158" s="19" t="s">
        <v>2179</v>
      </c>
      <c r="AO158" t="s">
        <v>2024</v>
      </c>
    </row>
    <row r="159" spans="1:41">
      <c r="A159">
        <v>60</v>
      </c>
      <c r="B159">
        <v>171</v>
      </c>
      <c r="C159">
        <v>195</v>
      </c>
      <c r="D159" t="s">
        <v>2572</v>
      </c>
      <c r="E159">
        <v>152</v>
      </c>
      <c r="F159" t="s">
        <v>1585</v>
      </c>
      <c r="G159" s="38">
        <v>6</v>
      </c>
      <c r="I159" s="13">
        <v>0.80687438953294466</v>
      </c>
      <c r="J159" s="13">
        <f t="shared" si="34"/>
        <v>1.0716894292350387</v>
      </c>
      <c r="K159" s="19" t="s">
        <v>1575</v>
      </c>
      <c r="L159" s="14">
        <v>1.2413394540008449E-2</v>
      </c>
      <c r="M159" s="25">
        <v>434128</v>
      </c>
      <c r="N159" s="25">
        <v>33330000</v>
      </c>
      <c r="O159" s="15">
        <f t="shared" si="38"/>
        <v>0.29606640061962192</v>
      </c>
      <c r="P159" s="13">
        <f t="shared" si="39"/>
        <v>0.47955662799579479</v>
      </c>
      <c r="Q159" s="19" t="s">
        <v>1745</v>
      </c>
      <c r="R159">
        <v>60</v>
      </c>
      <c r="S159" s="7" t="s">
        <v>1731</v>
      </c>
      <c r="T159" s="7" t="s">
        <v>2529</v>
      </c>
      <c r="U159">
        <v>2</v>
      </c>
      <c r="V159" s="3">
        <v>6.8799999999999998E-3</v>
      </c>
      <c r="W159" s="3">
        <v>0.85139999999999993</v>
      </c>
      <c r="X159" s="3">
        <v>0</v>
      </c>
      <c r="Y159" s="3">
        <v>1.3759999999999998E-3</v>
      </c>
      <c r="AB159" s="21">
        <v>8.0000000000000002E-3</v>
      </c>
      <c r="AC159" s="2">
        <v>0.99</v>
      </c>
      <c r="AD159" s="2">
        <v>1E-3</v>
      </c>
      <c r="AE159" s="2">
        <v>0</v>
      </c>
      <c r="AF159" s="2">
        <v>5.9999999999999995E-4</v>
      </c>
      <c r="AG159" s="18">
        <f t="shared" si="41"/>
        <v>6.8799999999999998E-3</v>
      </c>
      <c r="AH159" s="18">
        <f t="shared" si="42"/>
        <v>0.85139999999999993</v>
      </c>
      <c r="AI159" s="18">
        <f t="shared" si="43"/>
        <v>8.5999999999999998E-4</v>
      </c>
      <c r="AJ159" s="18">
        <f t="shared" si="44"/>
        <v>0</v>
      </c>
      <c r="AK159" s="18">
        <f t="shared" si="45"/>
        <v>5.1599999999999997E-4</v>
      </c>
      <c r="AL159" s="26">
        <v>0.86</v>
      </c>
      <c r="AM159" s="19" t="s">
        <v>2160</v>
      </c>
      <c r="AO159" t="s">
        <v>2024</v>
      </c>
    </row>
    <row r="160" spans="1:41">
      <c r="A160">
        <v>32</v>
      </c>
      <c r="B160">
        <v>146</v>
      </c>
      <c r="C160">
        <v>170</v>
      </c>
      <c r="D160" t="s">
        <v>2571</v>
      </c>
      <c r="E160">
        <v>153</v>
      </c>
      <c r="F160" t="s">
        <v>1684</v>
      </c>
      <c r="G160" s="38">
        <v>5.5</v>
      </c>
      <c r="I160" s="13">
        <v>0.80727478955458043</v>
      </c>
      <c r="J160" s="13">
        <f t="shared" si="34"/>
        <v>1.0770746920262848</v>
      </c>
      <c r="K160" s="19" t="s">
        <v>1575</v>
      </c>
      <c r="L160" s="14">
        <v>4.0040002163577171E-4</v>
      </c>
      <c r="M160" s="25">
        <v>442300</v>
      </c>
      <c r="N160" s="25">
        <v>32929600</v>
      </c>
      <c r="O160" s="15">
        <f t="shared" si="38"/>
        <v>0.30163953717350361</v>
      </c>
      <c r="P160" s="13">
        <f t="shared" si="39"/>
        <v>0.47379561767927764</v>
      </c>
      <c r="Q160" s="19" t="s">
        <v>1744</v>
      </c>
      <c r="R160">
        <v>32</v>
      </c>
      <c r="S160" s="7" t="s">
        <v>1731</v>
      </c>
      <c r="T160" s="7" t="s">
        <v>2545</v>
      </c>
      <c r="U160">
        <v>1</v>
      </c>
      <c r="V160" s="3">
        <v>5.9099999999999995E-4</v>
      </c>
      <c r="W160" s="3">
        <v>0.98401499999999997</v>
      </c>
      <c r="X160" s="3">
        <v>0</v>
      </c>
      <c r="Y160" s="3">
        <v>0</v>
      </c>
      <c r="AB160" s="21">
        <v>5.9999999999999995E-4</v>
      </c>
      <c r="AC160" s="2">
        <v>0.999</v>
      </c>
      <c r="AD160" s="2">
        <v>0</v>
      </c>
      <c r="AE160" s="2">
        <v>0</v>
      </c>
      <c r="AF160" s="2">
        <v>0</v>
      </c>
      <c r="AG160" s="18">
        <f t="shared" si="41"/>
        <v>5.9099999999999995E-4</v>
      </c>
      <c r="AH160" s="18">
        <f t="shared" si="42"/>
        <v>0.98401499999999997</v>
      </c>
      <c r="AI160" s="18">
        <f t="shared" si="43"/>
        <v>0</v>
      </c>
      <c r="AJ160" s="18">
        <f t="shared" si="44"/>
        <v>0</v>
      </c>
      <c r="AK160" s="18">
        <f t="shared" si="45"/>
        <v>0</v>
      </c>
      <c r="AL160" s="26">
        <v>0.98499999999999999</v>
      </c>
      <c r="AM160" s="19" t="s">
        <v>2215</v>
      </c>
      <c r="AO160" t="s">
        <v>2024</v>
      </c>
    </row>
    <row r="161" spans="1:41">
      <c r="A161">
        <v>2</v>
      </c>
      <c r="B161">
        <v>109</v>
      </c>
      <c r="C161">
        <v>133</v>
      </c>
      <c r="D161" t="s">
        <v>2583</v>
      </c>
      <c r="E161">
        <v>154</v>
      </c>
      <c r="F161" t="s">
        <v>1450</v>
      </c>
      <c r="G161" s="38">
        <v>5.5</v>
      </c>
      <c r="I161" s="13">
        <v>0.80941165173700869</v>
      </c>
      <c r="J161" s="13">
        <f t="shared" si="34"/>
        <v>1.2706249166233887</v>
      </c>
      <c r="K161" s="19" t="s">
        <v>1269</v>
      </c>
      <c r="L161" s="14">
        <v>2.1368621824282563E-3</v>
      </c>
      <c r="M161" s="25">
        <v>756096</v>
      </c>
      <c r="N161" s="25">
        <v>16634603</v>
      </c>
      <c r="O161" s="15">
        <f t="shared" si="38"/>
        <v>0.51564197942287449</v>
      </c>
      <c r="P161" s="13">
        <f t="shared" si="39"/>
        <v>0.2393409577776397</v>
      </c>
      <c r="Q161" s="19" t="s">
        <v>1749</v>
      </c>
      <c r="R161">
        <v>2</v>
      </c>
      <c r="S161" s="7" t="s">
        <v>1730</v>
      </c>
      <c r="T161" s="7" t="s">
        <v>1748</v>
      </c>
      <c r="U161">
        <v>1</v>
      </c>
      <c r="V161" s="3">
        <v>0.62202499999999994</v>
      </c>
      <c r="W161" s="3">
        <v>0</v>
      </c>
      <c r="X161" s="3">
        <v>4.1699999999999994E-4</v>
      </c>
      <c r="Y161" s="3">
        <v>7.1584999999999996E-2</v>
      </c>
      <c r="AB161" s="21">
        <v>0.89500000000000002</v>
      </c>
      <c r="AC161" s="2">
        <v>0</v>
      </c>
      <c r="AD161" s="2">
        <v>8.5999999999999993E-2</v>
      </c>
      <c r="AE161" s="2">
        <v>5.9999999999999995E-4</v>
      </c>
      <c r="AF161" s="2">
        <v>1.7000000000000001E-2</v>
      </c>
      <c r="AG161" s="18">
        <f t="shared" si="41"/>
        <v>0.62202499999999994</v>
      </c>
      <c r="AH161" s="18">
        <f t="shared" si="42"/>
        <v>0</v>
      </c>
      <c r="AI161" s="18">
        <f t="shared" si="43"/>
        <v>5.976999999999999E-2</v>
      </c>
      <c r="AJ161" s="18">
        <f t="shared" si="44"/>
        <v>4.1699999999999994E-4</v>
      </c>
      <c r="AK161" s="18">
        <f t="shared" si="45"/>
        <v>1.1815000000000001E-2</v>
      </c>
      <c r="AL161" s="26">
        <v>0.69499999999999995</v>
      </c>
      <c r="AM161" s="19" t="s">
        <v>2081</v>
      </c>
      <c r="AO161" t="s">
        <v>2024</v>
      </c>
    </row>
    <row r="162" spans="1:41">
      <c r="A162">
        <v>31</v>
      </c>
      <c r="B162">
        <v>145</v>
      </c>
      <c r="C162">
        <v>169</v>
      </c>
      <c r="D162" t="s">
        <v>2571</v>
      </c>
      <c r="E162">
        <v>155</v>
      </c>
      <c r="F162" t="s">
        <v>471</v>
      </c>
      <c r="G162" s="38">
        <v>5.5</v>
      </c>
      <c r="I162" s="13">
        <v>0.82691071401155625</v>
      </c>
      <c r="J162" s="13">
        <f t="shared" si="34"/>
        <v>1.4556304957831725</v>
      </c>
      <c r="K162" s="19" t="s">
        <v>164</v>
      </c>
      <c r="L162" s="14">
        <v>1.7499062274547561E-2</v>
      </c>
      <c r="M162" s="25">
        <v>1030700</v>
      </c>
      <c r="N162" s="25">
        <v>3461041</v>
      </c>
      <c r="O162" s="15">
        <f t="shared" si="38"/>
        <v>0.70291628072514167</v>
      </c>
      <c r="P162" s="13">
        <f t="shared" si="39"/>
        <v>4.9797934332889086E-2</v>
      </c>
      <c r="Q162" s="19" t="s">
        <v>1744</v>
      </c>
      <c r="R162">
        <v>31</v>
      </c>
      <c r="S162" s="7" t="s">
        <v>1731</v>
      </c>
      <c r="T162" s="7" t="s">
        <v>2540</v>
      </c>
      <c r="U162">
        <v>1</v>
      </c>
      <c r="V162" s="3">
        <v>2.9399999999999999E-3</v>
      </c>
      <c r="W162" s="3">
        <v>0.97117999999999993</v>
      </c>
      <c r="X162" s="3">
        <v>0</v>
      </c>
      <c r="Y162" s="3">
        <v>5.8799999999999998E-3</v>
      </c>
      <c r="AB162" s="21">
        <v>3.0000000000000001E-3</v>
      </c>
      <c r="AC162" s="2">
        <v>0.99099999999999999</v>
      </c>
      <c r="AD162" s="2">
        <v>1E-3</v>
      </c>
      <c r="AE162" s="2">
        <v>0</v>
      </c>
      <c r="AF162" s="2">
        <v>5.0000000000000001E-3</v>
      </c>
      <c r="AG162" s="18">
        <f t="shared" si="41"/>
        <v>2.9399999999999999E-3</v>
      </c>
      <c r="AH162" s="18">
        <f t="shared" si="42"/>
        <v>0.97117999999999993</v>
      </c>
      <c r="AI162" s="18">
        <f t="shared" si="43"/>
        <v>9.7999999999999997E-4</v>
      </c>
      <c r="AJ162" s="18">
        <f t="shared" si="44"/>
        <v>0</v>
      </c>
      <c r="AK162" s="18">
        <f t="shared" si="45"/>
        <v>4.8999999999999998E-3</v>
      </c>
      <c r="AL162" s="26">
        <v>0.98</v>
      </c>
      <c r="AM162" s="19" t="s">
        <v>2205</v>
      </c>
      <c r="AO162" t="s">
        <v>2024</v>
      </c>
    </row>
    <row r="163" spans="1:41">
      <c r="A163">
        <v>65</v>
      </c>
      <c r="B163">
        <v>156</v>
      </c>
      <c r="C163">
        <v>180</v>
      </c>
      <c r="D163" t="s">
        <v>2571</v>
      </c>
      <c r="E163">
        <v>156</v>
      </c>
      <c r="F163" t="s">
        <v>907</v>
      </c>
      <c r="G163" s="38">
        <v>5.5</v>
      </c>
      <c r="I163" s="13">
        <v>0.85381548425462328</v>
      </c>
      <c r="J163" s="13">
        <f t="shared" si="34"/>
        <v>1.2477532315201536</v>
      </c>
      <c r="K163" s="19" t="s">
        <v>524</v>
      </c>
      <c r="L163" s="14">
        <v>2.6904770243067033E-2</v>
      </c>
      <c r="M163" s="25">
        <v>645807</v>
      </c>
      <c r="N163" s="25">
        <v>25500100</v>
      </c>
      <c r="O163" s="15">
        <f t="shared" si="38"/>
        <v>0.44042714126929428</v>
      </c>
      <c r="P163" s="13">
        <f t="shared" si="39"/>
        <v>0.36689894898156511</v>
      </c>
      <c r="Q163" s="19" t="s">
        <v>1744</v>
      </c>
      <c r="R163">
        <v>65</v>
      </c>
      <c r="S163" t="s">
        <v>1731</v>
      </c>
      <c r="T163" s="7" t="s">
        <v>2501</v>
      </c>
      <c r="U163">
        <v>1</v>
      </c>
      <c r="V163" s="3">
        <v>9.6999999999999994E-4</v>
      </c>
      <c r="W163" s="3">
        <v>0.96709000000000001</v>
      </c>
      <c r="X163" s="3">
        <v>2.9099999999999997E-4</v>
      </c>
      <c r="Y163" s="3">
        <v>5.8199999999999994E-4</v>
      </c>
      <c r="AB163" s="21">
        <v>1E-3</v>
      </c>
      <c r="AC163" s="2">
        <v>0.997</v>
      </c>
      <c r="AD163" s="2">
        <v>0</v>
      </c>
      <c r="AE163" s="2">
        <v>2.9999999999999997E-4</v>
      </c>
      <c r="AF163" s="2">
        <v>5.9999999999999995E-4</v>
      </c>
      <c r="AG163" s="18">
        <f t="shared" si="41"/>
        <v>9.6999999999999994E-4</v>
      </c>
      <c r="AH163" s="18">
        <f t="shared" si="42"/>
        <v>0.96709000000000001</v>
      </c>
      <c r="AI163" s="18">
        <f t="shared" si="43"/>
        <v>0</v>
      </c>
      <c r="AJ163" s="18">
        <f t="shared" si="44"/>
        <v>2.9099999999999997E-4</v>
      </c>
      <c r="AK163" s="18">
        <f t="shared" si="45"/>
        <v>5.8199999999999994E-4</v>
      </c>
      <c r="AL163" s="26">
        <v>0.97</v>
      </c>
      <c r="AM163" s="19" t="s">
        <v>2023</v>
      </c>
      <c r="AO163" t="s">
        <v>2024</v>
      </c>
    </row>
    <row r="164" spans="1:41">
      <c r="A164">
        <v>87</v>
      </c>
      <c r="B164">
        <v>123</v>
      </c>
      <c r="C164">
        <v>147</v>
      </c>
      <c r="D164" t="s">
        <v>2583</v>
      </c>
      <c r="E164">
        <v>158</v>
      </c>
      <c r="F164" t="s">
        <v>228</v>
      </c>
      <c r="G164" s="38">
        <v>5.5</v>
      </c>
      <c r="I164" s="13">
        <v>0.94371450919902133</v>
      </c>
      <c r="J164" s="13">
        <f t="shared" si="34"/>
        <v>1.4313307109576268</v>
      </c>
      <c r="K164" s="19" t="s">
        <v>164</v>
      </c>
      <c r="L164" s="14">
        <v>8.9899024944398054E-2</v>
      </c>
      <c r="M164" s="25">
        <v>799380</v>
      </c>
      <c r="N164" s="25">
        <v>23700715</v>
      </c>
      <c r="O164" s="15">
        <f t="shared" si="38"/>
        <v>0.54516078052397765</v>
      </c>
      <c r="P164" s="13">
        <f t="shared" si="39"/>
        <v>0.34100914990967152</v>
      </c>
      <c r="Q164" s="19" t="s">
        <v>1749</v>
      </c>
      <c r="R164">
        <v>87</v>
      </c>
      <c r="S164" s="7" t="s">
        <v>1730</v>
      </c>
      <c r="T164" s="7" t="s">
        <v>2489</v>
      </c>
      <c r="U164">
        <v>2</v>
      </c>
      <c r="V164" s="3">
        <v>0.48761999999999994</v>
      </c>
      <c r="W164" s="3">
        <v>0.15479999999999999</v>
      </c>
      <c r="X164" s="3">
        <v>0</v>
      </c>
      <c r="Y164" s="3">
        <v>0.21758</v>
      </c>
      <c r="Z164" s="1" t="s">
        <v>2456</v>
      </c>
      <c r="AA164" s="1">
        <f>+V164+W164</f>
        <v>0.64241999999999999</v>
      </c>
      <c r="AB164" s="21">
        <v>0.56699999999999995</v>
      </c>
      <c r="AC164" s="2">
        <v>0.18</v>
      </c>
      <c r="AD164" s="2">
        <v>0.17899999999999999</v>
      </c>
      <c r="AE164" s="2">
        <v>0</v>
      </c>
      <c r="AF164" s="2">
        <v>7.3999999999999996E-2</v>
      </c>
      <c r="AG164" s="18">
        <f t="shared" si="41"/>
        <v>0.48761999999999994</v>
      </c>
      <c r="AH164" s="18">
        <f t="shared" si="42"/>
        <v>0.15479999999999999</v>
      </c>
      <c r="AI164" s="18">
        <f t="shared" si="43"/>
        <v>0.15393999999999999</v>
      </c>
      <c r="AJ164" s="18">
        <f t="shared" si="44"/>
        <v>0</v>
      </c>
      <c r="AK164" s="18">
        <f t="shared" si="45"/>
        <v>6.3640000000000002E-2</v>
      </c>
      <c r="AL164" s="26">
        <v>0.86</v>
      </c>
      <c r="AM164" s="19" t="s">
        <v>2217</v>
      </c>
      <c r="AO164" t="s">
        <v>2024</v>
      </c>
    </row>
    <row r="165" spans="1:41">
      <c r="E165">
        <v>124</v>
      </c>
      <c r="J165" s="13">
        <f t="shared" si="34"/>
        <v>0</v>
      </c>
      <c r="L165" s="14"/>
      <c r="M165" s="25"/>
      <c r="N165" s="25"/>
      <c r="O165" s="15"/>
      <c r="Z165" s="1"/>
      <c r="AA165" s="1"/>
      <c r="AB165" s="21"/>
      <c r="AC165" s="2"/>
      <c r="AD165" s="2"/>
      <c r="AE165" s="2"/>
      <c r="AF165" s="2"/>
      <c r="AG165" s="18"/>
      <c r="AH165" s="18"/>
      <c r="AI165" s="18"/>
      <c r="AJ165" s="18"/>
      <c r="AK165" s="18"/>
    </row>
    <row r="166" spans="1:41">
      <c r="J166" s="13">
        <f t="shared" si="34"/>
        <v>0</v>
      </c>
      <c r="L166" s="14"/>
      <c r="M166" s="25"/>
      <c r="N166" s="25"/>
      <c r="O166" s="15"/>
      <c r="Z166" s="1"/>
      <c r="AA166" s="1"/>
      <c r="AB166" s="21"/>
      <c r="AC166" s="2"/>
      <c r="AD166" s="2"/>
      <c r="AE166" s="2"/>
      <c r="AF166" s="2"/>
      <c r="AG166" s="18"/>
      <c r="AH166" s="18"/>
      <c r="AI166" s="18"/>
      <c r="AJ166" s="18"/>
      <c r="AK166" s="18"/>
    </row>
    <row r="167" spans="1:41">
      <c r="A167">
        <v>74</v>
      </c>
      <c r="B167">
        <v>133</v>
      </c>
      <c r="C167">
        <v>157</v>
      </c>
      <c r="D167" t="s">
        <v>2584</v>
      </c>
      <c r="E167">
        <v>169</v>
      </c>
      <c r="F167" t="s">
        <v>770</v>
      </c>
      <c r="G167" s="38">
        <v>6</v>
      </c>
      <c r="H167" s="41">
        <v>1</v>
      </c>
      <c r="I167" s="13">
        <v>1.2168613913407365</v>
      </c>
      <c r="J167" s="13">
        <f t="shared" si="34"/>
        <v>1.6295686231169029</v>
      </c>
      <c r="K167" s="19" t="s">
        <v>524</v>
      </c>
      <c r="L167" s="14">
        <v>6.6438629635845903E-2</v>
      </c>
      <c r="M167" s="25">
        <v>676577</v>
      </c>
      <c r="N167" s="25">
        <v>49120000</v>
      </c>
      <c r="O167" s="15">
        <f t="shared" ref="O167:O190" si="46">+M167/$O$2*100</f>
        <v>0.46141165078507246</v>
      </c>
      <c r="P167" s="13">
        <f t="shared" ref="P167:P190" si="47">(+N167/$O$1)*100</f>
        <v>0.70674532154675784</v>
      </c>
      <c r="Q167" s="19" t="s">
        <v>1743</v>
      </c>
      <c r="R167">
        <v>74</v>
      </c>
      <c r="S167" s="7" t="s">
        <v>1753</v>
      </c>
      <c r="T167" s="7" t="s">
        <v>2509</v>
      </c>
      <c r="U167">
        <v>1</v>
      </c>
      <c r="V167" s="3">
        <v>7.5270000000000004E-2</v>
      </c>
      <c r="W167" s="3">
        <v>3.8600000000000002E-2</v>
      </c>
      <c r="X167" s="3">
        <v>0.78937000000000002</v>
      </c>
      <c r="Y167" s="3">
        <v>6.2725000000000003E-2</v>
      </c>
      <c r="AB167" s="21">
        <v>7.8E-2</v>
      </c>
      <c r="AC167" s="2">
        <v>0.04</v>
      </c>
      <c r="AD167" s="2">
        <v>5.0000000000000001E-3</v>
      </c>
      <c r="AE167" s="2">
        <v>0.81800000000000006</v>
      </c>
      <c r="AF167" s="2">
        <v>6.0000000000000005E-2</v>
      </c>
      <c r="AG167" s="18">
        <f>+AB167*$AL167</f>
        <v>7.5270000000000004E-2</v>
      </c>
      <c r="AH167" s="18">
        <f>+AC167*$AL167</f>
        <v>3.8600000000000002E-2</v>
      </c>
      <c r="AI167" s="18">
        <f>+AD167*$AL167</f>
        <v>4.8250000000000003E-3</v>
      </c>
      <c r="AJ167" s="18">
        <f>+AE167*$AL167</f>
        <v>0.78937000000000002</v>
      </c>
      <c r="AK167" s="18">
        <f>+AF167*$AL167</f>
        <v>5.79E-2</v>
      </c>
      <c r="AL167" s="26">
        <v>0.96499999999999997</v>
      </c>
      <c r="AM167" s="19" t="s">
        <v>2073</v>
      </c>
      <c r="AO167" t="s">
        <v>2024</v>
      </c>
    </row>
    <row r="168" spans="1:41">
      <c r="A168">
        <v>48</v>
      </c>
      <c r="B168">
        <v>41</v>
      </c>
      <c r="C168">
        <v>41</v>
      </c>
      <c r="D168" t="s">
        <v>2578</v>
      </c>
      <c r="E168">
        <v>170</v>
      </c>
      <c r="F168" t="s">
        <v>638</v>
      </c>
      <c r="G168" s="38">
        <v>6</v>
      </c>
      <c r="H168" s="41">
        <v>1</v>
      </c>
      <c r="I168" s="13">
        <v>1.2186557113596477</v>
      </c>
      <c r="J168" s="13">
        <f t="shared" si="34"/>
        <v>2.1727457576087841</v>
      </c>
      <c r="K168" s="19" t="s">
        <v>524</v>
      </c>
      <c r="L168" s="14">
        <v>1.7943200189112218E-3</v>
      </c>
      <c r="M168" s="25">
        <v>1564100</v>
      </c>
      <c r="N168" s="25">
        <v>2736800</v>
      </c>
      <c r="O168" s="15">
        <f t="shared" si="46"/>
        <v>1.0666841512391521</v>
      </c>
      <c r="P168" s="13">
        <f t="shared" si="47"/>
        <v>3.9377455130479785E-2</v>
      </c>
      <c r="Q168" s="19" t="s">
        <v>1743</v>
      </c>
      <c r="R168">
        <v>48</v>
      </c>
      <c r="S168" s="7" t="s">
        <v>1732</v>
      </c>
      <c r="T168" s="7" t="s">
        <v>2544</v>
      </c>
      <c r="U168">
        <v>1</v>
      </c>
      <c r="V168" s="3">
        <v>2.3E-2</v>
      </c>
      <c r="W168" s="3">
        <v>3.2000000000000001E-2</v>
      </c>
      <c r="X168" s="3">
        <v>0.55100000000000005</v>
      </c>
      <c r="Y168" s="3">
        <v>0.39400000000000002</v>
      </c>
      <c r="AB168" s="21">
        <v>2.3E-2</v>
      </c>
      <c r="AC168" s="2">
        <v>3.2000000000000001E-2</v>
      </c>
      <c r="AD168" s="2">
        <v>0.35899999999999999</v>
      </c>
      <c r="AE168" s="2">
        <v>0.55100000000000005</v>
      </c>
      <c r="AF168" s="2">
        <v>3.5000000000000003E-2</v>
      </c>
      <c r="AG168" s="18"/>
      <c r="AH168" s="18"/>
      <c r="AI168" s="18"/>
      <c r="AJ168" s="18"/>
      <c r="AK168" s="18"/>
      <c r="AM168" s="19" t="s">
        <v>1857</v>
      </c>
      <c r="AO168" t="s">
        <v>2024</v>
      </c>
    </row>
    <row r="169" spans="1:41">
      <c r="A169">
        <v>78</v>
      </c>
      <c r="B169">
        <v>86</v>
      </c>
      <c r="C169">
        <v>110</v>
      </c>
      <c r="D169" t="s">
        <v>2581</v>
      </c>
      <c r="E169">
        <v>180</v>
      </c>
      <c r="F169" t="s">
        <v>810</v>
      </c>
      <c r="G169" s="38">
        <v>6</v>
      </c>
      <c r="H169" s="41">
        <v>1</v>
      </c>
      <c r="I169" s="13">
        <v>1.6345004692391245</v>
      </c>
      <c r="J169" s="13">
        <f t="shared" si="34"/>
        <v>1.8175447277381054</v>
      </c>
      <c r="K169" s="19" t="s">
        <v>524</v>
      </c>
      <c r="L169" s="14">
        <v>9.6109480415333071E-2</v>
      </c>
      <c r="M169" s="25">
        <v>300076</v>
      </c>
      <c r="N169" s="25">
        <v>97876000</v>
      </c>
      <c r="O169" s="15">
        <f t="shared" si="46"/>
        <v>0.20464568337525721</v>
      </c>
      <c r="P169" s="13">
        <f t="shared" si="47"/>
        <v>1.4082533609875909</v>
      </c>
      <c r="Q169" s="19" t="s">
        <v>1747</v>
      </c>
      <c r="R169">
        <v>78</v>
      </c>
      <c r="S169" s="7" t="s">
        <v>1730</v>
      </c>
      <c r="T169" s="7" t="s">
        <v>2556</v>
      </c>
      <c r="U169">
        <v>1</v>
      </c>
      <c r="V169" s="3">
        <v>0.88433000000000006</v>
      </c>
      <c r="W169" s="3">
        <v>5.2524999999999995E-2</v>
      </c>
      <c r="X169" s="3">
        <v>8.5949999999999991E-4</v>
      </c>
      <c r="Y169" s="3">
        <v>1.6234999999999999E-2</v>
      </c>
      <c r="AB169" s="21">
        <v>0.92600000000000005</v>
      </c>
      <c r="AC169" s="2">
        <v>5.5E-2</v>
      </c>
      <c r="AD169" s="2">
        <v>1E-3</v>
      </c>
      <c r="AE169" s="2">
        <v>8.9999999999999998E-4</v>
      </c>
      <c r="AF169" s="2">
        <v>1.6E-2</v>
      </c>
      <c r="AG169" s="18">
        <f t="shared" ref="AG169:AG189" si="48">+AB169*$AL169</f>
        <v>0.88433000000000006</v>
      </c>
      <c r="AH169" s="18">
        <f t="shared" ref="AH169:AH189" si="49">+AC169*$AL169</f>
        <v>5.2524999999999995E-2</v>
      </c>
      <c r="AI169" s="18">
        <f t="shared" ref="AI169:AI189" si="50">+AD169*$AL169</f>
        <v>9.5500000000000001E-4</v>
      </c>
      <c r="AJ169" s="18">
        <f t="shared" ref="AJ169:AJ189" si="51">+AE169*$AL169</f>
        <v>8.5949999999999991E-4</v>
      </c>
      <c r="AK169" s="18">
        <f t="shared" ref="AK169:AK189" si="52">+AF169*$AL169</f>
        <v>1.528E-2</v>
      </c>
      <c r="AL169" s="26">
        <v>0.95499999999999996</v>
      </c>
      <c r="AM169" s="19" t="s">
        <v>2269</v>
      </c>
      <c r="AO169" t="s">
        <v>2024</v>
      </c>
    </row>
    <row r="170" spans="1:41">
      <c r="A170">
        <v>77</v>
      </c>
      <c r="B170">
        <v>136</v>
      </c>
      <c r="C170">
        <v>160</v>
      </c>
      <c r="D170" t="s">
        <v>2584</v>
      </c>
      <c r="E170">
        <v>174</v>
      </c>
      <c r="F170" t="s">
        <v>826</v>
      </c>
      <c r="G170" s="38">
        <v>6</v>
      </c>
      <c r="H170" s="41">
        <v>1</v>
      </c>
      <c r="I170" s="13">
        <v>1.3354311638662817</v>
      </c>
      <c r="J170" s="13">
        <f t="shared" si="34"/>
        <v>1.6484307703692909</v>
      </c>
      <c r="K170" s="19" t="s">
        <v>524</v>
      </c>
      <c r="L170" s="14">
        <v>8.0706490032715905E-3</v>
      </c>
      <c r="M170" s="25">
        <v>513120</v>
      </c>
      <c r="N170" s="25">
        <v>65926261</v>
      </c>
      <c r="O170" s="15">
        <f t="shared" si="46"/>
        <v>0.34993732605577249</v>
      </c>
      <c r="P170" s="13">
        <f t="shared" si="47"/>
        <v>0.94855611825774599</v>
      </c>
      <c r="Q170" s="19" t="s">
        <v>1743</v>
      </c>
      <c r="R170">
        <v>77</v>
      </c>
      <c r="S170" s="7" t="s">
        <v>1753</v>
      </c>
      <c r="T170" s="7" t="s">
        <v>2467</v>
      </c>
      <c r="U170">
        <v>4</v>
      </c>
      <c r="V170" s="3">
        <v>8.4599999999999988E-3</v>
      </c>
      <c r="W170" s="3">
        <v>5.1699999999999996E-2</v>
      </c>
      <c r="X170" s="3">
        <v>0.87702000000000002</v>
      </c>
      <c r="Y170" s="3">
        <v>3.6659999999999996E-3</v>
      </c>
      <c r="AB170" s="21">
        <v>8.9999999999999993E-3</v>
      </c>
      <c r="AC170" s="2">
        <v>5.5E-2</v>
      </c>
      <c r="AD170" s="2">
        <v>3.0000000000000001E-3</v>
      </c>
      <c r="AE170" s="2">
        <v>0.93300000000000005</v>
      </c>
      <c r="AF170" s="2">
        <v>8.9999999999999998E-4</v>
      </c>
      <c r="AG170" s="18">
        <f t="shared" si="48"/>
        <v>8.4599999999999988E-3</v>
      </c>
      <c r="AH170" s="18">
        <f t="shared" si="49"/>
        <v>5.1699999999999996E-2</v>
      </c>
      <c r="AI170" s="18">
        <f t="shared" si="50"/>
        <v>2.82E-3</v>
      </c>
      <c r="AJ170" s="18">
        <f t="shared" si="51"/>
        <v>0.87702000000000002</v>
      </c>
      <c r="AK170" s="18">
        <f t="shared" si="52"/>
        <v>8.4599999999999996E-4</v>
      </c>
      <c r="AL170" s="26">
        <v>0.94</v>
      </c>
      <c r="AM170" s="19" t="s">
        <v>2328</v>
      </c>
      <c r="AO170" t="s">
        <v>2024</v>
      </c>
    </row>
    <row r="171" spans="1:41">
      <c r="A171">
        <v>47</v>
      </c>
      <c r="B171">
        <v>167</v>
      </c>
      <c r="C171">
        <v>191</v>
      </c>
      <c r="D171" t="s">
        <v>2572</v>
      </c>
      <c r="E171">
        <v>181</v>
      </c>
      <c r="F171" t="s">
        <v>931</v>
      </c>
      <c r="G171" s="38">
        <v>6</v>
      </c>
      <c r="H171" s="41">
        <v>1</v>
      </c>
      <c r="I171" s="13">
        <v>1.6683924783717035</v>
      </c>
      <c r="J171" s="13">
        <f t="shared" si="34"/>
        <v>2.1378455286584628</v>
      </c>
      <c r="K171" s="19" t="s">
        <v>524</v>
      </c>
      <c r="L171" s="14">
        <v>3.3892009132578949E-2</v>
      </c>
      <c r="M171" s="25">
        <v>769604</v>
      </c>
      <c r="N171" s="25">
        <v>75627384</v>
      </c>
      <c r="O171" s="15">
        <f t="shared" si="46"/>
        <v>0.52485415864091578</v>
      </c>
      <c r="P171" s="13">
        <f t="shared" si="47"/>
        <v>1.0881372113766312</v>
      </c>
      <c r="Q171" s="19" t="s">
        <v>1745</v>
      </c>
      <c r="R171">
        <v>47</v>
      </c>
      <c r="S171" s="7" t="s">
        <v>1731</v>
      </c>
      <c r="T171" s="7" t="s">
        <v>2549</v>
      </c>
      <c r="U171">
        <v>2</v>
      </c>
      <c r="V171" s="3">
        <v>3.8484999999999999E-3</v>
      </c>
      <c r="W171" s="3">
        <v>0.87709999999999999</v>
      </c>
      <c r="X171" s="3">
        <v>4.4750000000000004E-4</v>
      </c>
      <c r="Y171" s="3">
        <v>1.2798500000000001E-2</v>
      </c>
      <c r="AB171" s="21">
        <v>4.3E-3</v>
      </c>
      <c r="AC171" s="2">
        <v>0.98</v>
      </c>
      <c r="AD171" s="2">
        <v>1.2E-2</v>
      </c>
      <c r="AE171" s="2">
        <v>5.0000000000000001E-4</v>
      </c>
      <c r="AF171" s="2">
        <v>2.3E-3</v>
      </c>
      <c r="AG171" s="18">
        <f t="shared" si="48"/>
        <v>3.8484999999999999E-3</v>
      </c>
      <c r="AH171" s="18">
        <f t="shared" si="49"/>
        <v>0.87709999999999999</v>
      </c>
      <c r="AI171" s="18">
        <f t="shared" si="50"/>
        <v>1.0740000000000001E-2</v>
      </c>
      <c r="AJ171" s="18">
        <f t="shared" si="51"/>
        <v>4.4750000000000004E-4</v>
      </c>
      <c r="AK171" s="18">
        <f t="shared" si="52"/>
        <v>2.0585E-3</v>
      </c>
      <c r="AL171" s="26">
        <v>0.89500000000000002</v>
      </c>
      <c r="AM171" s="19" t="s">
        <v>2336</v>
      </c>
      <c r="AO171" t="s">
        <v>2024</v>
      </c>
    </row>
    <row r="172" spans="1:41">
      <c r="A172">
        <v>77</v>
      </c>
      <c r="B172">
        <v>128</v>
      </c>
      <c r="C172">
        <v>152</v>
      </c>
      <c r="D172" t="s">
        <v>2584</v>
      </c>
      <c r="E172">
        <v>178</v>
      </c>
      <c r="F172" t="s">
        <v>837</v>
      </c>
      <c r="G172" s="38">
        <v>6</v>
      </c>
      <c r="H172" s="41">
        <v>1</v>
      </c>
      <c r="I172" s="13">
        <v>1.52710145522688</v>
      </c>
      <c r="J172" s="13">
        <f t="shared" si="34"/>
        <v>1.7291384556733149</v>
      </c>
      <c r="K172" s="19" t="s">
        <v>524</v>
      </c>
      <c r="L172" s="14">
        <v>9.8927133371502274E-2</v>
      </c>
      <c r="M172" s="25">
        <v>331212</v>
      </c>
      <c r="N172" s="25">
        <v>88780000</v>
      </c>
      <c r="O172" s="15">
        <f t="shared" si="46"/>
        <v>0.22587979739161312</v>
      </c>
      <c r="P172" s="13">
        <f t="shared" si="47"/>
        <v>1.2773788608900887</v>
      </c>
      <c r="Q172" s="19" t="s">
        <v>1740</v>
      </c>
      <c r="R172">
        <v>77</v>
      </c>
      <c r="S172" s="7" t="s">
        <v>1753</v>
      </c>
      <c r="T172" s="7" t="s">
        <v>2467</v>
      </c>
      <c r="U172">
        <v>4</v>
      </c>
      <c r="V172" s="3">
        <v>2.419E-2</v>
      </c>
      <c r="W172" s="3">
        <v>5.9000000000000003E-4</v>
      </c>
      <c r="X172" s="3">
        <v>4.8379999999999999E-2</v>
      </c>
      <c r="Y172" s="3">
        <v>0.222135</v>
      </c>
      <c r="Z172" s="1" t="s">
        <v>1732</v>
      </c>
      <c r="AA172" s="1">
        <f>SUM(V172:Y172)</f>
        <v>0.29529499999999997</v>
      </c>
      <c r="AB172" s="21">
        <v>8.2000000000000003E-2</v>
      </c>
      <c r="AC172" s="2">
        <v>2E-3</v>
      </c>
      <c r="AD172" s="2">
        <v>0.29599999999999999</v>
      </c>
      <c r="AE172" s="2">
        <v>0.16400000000000001</v>
      </c>
      <c r="AF172" s="2">
        <v>0.45700000000000002</v>
      </c>
      <c r="AG172" s="18">
        <f t="shared" si="48"/>
        <v>2.419E-2</v>
      </c>
      <c r="AH172" s="18">
        <f t="shared" si="49"/>
        <v>5.9000000000000003E-4</v>
      </c>
      <c r="AI172" s="18">
        <f t="shared" si="50"/>
        <v>8.7319999999999995E-2</v>
      </c>
      <c r="AJ172" s="18">
        <f t="shared" si="51"/>
        <v>4.8379999999999999E-2</v>
      </c>
      <c r="AK172" s="18">
        <f t="shared" si="52"/>
        <v>0.13481499999999999</v>
      </c>
      <c r="AL172" s="26">
        <v>0.29499999999999998</v>
      </c>
      <c r="AM172" s="19" t="s">
        <v>2389</v>
      </c>
      <c r="AO172" t="s">
        <v>2024</v>
      </c>
    </row>
    <row r="173" spans="1:41">
      <c r="A173">
        <v>27</v>
      </c>
      <c r="B173">
        <v>7</v>
      </c>
      <c r="C173">
        <v>7</v>
      </c>
      <c r="D173" t="s">
        <v>2576</v>
      </c>
      <c r="E173">
        <v>173</v>
      </c>
      <c r="F173" t="s">
        <v>1208</v>
      </c>
      <c r="G173" s="38">
        <v>6</v>
      </c>
      <c r="H173" s="41">
        <v>1</v>
      </c>
      <c r="I173" s="13">
        <v>1.3273605148630101</v>
      </c>
      <c r="J173" s="13">
        <f t="shared" si="34"/>
        <v>1.6591753553514135</v>
      </c>
      <c r="K173" s="19" t="s">
        <v>954</v>
      </c>
      <c r="L173" s="14">
        <v>1.460026744403331E-2</v>
      </c>
      <c r="M173" s="25">
        <v>543965</v>
      </c>
      <c r="N173" s="25">
        <v>63749000</v>
      </c>
      <c r="O173" s="15">
        <f t="shared" si="46"/>
        <v>0.37097298403478385</v>
      </c>
      <c r="P173" s="13">
        <f t="shared" si="47"/>
        <v>0.91722938728184578</v>
      </c>
      <c r="Q173" s="19" t="s">
        <v>1740</v>
      </c>
      <c r="R173">
        <v>27</v>
      </c>
      <c r="S173" s="7" t="s">
        <v>1732</v>
      </c>
      <c r="T173" s="7" t="s">
        <v>2466</v>
      </c>
      <c r="U173">
        <v>5</v>
      </c>
      <c r="V173" s="3">
        <v>0.18732499999999999</v>
      </c>
      <c r="W173" s="3">
        <v>2.2124999999999999E-2</v>
      </c>
      <c r="X173" s="3">
        <v>1.6224999999999998E-3</v>
      </c>
      <c r="Y173" s="3">
        <v>8.4075000000000011E-2</v>
      </c>
      <c r="Z173" s="1" t="s">
        <v>1732</v>
      </c>
      <c r="AA173" s="1">
        <f>SUM(V173:Y173)</f>
        <v>0.29514750000000001</v>
      </c>
      <c r="AB173" s="21">
        <v>0.63500000000000001</v>
      </c>
      <c r="AC173" s="2">
        <v>7.4999999999999997E-2</v>
      </c>
      <c r="AD173" s="2">
        <v>0.28000000000000003</v>
      </c>
      <c r="AE173" s="2">
        <v>5.4999999999999997E-3</v>
      </c>
      <c r="AF173" s="2">
        <v>5.0000000000000001E-3</v>
      </c>
      <c r="AG173" s="18">
        <f t="shared" si="48"/>
        <v>0.18732499999999999</v>
      </c>
      <c r="AH173" s="18">
        <f t="shared" si="49"/>
        <v>2.2124999999999999E-2</v>
      </c>
      <c r="AI173" s="18">
        <f t="shared" si="50"/>
        <v>8.2600000000000007E-2</v>
      </c>
      <c r="AJ173" s="18">
        <f t="shared" si="51"/>
        <v>1.6224999999999998E-3</v>
      </c>
      <c r="AK173" s="18">
        <f t="shared" si="52"/>
        <v>1.475E-3</v>
      </c>
      <c r="AL173" s="26">
        <v>0.29499999999999998</v>
      </c>
      <c r="AM173" s="19" t="s">
        <v>2126</v>
      </c>
      <c r="AO173" t="s">
        <v>2024</v>
      </c>
    </row>
    <row r="174" spans="1:41">
      <c r="A174">
        <v>28</v>
      </c>
      <c r="B174">
        <v>19</v>
      </c>
      <c r="C174">
        <v>19</v>
      </c>
      <c r="D174" t="s">
        <v>2577</v>
      </c>
      <c r="E174">
        <v>176</v>
      </c>
      <c r="F174" t="s">
        <v>976</v>
      </c>
      <c r="G174" s="38">
        <v>6</v>
      </c>
      <c r="H174" s="41">
        <v>1</v>
      </c>
      <c r="I174" s="13">
        <v>1.4250274905807916</v>
      </c>
      <c r="J174" s="13">
        <f t="shared" si="34"/>
        <v>1.6428700195665535</v>
      </c>
      <c r="K174" s="19" t="s">
        <v>954</v>
      </c>
      <c r="L174" s="14">
        <v>1.7537727761940625E-2</v>
      </c>
      <c r="M174" s="25">
        <v>357123</v>
      </c>
      <c r="N174" s="25">
        <v>80327900</v>
      </c>
      <c r="O174" s="15">
        <f t="shared" si="46"/>
        <v>0.24355056846939435</v>
      </c>
      <c r="P174" s="13">
        <f t="shared" si="47"/>
        <v>1.1557688826277648</v>
      </c>
      <c r="Q174" s="19" t="s">
        <v>1741</v>
      </c>
      <c r="R174">
        <v>28</v>
      </c>
      <c r="S174" s="7" t="s">
        <v>1732</v>
      </c>
      <c r="T174" s="7" t="s">
        <v>2461</v>
      </c>
      <c r="U174">
        <v>9</v>
      </c>
      <c r="V174" s="3">
        <v>0.27945000000000003</v>
      </c>
      <c r="W174" s="3">
        <v>2.3490000000000004E-2</v>
      </c>
      <c r="X174" s="3">
        <v>1.6200000000000001E-3</v>
      </c>
      <c r="Y174" s="3">
        <v>0.10064250000000001</v>
      </c>
      <c r="Z174" s="1" t="s">
        <v>1732</v>
      </c>
      <c r="AA174" s="1">
        <f>SUM(V174:Y174)</f>
        <v>0.40520250000000008</v>
      </c>
      <c r="AB174" s="21">
        <v>0.69000000000000006</v>
      </c>
      <c r="AC174" s="2">
        <v>5.8000000000000003E-2</v>
      </c>
      <c r="AD174" s="2">
        <v>0.247</v>
      </c>
      <c r="AE174" s="2">
        <v>4.0000000000000001E-3</v>
      </c>
      <c r="AF174" s="2">
        <v>1.5E-3</v>
      </c>
      <c r="AG174" s="18">
        <f t="shared" si="48"/>
        <v>0.27945000000000003</v>
      </c>
      <c r="AH174" s="18">
        <f t="shared" si="49"/>
        <v>2.3490000000000004E-2</v>
      </c>
      <c r="AI174" s="18">
        <f t="shared" si="50"/>
        <v>0.100035</v>
      </c>
      <c r="AJ174" s="18">
        <f t="shared" si="51"/>
        <v>1.6200000000000001E-3</v>
      </c>
      <c r="AK174" s="18">
        <f t="shared" si="52"/>
        <v>6.0750000000000008E-4</v>
      </c>
      <c r="AL174" s="26">
        <v>0.40500000000000003</v>
      </c>
      <c r="AM174" s="19" t="s">
        <v>2140</v>
      </c>
      <c r="AO174" t="s">
        <v>2024</v>
      </c>
    </row>
    <row r="175" spans="1:41">
      <c r="A175">
        <v>36</v>
      </c>
      <c r="B175">
        <v>116</v>
      </c>
      <c r="C175">
        <v>140</v>
      </c>
      <c r="D175" t="s">
        <v>2583</v>
      </c>
      <c r="E175">
        <v>162</v>
      </c>
      <c r="F175" t="s">
        <v>1160</v>
      </c>
      <c r="G175" s="38">
        <v>5.75</v>
      </c>
      <c r="H175" s="41">
        <v>1</v>
      </c>
      <c r="I175" s="13">
        <v>1.084150796360084</v>
      </c>
      <c r="J175" s="13">
        <f t="shared" si="34"/>
        <v>1.2679465662310863</v>
      </c>
      <c r="K175" s="19" t="s">
        <v>954</v>
      </c>
      <c r="L175" s="14">
        <v>2.721649278626237E-2</v>
      </c>
      <c r="M175" s="25">
        <v>301308</v>
      </c>
      <c r="N175" s="25">
        <v>59561204</v>
      </c>
      <c r="O175" s="15">
        <f t="shared" si="46"/>
        <v>0.20548588213130009</v>
      </c>
      <c r="P175" s="13">
        <f t="shared" si="47"/>
        <v>0.85697480196848619</v>
      </c>
      <c r="Q175" s="19" t="s">
        <v>1749</v>
      </c>
      <c r="R175">
        <v>36</v>
      </c>
      <c r="S175" s="7" t="s">
        <v>1730</v>
      </c>
      <c r="T175" s="7" t="s">
        <v>2488</v>
      </c>
      <c r="U175">
        <v>4</v>
      </c>
      <c r="V175" s="3">
        <v>0.596167</v>
      </c>
      <c r="W175" s="3">
        <v>2.6454999999999996E-2</v>
      </c>
      <c r="X175" s="3">
        <v>2.1449999999999998E-3</v>
      </c>
      <c r="Y175" s="3">
        <v>9.0090000000000003E-2</v>
      </c>
      <c r="Z175" s="1" t="s">
        <v>2456</v>
      </c>
      <c r="AA175" s="1">
        <f>+V175+W175</f>
        <v>0.62262200000000001</v>
      </c>
      <c r="AB175" s="21">
        <v>0.83379999999999999</v>
      </c>
      <c r="AC175" s="2">
        <v>3.6999999999999998E-2</v>
      </c>
      <c r="AD175" s="2">
        <v>0.124</v>
      </c>
      <c r="AE175" s="2">
        <v>3.0000000000000001E-3</v>
      </c>
      <c r="AF175" s="2">
        <v>2E-3</v>
      </c>
      <c r="AG175" s="18">
        <f t="shared" si="48"/>
        <v>0.596167</v>
      </c>
      <c r="AH175" s="18">
        <f t="shared" si="49"/>
        <v>2.6454999999999996E-2</v>
      </c>
      <c r="AI175" s="18">
        <f t="shared" si="50"/>
        <v>8.8659999999999989E-2</v>
      </c>
      <c r="AJ175" s="18">
        <f t="shared" si="51"/>
        <v>2.1449999999999998E-3</v>
      </c>
      <c r="AK175" s="18">
        <f t="shared" si="52"/>
        <v>1.4300000000000001E-3</v>
      </c>
      <c r="AL175" s="26">
        <v>0.71499999999999997</v>
      </c>
      <c r="AM175" s="19" t="s">
        <v>2167</v>
      </c>
      <c r="AO175" t="s">
        <v>2024</v>
      </c>
    </row>
    <row r="176" spans="1:41">
      <c r="A176">
        <v>29</v>
      </c>
      <c r="B176">
        <v>23</v>
      </c>
      <c r="C176">
        <v>23</v>
      </c>
      <c r="D176" t="s">
        <v>2577</v>
      </c>
      <c r="E176">
        <v>161</v>
      </c>
      <c r="F176" t="s">
        <v>1181</v>
      </c>
      <c r="G176" s="38">
        <v>5.75</v>
      </c>
      <c r="H176" s="41">
        <v>1</v>
      </c>
      <c r="I176" s="13">
        <v>1.0569343035738217</v>
      </c>
      <c r="J176" s="13">
        <f t="shared" si="34"/>
        <v>1.3642384054659824</v>
      </c>
      <c r="K176" s="19" t="s">
        <v>954</v>
      </c>
      <c r="L176" s="14">
        <v>6.2723846219664203E-2</v>
      </c>
      <c r="M176" s="25">
        <v>503783</v>
      </c>
      <c r="N176" s="25">
        <v>47059533</v>
      </c>
      <c r="O176" s="15">
        <f t="shared" si="46"/>
        <v>0.34356968337300287</v>
      </c>
      <c r="P176" s="13">
        <f t="shared" si="47"/>
        <v>0.67709903871997679</v>
      </c>
      <c r="Q176" s="19" t="s">
        <v>1741</v>
      </c>
      <c r="R176">
        <v>29</v>
      </c>
      <c r="S176" s="7" t="s">
        <v>1732</v>
      </c>
      <c r="T176" s="7" t="s">
        <v>2481</v>
      </c>
      <c r="U176">
        <v>3</v>
      </c>
      <c r="V176" s="3">
        <v>0.38956499999999999</v>
      </c>
      <c r="W176" s="3">
        <v>1.0395E-2</v>
      </c>
      <c r="X176" s="3">
        <v>1.9800000000000002E-4</v>
      </c>
      <c r="Y176" s="3">
        <v>9.4347000000000014E-2</v>
      </c>
      <c r="Z176" s="1" t="s">
        <v>1732</v>
      </c>
      <c r="AA176" s="1">
        <f>SUM(V176:Y176)</f>
        <v>0.49450499999999997</v>
      </c>
      <c r="AB176" s="21">
        <v>0.78700000000000003</v>
      </c>
      <c r="AC176" s="2">
        <v>2.1000000000000001E-2</v>
      </c>
      <c r="AD176" s="2">
        <v>0.19</v>
      </c>
      <c r="AE176" s="2">
        <v>4.0000000000000002E-4</v>
      </c>
      <c r="AF176" s="2">
        <v>6.0000000000000006E-4</v>
      </c>
      <c r="AG176" s="18">
        <f t="shared" si="48"/>
        <v>0.38956499999999999</v>
      </c>
      <c r="AH176" s="18">
        <f t="shared" si="49"/>
        <v>1.0395E-2</v>
      </c>
      <c r="AI176" s="18">
        <f t="shared" si="50"/>
        <v>9.4049999999999995E-2</v>
      </c>
      <c r="AJ176" s="18">
        <f t="shared" si="51"/>
        <v>1.9800000000000002E-4</v>
      </c>
      <c r="AK176" s="18">
        <f t="shared" si="52"/>
        <v>2.9700000000000001E-4</v>
      </c>
      <c r="AL176" s="26">
        <v>0.495</v>
      </c>
      <c r="AM176" s="19" t="s">
        <v>2309</v>
      </c>
      <c r="AO176" t="s">
        <v>2024</v>
      </c>
    </row>
    <row r="177" spans="1:41">
      <c r="A177">
        <v>34</v>
      </c>
      <c r="B177">
        <v>26</v>
      </c>
      <c r="C177">
        <v>26</v>
      </c>
      <c r="D177" t="s">
        <v>2577</v>
      </c>
      <c r="E177">
        <v>165</v>
      </c>
      <c r="F177" t="s">
        <v>1046</v>
      </c>
      <c r="G177" s="38">
        <v>5.75</v>
      </c>
      <c r="H177" s="41">
        <v>1</v>
      </c>
      <c r="I177" s="13">
        <v>1.1099621531588153</v>
      </c>
      <c r="J177" s="13">
        <f t="shared" si="34"/>
        <v>1.478171005813552</v>
      </c>
      <c r="K177" s="19" t="s">
        <v>954</v>
      </c>
      <c r="L177" s="14">
        <v>2.513275688658112E-3</v>
      </c>
      <c r="M177" s="25">
        <v>603628</v>
      </c>
      <c r="N177" s="25">
        <v>45512989</v>
      </c>
      <c r="O177" s="15">
        <f t="shared" si="46"/>
        <v>0.41166192752649255</v>
      </c>
      <c r="P177" s="13">
        <f t="shared" si="47"/>
        <v>0.65484715076056699</v>
      </c>
      <c r="Q177" s="19" t="s">
        <v>1741</v>
      </c>
      <c r="R177">
        <v>34</v>
      </c>
      <c r="S177" s="7" t="s">
        <v>1732</v>
      </c>
      <c r="T177" s="7" t="s">
        <v>2471</v>
      </c>
      <c r="U177">
        <v>2</v>
      </c>
      <c r="V177" s="3">
        <v>0.381745</v>
      </c>
      <c r="W177" s="3">
        <v>5.4600000000000004E-3</v>
      </c>
      <c r="X177" s="3">
        <v>2.7300000000000002E-4</v>
      </c>
      <c r="Y177" s="3">
        <v>6.6885E-2</v>
      </c>
      <c r="Z177" s="1" t="s">
        <v>1732</v>
      </c>
      <c r="AA177" s="1">
        <f>SUM(V177:Y177)</f>
        <v>0.45436300000000007</v>
      </c>
      <c r="AB177" s="21">
        <v>0.83899999999999997</v>
      </c>
      <c r="AC177" s="2">
        <v>1.2E-2</v>
      </c>
      <c r="AD177" s="2">
        <v>0.14699999999999999</v>
      </c>
      <c r="AE177" s="2">
        <v>6.0000000000000006E-4</v>
      </c>
      <c r="AF177" s="2">
        <v>0</v>
      </c>
      <c r="AG177" s="18">
        <f t="shared" si="48"/>
        <v>0.381745</v>
      </c>
      <c r="AH177" s="18">
        <f t="shared" si="49"/>
        <v>5.4600000000000004E-3</v>
      </c>
      <c r="AI177" s="18">
        <f t="shared" si="50"/>
        <v>6.6885E-2</v>
      </c>
      <c r="AJ177" s="18">
        <f t="shared" si="51"/>
        <v>2.7300000000000002E-4</v>
      </c>
      <c r="AK177" s="18">
        <f t="shared" si="52"/>
        <v>0</v>
      </c>
      <c r="AL177" s="26">
        <v>0.45500000000000002</v>
      </c>
      <c r="AM177" s="19" t="s">
        <v>34</v>
      </c>
      <c r="AO177" t="s">
        <v>2024</v>
      </c>
    </row>
    <row r="178" spans="1:41">
      <c r="A178">
        <v>24</v>
      </c>
      <c r="B178">
        <v>3</v>
      </c>
      <c r="C178">
        <v>3</v>
      </c>
      <c r="D178" t="s">
        <v>2576</v>
      </c>
      <c r="E178">
        <v>163</v>
      </c>
      <c r="F178" t="s">
        <v>1240</v>
      </c>
      <c r="G178" s="38">
        <v>5.75</v>
      </c>
      <c r="H178" s="41">
        <v>1</v>
      </c>
      <c r="I178" s="13">
        <v>1.0922139624945901</v>
      </c>
      <c r="J178" s="13">
        <f t="shared" si="34"/>
        <v>1.2403873613401739</v>
      </c>
      <c r="K178" s="19" t="s">
        <v>954</v>
      </c>
      <c r="L178" s="14">
        <v>8.0631661345060834E-3</v>
      </c>
      <c r="M178" s="25">
        <v>242910</v>
      </c>
      <c r="N178" s="25">
        <v>63181775</v>
      </c>
      <c r="O178" s="15">
        <f t="shared" si="46"/>
        <v>0.16565964271945685</v>
      </c>
      <c r="P178" s="13">
        <f t="shared" si="47"/>
        <v>0.90906807590126026</v>
      </c>
      <c r="Q178" s="19" t="s">
        <v>1740</v>
      </c>
      <c r="R178">
        <v>24</v>
      </c>
      <c r="S178" s="7" t="s">
        <v>1732</v>
      </c>
      <c r="T178" s="7" t="s">
        <v>2464</v>
      </c>
      <c r="U178">
        <v>2</v>
      </c>
      <c r="V178" s="3">
        <v>0.18973999999999999</v>
      </c>
      <c r="W178" s="3">
        <v>1.166E-2</v>
      </c>
      <c r="X178" s="3">
        <v>4.5050000000000003E-3</v>
      </c>
      <c r="Y178" s="3">
        <v>5.9360000000000003E-2</v>
      </c>
      <c r="Z178" s="1" t="s">
        <v>1732</v>
      </c>
      <c r="AA178" s="1">
        <f>SUM(V178:Y178)</f>
        <v>0.26526500000000003</v>
      </c>
      <c r="AB178" s="21">
        <v>0.71599999999999997</v>
      </c>
      <c r="AC178" s="2">
        <v>4.3999999999999997E-2</v>
      </c>
      <c r="AD178" s="2">
        <v>0.21299999999999999</v>
      </c>
      <c r="AE178" s="2">
        <v>1.7000000000000001E-2</v>
      </c>
      <c r="AF178" s="2">
        <v>1.0999999999999999E-2</v>
      </c>
      <c r="AG178" s="18">
        <f t="shared" si="48"/>
        <v>0.18973999999999999</v>
      </c>
      <c r="AH178" s="18">
        <f t="shared" si="49"/>
        <v>1.166E-2</v>
      </c>
      <c r="AI178" s="18">
        <f t="shared" si="50"/>
        <v>5.6445000000000002E-2</v>
      </c>
      <c r="AJ178" s="18">
        <f t="shared" si="51"/>
        <v>4.5050000000000003E-3</v>
      </c>
      <c r="AK178" s="18">
        <f t="shared" si="52"/>
        <v>2.9150000000000001E-3</v>
      </c>
      <c r="AL178" s="26">
        <v>0.26500000000000001</v>
      </c>
      <c r="AM178" s="19" t="s">
        <v>2341</v>
      </c>
      <c r="AO178" t="s">
        <v>2024</v>
      </c>
    </row>
    <row r="179" spans="1:41">
      <c r="A179">
        <v>7</v>
      </c>
      <c r="B179">
        <v>76</v>
      </c>
      <c r="C179">
        <v>100</v>
      </c>
      <c r="D179" t="s">
        <v>2581</v>
      </c>
      <c r="E179">
        <v>159</v>
      </c>
      <c r="F179" t="s">
        <v>1439</v>
      </c>
      <c r="G179" s="38">
        <v>6</v>
      </c>
      <c r="H179" s="41">
        <v>1</v>
      </c>
      <c r="I179" s="13">
        <v>0.97778424572428713</v>
      </c>
      <c r="J179" s="13">
        <f t="shared" si="34"/>
        <v>1.647910962109699</v>
      </c>
      <c r="K179" s="19" t="s">
        <v>1269</v>
      </c>
      <c r="L179" s="14">
        <v>3.4069736525265792E-2</v>
      </c>
      <c r="M179" s="25">
        <v>1098581</v>
      </c>
      <c r="N179" s="25">
        <v>10389913</v>
      </c>
      <c r="O179" s="15">
        <f t="shared" si="46"/>
        <v>0.74920973182818174</v>
      </c>
      <c r="P179" s="13">
        <f t="shared" si="47"/>
        <v>0.14949149845333551</v>
      </c>
      <c r="Q179" s="19" t="s">
        <v>1747</v>
      </c>
      <c r="R179">
        <v>7</v>
      </c>
      <c r="S179" s="7" t="s">
        <v>1730</v>
      </c>
      <c r="T179" s="7" t="s">
        <v>2507</v>
      </c>
      <c r="U179">
        <v>1</v>
      </c>
      <c r="V179" s="3">
        <v>0.83101499999999995</v>
      </c>
      <c r="W179" s="3">
        <v>0</v>
      </c>
      <c r="X179" s="3">
        <v>0</v>
      </c>
      <c r="Y179" s="3">
        <v>5.3100000000000001E-2</v>
      </c>
      <c r="AB179" s="21">
        <v>0.93899999999999995</v>
      </c>
      <c r="AC179" s="2">
        <v>0</v>
      </c>
      <c r="AD179" s="2">
        <v>4.1000000000000002E-2</v>
      </c>
      <c r="AE179" s="2">
        <v>0</v>
      </c>
      <c r="AF179" s="2">
        <v>1.9E-2</v>
      </c>
      <c r="AG179" s="18">
        <f t="shared" si="48"/>
        <v>0.83101499999999995</v>
      </c>
      <c r="AH179" s="18">
        <f t="shared" si="49"/>
        <v>0</v>
      </c>
      <c r="AI179" s="18">
        <f t="shared" si="50"/>
        <v>3.6285000000000005E-2</v>
      </c>
      <c r="AJ179" s="18">
        <f t="shared" si="51"/>
        <v>0</v>
      </c>
      <c r="AK179" s="18">
        <f t="shared" si="52"/>
        <v>1.6815E-2</v>
      </c>
      <c r="AL179" s="26">
        <v>0.88500000000000001</v>
      </c>
      <c r="AM179" s="19" t="s">
        <v>2060</v>
      </c>
      <c r="AO179" t="s">
        <v>2024</v>
      </c>
    </row>
    <row r="180" spans="1:41">
      <c r="A180">
        <v>10</v>
      </c>
      <c r="B180">
        <v>95</v>
      </c>
      <c r="C180">
        <v>119</v>
      </c>
      <c r="D180" t="s">
        <v>2582</v>
      </c>
      <c r="E180">
        <v>179</v>
      </c>
      <c r="F180" t="s">
        <v>1457</v>
      </c>
      <c r="G180" s="38">
        <v>6</v>
      </c>
      <c r="H180" s="41">
        <v>1</v>
      </c>
      <c r="I180" s="13">
        <v>1.5383909888237914</v>
      </c>
      <c r="J180" s="13">
        <f t="shared" si="34"/>
        <v>2.2348492729008065</v>
      </c>
      <c r="K180" s="19" t="s">
        <v>1269</v>
      </c>
      <c r="L180" s="14">
        <v>1.1289533596911427E-2</v>
      </c>
      <c r="M180" s="25">
        <v>1141748</v>
      </c>
      <c r="N180" s="25">
        <v>47091000</v>
      </c>
      <c r="O180" s="15">
        <f t="shared" si="46"/>
        <v>0.77864874132664119</v>
      </c>
      <c r="P180" s="13">
        <f t="shared" si="47"/>
        <v>0.67755179024752388</v>
      </c>
      <c r="Q180" s="19" t="s">
        <v>1748</v>
      </c>
      <c r="R180">
        <v>10</v>
      </c>
      <c r="S180" s="7" t="s">
        <v>1730</v>
      </c>
      <c r="T180" s="7" t="s">
        <v>2514</v>
      </c>
      <c r="U180">
        <v>1</v>
      </c>
      <c r="V180" s="3">
        <v>0.76312499999999994</v>
      </c>
      <c r="W180" s="3">
        <v>1.65E-4</v>
      </c>
      <c r="X180" s="3">
        <v>0</v>
      </c>
      <c r="Y180" s="3">
        <v>6.17925E-2</v>
      </c>
      <c r="AB180" s="21">
        <v>0.92500000000000004</v>
      </c>
      <c r="AC180" s="2">
        <v>2.0000000000000001E-4</v>
      </c>
      <c r="AD180" s="2">
        <v>6.6000000000000003E-2</v>
      </c>
      <c r="AE180" s="2">
        <v>0</v>
      </c>
      <c r="AF180" s="2">
        <v>8.8999999999999999E-3</v>
      </c>
      <c r="AG180" s="18">
        <f t="shared" si="48"/>
        <v>0.76312499999999994</v>
      </c>
      <c r="AH180" s="18">
        <f t="shared" si="49"/>
        <v>1.65E-4</v>
      </c>
      <c r="AI180" s="18">
        <f t="shared" si="50"/>
        <v>5.4449999999999998E-2</v>
      </c>
      <c r="AJ180" s="18">
        <f t="shared" si="51"/>
        <v>0</v>
      </c>
      <c r="AK180" s="18">
        <f t="shared" si="52"/>
        <v>7.3424999999999992E-3</v>
      </c>
      <c r="AL180" s="26">
        <v>0.82499999999999996</v>
      </c>
      <c r="AM180" s="19" t="s">
        <v>2090</v>
      </c>
      <c r="AO180" t="s">
        <v>2024</v>
      </c>
    </row>
    <row r="181" spans="1:41">
      <c r="A181">
        <v>6</v>
      </c>
      <c r="B181">
        <v>75</v>
      </c>
      <c r="C181">
        <v>99</v>
      </c>
      <c r="D181" t="s">
        <v>2581</v>
      </c>
      <c r="E181">
        <v>175</v>
      </c>
      <c r="F181" t="s">
        <v>1490</v>
      </c>
      <c r="G181" s="38">
        <v>6.5</v>
      </c>
      <c r="H181" s="41">
        <v>1</v>
      </c>
      <c r="I181" s="13">
        <v>1.407489762818851</v>
      </c>
      <c r="J181" s="13">
        <f t="shared" si="34"/>
        <v>2.1914625221565727</v>
      </c>
      <c r="K181" s="19" t="s">
        <v>1269</v>
      </c>
      <c r="L181" s="14">
        <v>7.2058598952569275E-2</v>
      </c>
      <c r="M181" s="25">
        <v>1285216</v>
      </c>
      <c r="N181" s="25">
        <v>30475144</v>
      </c>
      <c r="O181" s="15">
        <f t="shared" si="46"/>
        <v>0.8764909776350478</v>
      </c>
      <c r="P181" s="13">
        <f t="shared" si="47"/>
        <v>0.43848056688647696</v>
      </c>
      <c r="Q181" s="19" t="s">
        <v>1747</v>
      </c>
      <c r="R181">
        <v>6</v>
      </c>
      <c r="S181" s="7" t="s">
        <v>1730</v>
      </c>
      <c r="T181" s="7" t="s">
        <v>2555</v>
      </c>
      <c r="U181">
        <v>1</v>
      </c>
      <c r="V181" s="3">
        <v>0.79742499999999994</v>
      </c>
      <c r="W181" s="3">
        <v>0</v>
      </c>
      <c r="X181" s="3">
        <v>1.67E-3</v>
      </c>
      <c r="Y181" s="3">
        <v>3.5904999999999999E-2</v>
      </c>
      <c r="AB181" s="21">
        <v>0.95499999999999996</v>
      </c>
      <c r="AC181" s="2">
        <v>0</v>
      </c>
      <c r="AD181" s="2">
        <v>0.03</v>
      </c>
      <c r="AE181" s="2">
        <v>2E-3</v>
      </c>
      <c r="AF181" s="2">
        <v>1.3000000000000001E-2</v>
      </c>
      <c r="AG181" s="18">
        <f t="shared" si="48"/>
        <v>0.79742499999999994</v>
      </c>
      <c r="AH181" s="18">
        <f t="shared" si="49"/>
        <v>0</v>
      </c>
      <c r="AI181" s="18">
        <f t="shared" si="50"/>
        <v>2.5049999999999999E-2</v>
      </c>
      <c r="AJ181" s="18">
        <f t="shared" si="51"/>
        <v>1.67E-3</v>
      </c>
      <c r="AK181" s="18">
        <f t="shared" si="52"/>
        <v>1.0855E-2</v>
      </c>
      <c r="AL181" s="26">
        <v>0.83499999999999996</v>
      </c>
      <c r="AM181" s="19" t="s">
        <v>2268</v>
      </c>
      <c r="AO181" t="s">
        <v>2024</v>
      </c>
    </row>
    <row r="182" spans="1:41">
      <c r="A182">
        <v>11</v>
      </c>
      <c r="B182">
        <v>96</v>
      </c>
      <c r="C182">
        <v>120</v>
      </c>
      <c r="D182" t="s">
        <v>2582</v>
      </c>
      <c r="E182">
        <v>164</v>
      </c>
      <c r="F182" t="s">
        <v>1512</v>
      </c>
      <c r="G182" s="38">
        <v>6</v>
      </c>
      <c r="H182" s="41">
        <v>1</v>
      </c>
      <c r="I182" s="13">
        <v>1.1074488774701572</v>
      </c>
      <c r="J182" s="13">
        <f t="shared" si="34"/>
        <v>1.6664739093957308</v>
      </c>
      <c r="K182" s="19" t="s">
        <v>1269</v>
      </c>
      <c r="L182" s="14">
        <v>1.523491497556706E-2</v>
      </c>
      <c r="M182" s="25">
        <v>916445</v>
      </c>
      <c r="N182" s="25">
        <v>28946101</v>
      </c>
      <c r="O182" s="15">
        <f t="shared" si="46"/>
        <v>0.62499671183579364</v>
      </c>
      <c r="P182" s="13">
        <f t="shared" si="47"/>
        <v>0.41648048572414353</v>
      </c>
      <c r="Q182" s="19" t="s">
        <v>1748</v>
      </c>
      <c r="R182">
        <v>11</v>
      </c>
      <c r="S182" s="7" t="s">
        <v>1730</v>
      </c>
      <c r="T182" s="7" t="s">
        <v>2563</v>
      </c>
      <c r="U182">
        <v>1</v>
      </c>
      <c r="V182" s="3">
        <v>0.70547000000000004</v>
      </c>
      <c r="W182" s="3">
        <v>2.3700000000000001E-3</v>
      </c>
      <c r="X182" s="3">
        <v>0</v>
      </c>
      <c r="Y182" s="3">
        <v>8.1133000000000011E-2</v>
      </c>
      <c r="AB182" s="21">
        <v>0.89300000000000002</v>
      </c>
      <c r="AC182" s="2">
        <v>3.0000000000000001E-3</v>
      </c>
      <c r="AD182" s="2">
        <v>0.1</v>
      </c>
      <c r="AE182" s="2">
        <v>0</v>
      </c>
      <c r="AF182" s="2">
        <v>2.7000000000000001E-3</v>
      </c>
      <c r="AG182" s="18">
        <f t="shared" si="48"/>
        <v>0.70547000000000004</v>
      </c>
      <c r="AH182" s="18">
        <f t="shared" si="49"/>
        <v>2.3700000000000001E-3</v>
      </c>
      <c r="AI182" s="18">
        <f t="shared" si="50"/>
        <v>7.9000000000000015E-2</v>
      </c>
      <c r="AJ182" s="18">
        <f t="shared" si="51"/>
        <v>0</v>
      </c>
      <c r="AK182" s="18">
        <f t="shared" si="52"/>
        <v>2.1330000000000003E-3</v>
      </c>
      <c r="AL182" s="26">
        <v>0.79</v>
      </c>
      <c r="AM182" s="19" t="s">
        <v>2387</v>
      </c>
      <c r="AO182" t="s">
        <v>2024</v>
      </c>
    </row>
    <row r="183" spans="1:41">
      <c r="A183">
        <v>75</v>
      </c>
      <c r="B183">
        <v>85</v>
      </c>
      <c r="C183">
        <v>109</v>
      </c>
      <c r="D183" t="s">
        <v>2581</v>
      </c>
      <c r="E183">
        <v>171</v>
      </c>
      <c r="F183" t="s">
        <v>300</v>
      </c>
      <c r="G183" s="38">
        <v>6</v>
      </c>
      <c r="H183" s="41">
        <v>1</v>
      </c>
      <c r="I183" s="13">
        <v>1.2364987996153254</v>
      </c>
      <c r="J183" s="13">
        <f t="shared" si="34"/>
        <v>1.9969770686894246</v>
      </c>
      <c r="K183" s="19" t="s">
        <v>164</v>
      </c>
      <c r="L183" s="14">
        <v>1.7843088255677708E-2</v>
      </c>
      <c r="M183" s="25">
        <v>1246700</v>
      </c>
      <c r="N183" s="25">
        <v>20609294</v>
      </c>
      <c r="O183" s="15">
        <f t="shared" si="46"/>
        <v>0.85022385483655205</v>
      </c>
      <c r="P183" s="13">
        <f t="shared" si="47"/>
        <v>0.29652935901632055</v>
      </c>
      <c r="Q183" s="19" t="s">
        <v>1747</v>
      </c>
      <c r="R183">
        <v>75</v>
      </c>
      <c r="S183" s="7" t="s">
        <v>1730</v>
      </c>
      <c r="T183" s="7" t="s">
        <v>2503</v>
      </c>
      <c r="U183">
        <v>1</v>
      </c>
      <c r="V183" s="3">
        <v>0.7964</v>
      </c>
      <c r="W183" s="3">
        <v>1.7600000000000001E-3</v>
      </c>
      <c r="X183" s="3">
        <v>0</v>
      </c>
      <c r="Y183" s="3">
        <v>8.1839999999999996E-2</v>
      </c>
      <c r="AB183" s="21">
        <v>0.90500000000000003</v>
      </c>
      <c r="AC183" s="2">
        <v>2E-3</v>
      </c>
      <c r="AD183" s="2">
        <v>5.0999999999999997E-2</v>
      </c>
      <c r="AE183" s="2">
        <v>0</v>
      </c>
      <c r="AF183" s="2">
        <v>4.2000000000000003E-2</v>
      </c>
      <c r="AG183" s="18">
        <f t="shared" si="48"/>
        <v>0.7964</v>
      </c>
      <c r="AH183" s="18">
        <f t="shared" si="49"/>
        <v>1.7600000000000001E-3</v>
      </c>
      <c r="AI183" s="18">
        <f t="shared" si="50"/>
        <v>4.4879999999999996E-2</v>
      </c>
      <c r="AJ183" s="18">
        <f t="shared" si="51"/>
        <v>0</v>
      </c>
      <c r="AK183" s="18">
        <f t="shared" si="52"/>
        <v>3.696E-2</v>
      </c>
      <c r="AL183" s="26">
        <v>0.88</v>
      </c>
      <c r="AM183" s="19" t="s">
        <v>2030</v>
      </c>
      <c r="AO183" t="s">
        <v>2024</v>
      </c>
    </row>
    <row r="184" spans="1:41">
      <c r="A184">
        <v>54</v>
      </c>
      <c r="B184">
        <v>198</v>
      </c>
      <c r="C184">
        <v>47</v>
      </c>
      <c r="D184" t="s">
        <v>2574</v>
      </c>
      <c r="E184">
        <v>166</v>
      </c>
      <c r="F184" t="s">
        <v>319</v>
      </c>
      <c r="G184" s="38">
        <v>6</v>
      </c>
      <c r="H184" s="41">
        <v>1</v>
      </c>
      <c r="I184" s="13">
        <v>1.1303057622983941</v>
      </c>
      <c r="J184" s="13">
        <f t="shared" si="34"/>
        <v>1.9135367701520425</v>
      </c>
      <c r="K184" s="19" t="s">
        <v>164</v>
      </c>
      <c r="L184" s="14">
        <v>2.0343609139578778E-2</v>
      </c>
      <c r="M184" s="25">
        <v>1284000</v>
      </c>
      <c r="N184" s="25">
        <v>11274106</v>
      </c>
      <c r="O184" s="15">
        <f t="shared" si="46"/>
        <v>0.87566169055116139</v>
      </c>
      <c r="P184" s="13">
        <f t="shared" si="47"/>
        <v>0.16221338904971971</v>
      </c>
      <c r="Q184" s="19" t="s">
        <v>1742</v>
      </c>
      <c r="R184">
        <v>54</v>
      </c>
      <c r="S184" s="7" t="s">
        <v>1767</v>
      </c>
      <c r="T184" s="7" t="s">
        <v>2496</v>
      </c>
      <c r="U184">
        <v>1</v>
      </c>
      <c r="V184" s="3">
        <v>0.38163999999999998</v>
      </c>
      <c r="W184" s="3">
        <v>0.51982000000000006</v>
      </c>
      <c r="X184" s="3">
        <v>0</v>
      </c>
      <c r="Y184" s="3">
        <v>3.7600000000000001E-2</v>
      </c>
      <c r="Z184" s="1" t="s">
        <v>1732</v>
      </c>
      <c r="AA184" s="1">
        <f>SUM(V184:Y184)</f>
        <v>0.93906000000000001</v>
      </c>
      <c r="AB184" s="21">
        <v>0.40600000000000003</v>
      </c>
      <c r="AC184" s="2">
        <v>0.55300000000000005</v>
      </c>
      <c r="AD184" s="2">
        <v>2.5000000000000001E-2</v>
      </c>
      <c r="AE184" s="2">
        <v>0</v>
      </c>
      <c r="AF184" s="2">
        <v>1.4999999999999999E-2</v>
      </c>
      <c r="AG184" s="18">
        <f t="shared" si="48"/>
        <v>0.38163999999999998</v>
      </c>
      <c r="AH184" s="18">
        <f t="shared" si="49"/>
        <v>0.51982000000000006</v>
      </c>
      <c r="AI184" s="18">
        <f t="shared" si="50"/>
        <v>2.35E-2</v>
      </c>
      <c r="AJ184" s="18">
        <f t="shared" si="51"/>
        <v>0</v>
      </c>
      <c r="AK184" s="18">
        <f t="shared" si="52"/>
        <v>1.4099999999999998E-2</v>
      </c>
      <c r="AL184" s="26">
        <v>0.94</v>
      </c>
      <c r="AM184" s="19" t="s">
        <v>2080</v>
      </c>
      <c r="AO184" t="s">
        <v>2024</v>
      </c>
    </row>
    <row r="185" spans="1:41">
      <c r="A185">
        <v>99</v>
      </c>
      <c r="B185">
        <v>90</v>
      </c>
      <c r="C185">
        <v>114</v>
      </c>
      <c r="D185" t="s">
        <v>2581</v>
      </c>
      <c r="E185">
        <v>160</v>
      </c>
      <c r="F185" t="s">
        <v>193</v>
      </c>
      <c r="G185" s="38">
        <v>6</v>
      </c>
      <c r="H185" s="41">
        <v>1</v>
      </c>
      <c r="I185" s="13">
        <v>0.99421045735415747</v>
      </c>
      <c r="J185" s="13">
        <f t="shared" si="34"/>
        <v>1.3491251226372722</v>
      </c>
      <c r="K185" s="19" t="s">
        <v>164</v>
      </c>
      <c r="L185" s="14">
        <v>1.6426211629870346E-2</v>
      </c>
      <c r="M185" s="25">
        <v>581834</v>
      </c>
      <c r="N185" s="25">
        <v>38610097</v>
      </c>
      <c r="O185" s="15">
        <f t="shared" si="46"/>
        <v>0.39679886609045512</v>
      </c>
      <c r="P185" s="13">
        <f t="shared" si="47"/>
        <v>0.55552739045636212</v>
      </c>
      <c r="Q185" s="19" t="s">
        <v>1747</v>
      </c>
      <c r="R185">
        <v>99</v>
      </c>
      <c r="S185" s="7" t="s">
        <v>1730</v>
      </c>
      <c r="T185" s="7" t="s">
        <v>2530</v>
      </c>
      <c r="U185">
        <v>2</v>
      </c>
      <c r="V185" s="3">
        <v>0.79711999999999994</v>
      </c>
      <c r="W185" s="3">
        <v>9.1179999999999997E-2</v>
      </c>
      <c r="X185" s="3">
        <v>9.3999999999999997E-4</v>
      </c>
      <c r="Y185" s="3">
        <v>5.0760000000000007E-2</v>
      </c>
      <c r="AB185" s="21">
        <v>0.84799999999999998</v>
      </c>
      <c r="AC185" s="2">
        <v>9.7000000000000003E-2</v>
      </c>
      <c r="AD185" s="2">
        <v>2.5000000000000001E-2</v>
      </c>
      <c r="AE185" s="2">
        <v>1E-3</v>
      </c>
      <c r="AF185" s="2">
        <v>2.9000000000000001E-2</v>
      </c>
      <c r="AG185" s="18">
        <f t="shared" si="48"/>
        <v>0.79711999999999994</v>
      </c>
      <c r="AH185" s="18">
        <f t="shared" si="49"/>
        <v>9.1179999999999997E-2</v>
      </c>
      <c r="AI185" s="18">
        <f t="shared" si="50"/>
        <v>2.35E-2</v>
      </c>
      <c r="AJ185" s="18">
        <f t="shared" si="51"/>
        <v>9.3999999999999997E-4</v>
      </c>
      <c r="AK185" s="18">
        <f t="shared" si="52"/>
        <v>2.726E-2</v>
      </c>
      <c r="AL185" s="26">
        <v>0.94</v>
      </c>
      <c r="AM185" s="19" t="s">
        <v>2174</v>
      </c>
      <c r="AO185" t="s">
        <v>2024</v>
      </c>
    </row>
    <row r="186" spans="1:41">
      <c r="A186">
        <v>40</v>
      </c>
      <c r="B186">
        <v>166</v>
      </c>
      <c r="C186">
        <v>190</v>
      </c>
      <c r="D186" t="s">
        <v>2572</v>
      </c>
      <c r="E186">
        <v>168</v>
      </c>
      <c r="F186" t="s">
        <v>465</v>
      </c>
      <c r="G186" s="38">
        <v>6</v>
      </c>
      <c r="H186" s="41">
        <v>1</v>
      </c>
      <c r="I186" s="13">
        <v>1.1504227617048906</v>
      </c>
      <c r="J186" s="13">
        <f t="shared" si="34"/>
        <v>1.9120441576549383</v>
      </c>
      <c r="K186" s="19" t="s">
        <v>164</v>
      </c>
      <c r="L186" s="14">
        <v>9.4559371836500095E-3</v>
      </c>
      <c r="M186" s="25">
        <v>1248574</v>
      </c>
      <c r="N186" s="25">
        <v>14528662</v>
      </c>
      <c r="O186" s="15">
        <f t="shared" si="46"/>
        <v>0.85150188443787056</v>
      </c>
      <c r="P186" s="13">
        <f t="shared" si="47"/>
        <v>0.20904038877919709</v>
      </c>
      <c r="Q186" s="19" t="s">
        <v>1745</v>
      </c>
      <c r="R186">
        <v>40</v>
      </c>
      <c r="S186" s="7" t="s">
        <v>1731</v>
      </c>
      <c r="T186" s="7" t="s">
        <v>2538</v>
      </c>
      <c r="U186">
        <v>1</v>
      </c>
      <c r="V186" s="3">
        <v>3.024E-2</v>
      </c>
      <c r="W186" s="3">
        <v>0.87317999999999996</v>
      </c>
      <c r="X186" s="3">
        <v>0</v>
      </c>
      <c r="Y186" s="3">
        <v>4.0634999999999998E-2</v>
      </c>
      <c r="AB186" s="21">
        <v>3.2000000000000001E-2</v>
      </c>
      <c r="AC186" s="2">
        <v>0.92400000000000004</v>
      </c>
      <c r="AD186" s="2">
        <v>2.7E-2</v>
      </c>
      <c r="AE186" s="2">
        <v>0</v>
      </c>
      <c r="AF186" s="2">
        <v>1.6E-2</v>
      </c>
      <c r="AG186" s="18">
        <f t="shared" si="48"/>
        <v>3.024E-2</v>
      </c>
      <c r="AH186" s="18">
        <f t="shared" si="49"/>
        <v>0.87317999999999996</v>
      </c>
      <c r="AI186" s="18">
        <f t="shared" si="50"/>
        <v>2.5514999999999999E-2</v>
      </c>
      <c r="AJ186" s="18">
        <f t="shared" si="51"/>
        <v>0</v>
      </c>
      <c r="AK186" s="18">
        <f t="shared" si="52"/>
        <v>1.512E-2</v>
      </c>
      <c r="AL186" s="26">
        <v>0.94499999999999995</v>
      </c>
      <c r="AM186" s="19" t="s">
        <v>2201</v>
      </c>
      <c r="AO186" t="s">
        <v>2024</v>
      </c>
    </row>
    <row r="187" spans="1:41">
      <c r="A187">
        <v>50</v>
      </c>
      <c r="B187">
        <v>153</v>
      </c>
      <c r="C187">
        <v>177</v>
      </c>
      <c r="D187" t="s">
        <v>2571</v>
      </c>
      <c r="E187">
        <v>167</v>
      </c>
      <c r="F187" t="s">
        <v>477</v>
      </c>
      <c r="G187" s="38">
        <v>6</v>
      </c>
      <c r="H187" s="41">
        <v>1</v>
      </c>
      <c r="I187" s="13">
        <v>1.1409668245212405</v>
      </c>
      <c r="J187" s="13">
        <f t="shared" si="34"/>
        <v>1.8646673958340374</v>
      </c>
      <c r="K187" s="19" t="s">
        <v>164</v>
      </c>
      <c r="L187" s="14">
        <v>1.0661062222846462E-2</v>
      </c>
      <c r="M187" s="25">
        <v>1186408</v>
      </c>
      <c r="N187" s="25">
        <v>17129076</v>
      </c>
      <c r="O187" s="15">
        <f t="shared" si="46"/>
        <v>0.80910594623319487</v>
      </c>
      <c r="P187" s="13">
        <f t="shared" si="47"/>
        <v>0.24645550336764763</v>
      </c>
      <c r="Q187" s="19" t="s">
        <v>1744</v>
      </c>
      <c r="R187">
        <v>50</v>
      </c>
      <c r="S187" s="7" t="s">
        <v>1731</v>
      </c>
      <c r="T187" s="7" t="s">
        <v>2548</v>
      </c>
      <c r="U187">
        <v>1</v>
      </c>
      <c r="V187" s="3">
        <v>8.0000000000000002E-3</v>
      </c>
      <c r="W187" s="3">
        <v>0.98399999999999999</v>
      </c>
      <c r="X187" s="3">
        <v>0</v>
      </c>
      <c r="Y187" s="3">
        <v>7.0000000000000001E-3</v>
      </c>
      <c r="AB187" s="21">
        <v>8.0000000000000002E-3</v>
      </c>
      <c r="AC187" s="2">
        <v>0.98399999999999999</v>
      </c>
      <c r="AD187" s="2">
        <v>7.0000000000000001E-3</v>
      </c>
      <c r="AE187" s="2">
        <v>0</v>
      </c>
      <c r="AF187" s="2">
        <v>0</v>
      </c>
      <c r="AG187" s="18">
        <f t="shared" si="48"/>
        <v>8.0000000000000002E-3</v>
      </c>
      <c r="AH187" s="18">
        <f t="shared" si="49"/>
        <v>0.98399999999999999</v>
      </c>
      <c r="AI187" s="18">
        <f t="shared" si="50"/>
        <v>7.0000000000000001E-3</v>
      </c>
      <c r="AJ187" s="18">
        <f t="shared" si="51"/>
        <v>0</v>
      </c>
      <c r="AK187" s="18">
        <f t="shared" si="52"/>
        <v>0</v>
      </c>
      <c r="AL187" s="26">
        <v>1</v>
      </c>
      <c r="AM187" s="19" t="s">
        <v>2242</v>
      </c>
      <c r="AO187" t="s">
        <v>2024</v>
      </c>
    </row>
    <row r="188" spans="1:41">
      <c r="A188">
        <v>91</v>
      </c>
      <c r="B188">
        <v>106</v>
      </c>
      <c r="C188">
        <v>130</v>
      </c>
      <c r="D188" t="s">
        <v>2582</v>
      </c>
      <c r="E188">
        <v>182</v>
      </c>
      <c r="F188" t="s">
        <v>386</v>
      </c>
      <c r="G188" s="38">
        <v>6</v>
      </c>
      <c r="H188" s="41">
        <v>1</v>
      </c>
      <c r="I188" s="13">
        <v>1.6827637018391894</v>
      </c>
      <c r="J188" s="13">
        <f t="shared" si="34"/>
        <v>2.4274510822058843</v>
      </c>
      <c r="K188" s="19" t="s">
        <v>164</v>
      </c>
      <c r="L188" s="14">
        <v>1.4371223467485983E-2</v>
      </c>
      <c r="M188" s="25">
        <v>1220813</v>
      </c>
      <c r="N188" s="25">
        <v>52981991</v>
      </c>
      <c r="O188" s="15">
        <f t="shared" si="46"/>
        <v>0.83256945126700543</v>
      </c>
      <c r="P188" s="13">
        <f t="shared" si="47"/>
        <v>0.76231217967187348</v>
      </c>
      <c r="Q188" s="19" t="s">
        <v>1748</v>
      </c>
      <c r="R188">
        <v>91</v>
      </c>
      <c r="S188" s="7" t="s">
        <v>1730</v>
      </c>
      <c r="T188" s="7" t="s">
        <v>2534</v>
      </c>
      <c r="U188">
        <v>3</v>
      </c>
      <c r="V188" s="3">
        <v>0.68698500000000007</v>
      </c>
      <c r="W188" s="3">
        <v>1.4365000000000001E-2</v>
      </c>
      <c r="X188" s="3">
        <v>1.0985E-2</v>
      </c>
      <c r="Y188" s="3">
        <v>0.13181999999999999</v>
      </c>
      <c r="AB188" s="21">
        <v>0.81300000000000006</v>
      </c>
      <c r="AC188" s="2">
        <v>1.7000000000000001E-2</v>
      </c>
      <c r="AD188" s="2">
        <v>0.14899999999999999</v>
      </c>
      <c r="AE188" s="2">
        <v>1.2999999999999999E-2</v>
      </c>
      <c r="AF188" s="2">
        <v>7.0000000000000001E-3</v>
      </c>
      <c r="AG188" s="18">
        <f t="shared" si="48"/>
        <v>0.68698500000000007</v>
      </c>
      <c r="AH188" s="18">
        <f t="shared" si="49"/>
        <v>1.4365000000000001E-2</v>
      </c>
      <c r="AI188" s="18">
        <f t="shared" si="50"/>
        <v>0.12590499999999999</v>
      </c>
      <c r="AJ188" s="18">
        <f t="shared" si="51"/>
        <v>1.0985E-2</v>
      </c>
      <c r="AK188" s="18">
        <f t="shared" si="52"/>
        <v>5.9150000000000001E-3</v>
      </c>
      <c r="AL188" s="26">
        <v>0.84499999999999997</v>
      </c>
      <c r="AM188" s="19" t="s">
        <v>2304</v>
      </c>
      <c r="AO188" t="s">
        <v>2024</v>
      </c>
    </row>
    <row r="189" spans="1:41">
      <c r="A189">
        <v>79</v>
      </c>
      <c r="B189">
        <v>203</v>
      </c>
      <c r="C189">
        <v>52</v>
      </c>
      <c r="D189" t="s">
        <v>2574</v>
      </c>
      <c r="E189">
        <v>172</v>
      </c>
      <c r="F189" t="s">
        <v>263</v>
      </c>
      <c r="G189" s="38">
        <v>6</v>
      </c>
      <c r="H189" s="41">
        <v>1</v>
      </c>
      <c r="I189" s="13">
        <v>1.3127602474189768</v>
      </c>
      <c r="J189" s="13">
        <f t="shared" si="34"/>
        <v>1.8518409483221339</v>
      </c>
      <c r="K189" s="19" t="s">
        <v>164</v>
      </c>
      <c r="L189" s="14">
        <v>7.6261447803651405E-2</v>
      </c>
      <c r="M189" s="25">
        <v>883749</v>
      </c>
      <c r="N189" s="25">
        <v>44928923</v>
      </c>
      <c r="O189" s="15">
        <f t="shared" si="46"/>
        <v>0.60269870978418871</v>
      </c>
      <c r="P189" s="13">
        <f t="shared" si="47"/>
        <v>0.64644352875375655</v>
      </c>
      <c r="Q189" s="19" t="s">
        <v>1742</v>
      </c>
      <c r="R189">
        <v>79</v>
      </c>
      <c r="S189" s="7" t="s">
        <v>1767</v>
      </c>
      <c r="T189" s="7" t="s">
        <v>2498</v>
      </c>
      <c r="U189">
        <v>3</v>
      </c>
      <c r="V189" s="3">
        <v>0.59250999999999998</v>
      </c>
      <c r="W189" s="3">
        <v>0.33967999999999998</v>
      </c>
      <c r="X189" s="3">
        <v>9.6500000000000004E-4</v>
      </c>
      <c r="Y189" s="3">
        <v>3.15555E-2</v>
      </c>
      <c r="Z189" s="1" t="s">
        <v>1732</v>
      </c>
      <c r="AA189" s="1">
        <f>SUM(V189:Y189)</f>
        <v>0.96471049999999992</v>
      </c>
      <c r="AB189" s="21">
        <v>0.61399999999999999</v>
      </c>
      <c r="AC189" s="2">
        <v>0.35199999999999998</v>
      </c>
      <c r="AD189" s="2">
        <v>1.4E-2</v>
      </c>
      <c r="AE189" s="2">
        <v>1E-3</v>
      </c>
      <c r="AF189" s="2">
        <v>1.8699999999999998E-2</v>
      </c>
      <c r="AG189" s="18">
        <f t="shared" si="48"/>
        <v>0.59250999999999998</v>
      </c>
      <c r="AH189" s="18">
        <f t="shared" si="49"/>
        <v>0.33967999999999998</v>
      </c>
      <c r="AI189" s="18">
        <f t="shared" si="50"/>
        <v>1.3509999999999999E-2</v>
      </c>
      <c r="AJ189" s="18">
        <f t="shared" si="51"/>
        <v>9.6500000000000004E-4</v>
      </c>
      <c r="AK189" s="18">
        <f t="shared" si="52"/>
        <v>1.8045499999999999E-2</v>
      </c>
      <c r="AL189" s="26">
        <v>0.96499999999999997</v>
      </c>
      <c r="AM189" s="19" t="s">
        <v>2326</v>
      </c>
      <c r="AO189" t="s">
        <v>2024</v>
      </c>
    </row>
    <row r="190" spans="1:41">
      <c r="A190">
        <v>43</v>
      </c>
      <c r="B190">
        <v>151</v>
      </c>
      <c r="C190">
        <v>175</v>
      </c>
      <c r="D190" t="s">
        <v>2571</v>
      </c>
      <c r="E190">
        <v>177</v>
      </c>
      <c r="F190" t="s">
        <v>1678</v>
      </c>
      <c r="G190" s="38">
        <v>6</v>
      </c>
      <c r="H190" s="41">
        <v>1</v>
      </c>
      <c r="I190" s="13">
        <v>1.4281743218553777</v>
      </c>
      <c r="J190" s="13">
        <f t="shared" si="34"/>
        <v>2.5078985257194191</v>
      </c>
      <c r="K190" s="19" t="s">
        <v>1575</v>
      </c>
      <c r="L190" s="14">
        <v>3.1468312745861482E-3</v>
      </c>
      <c r="M190" s="25">
        <v>1770060</v>
      </c>
      <c r="N190" s="25">
        <v>6506000</v>
      </c>
      <c r="O190" s="15">
        <f t="shared" si="46"/>
        <v>1.2071446510724211</v>
      </c>
      <c r="P190" s="13">
        <f t="shared" si="47"/>
        <v>9.3609223574576683E-2</v>
      </c>
      <c r="Q190" s="19" t="s">
        <v>1744</v>
      </c>
      <c r="R190">
        <v>43</v>
      </c>
      <c r="S190" s="7" t="s">
        <v>1731</v>
      </c>
      <c r="T190" s="7" t="s">
        <v>2535</v>
      </c>
      <c r="U190">
        <v>1</v>
      </c>
      <c r="V190" s="3">
        <v>2.7E-2</v>
      </c>
      <c r="W190" s="3">
        <v>0.96599999999999997</v>
      </c>
      <c r="X190" s="3">
        <v>3.0000000000000001E-3</v>
      </c>
      <c r="Y190" s="3">
        <v>2E-3</v>
      </c>
      <c r="AB190" s="21">
        <v>2.7E-2</v>
      </c>
      <c r="AC190" s="2">
        <v>0.96599999999999997</v>
      </c>
      <c r="AD190" s="2">
        <v>2E-3</v>
      </c>
      <c r="AE190" s="2">
        <v>3.0000000000000001E-3</v>
      </c>
      <c r="AF190" s="2">
        <v>0</v>
      </c>
      <c r="AG190" s="18"/>
      <c r="AH190" s="18"/>
      <c r="AI190" s="18"/>
      <c r="AJ190" s="18"/>
      <c r="AK190" s="18"/>
      <c r="AM190" s="19" t="s">
        <v>2190</v>
      </c>
      <c r="AO190" t="s">
        <v>2024</v>
      </c>
    </row>
    <row r="191" spans="1:41">
      <c r="E191">
        <v>183</v>
      </c>
      <c r="J191" s="13">
        <f t="shared" si="34"/>
        <v>0</v>
      </c>
      <c r="L191" s="14"/>
      <c r="M191" s="25"/>
      <c r="N191" s="25"/>
      <c r="O191" s="15"/>
      <c r="AB191" s="21"/>
      <c r="AC191" s="2"/>
      <c r="AD191" s="2"/>
      <c r="AE191" s="2"/>
      <c r="AF191" s="2"/>
      <c r="AG191" s="18"/>
      <c r="AH191" s="18"/>
      <c r="AI191" s="18"/>
      <c r="AJ191" s="18"/>
      <c r="AK191" s="18"/>
    </row>
    <row r="192" spans="1:41">
      <c r="A192">
        <v>98</v>
      </c>
      <c r="B192">
        <v>29</v>
      </c>
      <c r="C192">
        <v>29</v>
      </c>
      <c r="D192" t="s">
        <v>2577</v>
      </c>
      <c r="E192">
        <v>189</v>
      </c>
      <c r="F192" t="s">
        <v>554</v>
      </c>
      <c r="G192" s="38">
        <v>7</v>
      </c>
      <c r="H192" s="41">
        <v>1</v>
      </c>
      <c r="I192" s="13">
        <v>2.2986055470407236</v>
      </c>
      <c r="J192" s="13">
        <f t="shared" si="34"/>
        <v>3.9607754639413515</v>
      </c>
      <c r="K192" s="19" t="s">
        <v>524</v>
      </c>
      <c r="L192" s="14">
        <v>0.18206055423379786</v>
      </c>
      <c r="M192" s="25">
        <v>2724900</v>
      </c>
      <c r="N192" s="25">
        <v>16967000</v>
      </c>
      <c r="O192" s="15">
        <f t="shared" ref="O192:O200" si="53">+M192/$O$2*100</f>
        <v>1.8583259661860276</v>
      </c>
      <c r="P192" s="13">
        <f t="shared" ref="P192:P200" si="54">(+N192/$O$1)*100</f>
        <v>0.24412353156929642</v>
      </c>
      <c r="Q192" s="19" t="s">
        <v>1741</v>
      </c>
      <c r="R192">
        <v>98</v>
      </c>
      <c r="S192" s="7" t="s">
        <v>1732</v>
      </c>
      <c r="T192" s="7" t="s">
        <v>2478</v>
      </c>
      <c r="U192">
        <v>1</v>
      </c>
      <c r="V192" s="3">
        <v>0.10664</v>
      </c>
      <c r="W192" s="3">
        <v>0.30271999999999999</v>
      </c>
      <c r="X192" s="3">
        <v>8.5999999999999998E-4</v>
      </c>
      <c r="Y192" s="3">
        <v>1.9780000000000002E-2</v>
      </c>
      <c r="Z192" s="1" t="s">
        <v>1732</v>
      </c>
      <c r="AA192" s="1">
        <f>SUM(V192:Y192)</f>
        <v>0.43000000000000005</v>
      </c>
      <c r="AB192" s="21">
        <v>0.248</v>
      </c>
      <c r="AC192" s="2">
        <v>0.70399999999999996</v>
      </c>
      <c r="AD192" s="2">
        <v>4.2000000000000003E-2</v>
      </c>
      <c r="AE192" s="2">
        <v>2E-3</v>
      </c>
      <c r="AF192" s="2">
        <v>4.0000000000000001E-3</v>
      </c>
      <c r="AG192" s="18">
        <f t="shared" ref="AG192:AG200" si="55">+AB192*$AL192</f>
        <v>0.10664</v>
      </c>
      <c r="AH192" s="18">
        <f t="shared" ref="AH192:AH200" si="56">+AC192*$AL192</f>
        <v>0.30271999999999999</v>
      </c>
      <c r="AI192" s="18">
        <f t="shared" ref="AI192:AI200" si="57">+AD192*$AL192</f>
        <v>1.806E-2</v>
      </c>
      <c r="AJ192" s="18">
        <f t="shared" ref="AJ192:AJ200" si="58">+AE192*$AL192</f>
        <v>8.5999999999999998E-4</v>
      </c>
      <c r="AK192" s="18">
        <f t="shared" ref="AK192:AK200" si="59">+AF192*$AL192</f>
        <v>1.72E-3</v>
      </c>
      <c r="AL192" s="26">
        <v>0.43</v>
      </c>
      <c r="AM192" s="19" t="s">
        <v>2173</v>
      </c>
      <c r="AO192" t="s">
        <v>2024</v>
      </c>
    </row>
    <row r="193" spans="1:41">
      <c r="A193">
        <v>63</v>
      </c>
      <c r="B193">
        <v>177</v>
      </c>
      <c r="C193">
        <v>201</v>
      </c>
      <c r="D193" t="s">
        <v>2572</v>
      </c>
      <c r="E193">
        <v>186</v>
      </c>
      <c r="F193" t="s">
        <v>1633</v>
      </c>
      <c r="G193" s="38">
        <v>7</v>
      </c>
      <c r="H193" s="41">
        <v>1</v>
      </c>
      <c r="I193" s="13">
        <v>2.0408677756897191</v>
      </c>
      <c r="J193" s="13">
        <f t="shared" si="34"/>
        <v>3.3521636209178416</v>
      </c>
      <c r="K193" s="19" t="s">
        <v>1575</v>
      </c>
      <c r="L193" s="14">
        <v>8.62911562753923E-2</v>
      </c>
      <c r="M193" s="25">
        <v>2149690</v>
      </c>
      <c r="N193" s="25">
        <v>29195895</v>
      </c>
      <c r="O193" s="15">
        <f t="shared" si="53"/>
        <v>1.4660445323683224</v>
      </c>
      <c r="P193" s="13">
        <f t="shared" si="54"/>
        <v>0.42007455618119666</v>
      </c>
      <c r="Q193" s="19" t="s">
        <v>1745</v>
      </c>
      <c r="R193">
        <v>63</v>
      </c>
      <c r="S193" t="s">
        <v>1731</v>
      </c>
      <c r="T193" s="7" t="s">
        <v>2505</v>
      </c>
      <c r="U193">
        <v>3</v>
      </c>
      <c r="V193" s="3">
        <v>4.1579999999999992E-2</v>
      </c>
      <c r="W193" s="3">
        <v>0.87885000000000002</v>
      </c>
      <c r="X193" s="3">
        <v>1.3229999999999999E-2</v>
      </c>
      <c r="Y193" s="3">
        <v>1.2285000000000001E-2</v>
      </c>
      <c r="AB193" s="21">
        <v>4.3999999999999997E-2</v>
      </c>
      <c r="AC193" s="2">
        <v>0.93</v>
      </c>
      <c r="AD193" s="2">
        <v>7.0000000000000001E-3</v>
      </c>
      <c r="AE193" s="2">
        <v>1.3999999999999999E-2</v>
      </c>
      <c r="AF193" s="2">
        <v>6.0000000000000001E-3</v>
      </c>
      <c r="AG193" s="18">
        <f t="shared" si="55"/>
        <v>4.1579999999999992E-2</v>
      </c>
      <c r="AH193" s="18">
        <f t="shared" si="56"/>
        <v>0.87885000000000002</v>
      </c>
      <c r="AI193" s="18">
        <f t="shared" si="57"/>
        <v>6.6150000000000002E-3</v>
      </c>
      <c r="AJ193" s="18">
        <f t="shared" si="58"/>
        <v>1.3229999999999999E-2</v>
      </c>
      <c r="AK193" s="18">
        <f t="shared" si="59"/>
        <v>5.6699999999999997E-3</v>
      </c>
      <c r="AL193" s="26">
        <v>0.94499999999999995</v>
      </c>
      <c r="AM193" s="19" t="s">
        <v>2290</v>
      </c>
      <c r="AO193" t="s">
        <v>2024</v>
      </c>
    </row>
    <row r="194" spans="1:41">
      <c r="A194">
        <v>62</v>
      </c>
      <c r="B194">
        <v>174</v>
      </c>
      <c r="C194">
        <v>198</v>
      </c>
      <c r="D194" t="s">
        <v>2572</v>
      </c>
      <c r="E194">
        <v>184</v>
      </c>
      <c r="F194" t="s">
        <v>1687</v>
      </c>
      <c r="G194" s="38">
        <v>7</v>
      </c>
      <c r="H194" s="41">
        <v>1</v>
      </c>
      <c r="I194" s="13">
        <v>1.831459290147085</v>
      </c>
      <c r="J194" s="13">
        <f t="shared" si="34"/>
        <v>2.9535670274127512</v>
      </c>
      <c r="K194" s="19" t="s">
        <v>1575</v>
      </c>
      <c r="L194" s="14">
        <v>0.14869558830789553</v>
      </c>
      <c r="M194" s="25">
        <v>1839542</v>
      </c>
      <c r="N194" s="25">
        <v>30894000</v>
      </c>
      <c r="O194" s="15">
        <f t="shared" si="53"/>
        <v>1.2545299513706107</v>
      </c>
      <c r="P194" s="13">
        <f t="shared" si="54"/>
        <v>0.4445071246715297</v>
      </c>
      <c r="Q194" s="19" t="s">
        <v>1745</v>
      </c>
      <c r="R194">
        <v>62</v>
      </c>
      <c r="S194" s="7" t="s">
        <v>1731</v>
      </c>
      <c r="T194" s="7" t="s">
        <v>2561</v>
      </c>
      <c r="U194">
        <v>1</v>
      </c>
      <c r="V194" s="3">
        <v>5.076E-2</v>
      </c>
      <c r="W194" s="3">
        <v>0.85258</v>
      </c>
      <c r="X194" s="3">
        <v>0</v>
      </c>
      <c r="Y194" s="3">
        <v>3.5719999999999995E-2</v>
      </c>
      <c r="AB194" s="21">
        <v>5.3999999999999999E-2</v>
      </c>
      <c r="AC194" s="2">
        <v>0.90700000000000003</v>
      </c>
      <c r="AD194" s="2">
        <v>0.01</v>
      </c>
      <c r="AE194" s="2">
        <v>0</v>
      </c>
      <c r="AF194" s="2">
        <v>2.8000000000000001E-2</v>
      </c>
      <c r="AG194" s="18">
        <f t="shared" si="55"/>
        <v>5.076E-2</v>
      </c>
      <c r="AH194" s="18">
        <f t="shared" si="56"/>
        <v>0.85258</v>
      </c>
      <c r="AI194" s="18">
        <f t="shared" si="57"/>
        <v>9.4000000000000004E-3</v>
      </c>
      <c r="AJ194" s="18">
        <f t="shared" si="58"/>
        <v>0</v>
      </c>
      <c r="AK194" s="18">
        <f t="shared" si="59"/>
        <v>2.632E-2</v>
      </c>
      <c r="AL194" s="26">
        <v>0.94</v>
      </c>
      <c r="AM194" s="19" t="s">
        <v>2313</v>
      </c>
      <c r="AO194" t="s">
        <v>2024</v>
      </c>
    </row>
    <row r="195" spans="1:41">
      <c r="A195">
        <v>35</v>
      </c>
      <c r="B195">
        <v>147</v>
      </c>
      <c r="C195">
        <v>171</v>
      </c>
      <c r="D195" t="s">
        <v>2571</v>
      </c>
      <c r="E195">
        <v>192</v>
      </c>
      <c r="F195" t="s">
        <v>1668</v>
      </c>
      <c r="G195" s="38">
        <v>7</v>
      </c>
      <c r="H195" s="41">
        <v>1</v>
      </c>
      <c r="I195" s="13">
        <v>2.3410622061334174</v>
      </c>
      <c r="J195" s="13">
        <f t="shared" ref="J195:J216" si="60">+O195*2+P195</f>
        <v>3.7939075362551895</v>
      </c>
      <c r="K195" s="19" t="s">
        <v>1575</v>
      </c>
      <c r="L195" s="14">
        <v>1.0146130967159106E-2</v>
      </c>
      <c r="M195" s="25">
        <v>2381741</v>
      </c>
      <c r="N195" s="25">
        <v>37900000</v>
      </c>
      <c r="O195" s="15">
        <f t="shared" si="53"/>
        <v>1.6242985595911319</v>
      </c>
      <c r="P195" s="13">
        <f t="shared" si="54"/>
        <v>0.54531041707292593</v>
      </c>
      <c r="Q195" s="19" t="s">
        <v>1744</v>
      </c>
      <c r="R195">
        <v>35</v>
      </c>
      <c r="S195" s="7" t="s">
        <v>1731</v>
      </c>
      <c r="T195" s="7" t="s">
        <v>2502</v>
      </c>
      <c r="U195">
        <v>2</v>
      </c>
      <c r="V195" s="3">
        <v>1.8600000000000001E-3</v>
      </c>
      <c r="W195" s="3">
        <v>0.91047</v>
      </c>
      <c r="X195" s="3">
        <v>0</v>
      </c>
      <c r="Y195" s="3">
        <v>1.7019000000000003E-2</v>
      </c>
      <c r="AB195" s="21">
        <v>2E-3</v>
      </c>
      <c r="AC195" s="2">
        <v>0.97899999999999998</v>
      </c>
      <c r="AD195" s="2">
        <v>1.7999999999999999E-2</v>
      </c>
      <c r="AE195" s="2">
        <v>0</v>
      </c>
      <c r="AF195" s="2">
        <v>2.9999999999999997E-4</v>
      </c>
      <c r="AG195" s="18">
        <f t="shared" si="55"/>
        <v>1.8600000000000001E-3</v>
      </c>
      <c r="AH195" s="18">
        <f t="shared" si="56"/>
        <v>0.91047</v>
      </c>
      <c r="AI195" s="18">
        <f t="shared" si="57"/>
        <v>1.6739999999999998E-2</v>
      </c>
      <c r="AJ195" s="18">
        <f t="shared" si="58"/>
        <v>0</v>
      </c>
      <c r="AK195" s="18">
        <f t="shared" si="59"/>
        <v>2.7900000000000001E-4</v>
      </c>
      <c r="AL195" s="26">
        <v>0.93</v>
      </c>
      <c r="AM195" s="19" t="s">
        <v>2027</v>
      </c>
      <c r="AO195" t="s">
        <v>2024</v>
      </c>
    </row>
    <row r="196" spans="1:41">
      <c r="A196">
        <v>3</v>
      </c>
      <c r="B196">
        <v>38</v>
      </c>
      <c r="C196">
        <v>38</v>
      </c>
      <c r="D196" t="s">
        <v>2578</v>
      </c>
      <c r="E196">
        <v>193</v>
      </c>
      <c r="F196" t="s">
        <v>1430</v>
      </c>
      <c r="G196" s="38">
        <v>7</v>
      </c>
      <c r="H196" s="41">
        <v>1</v>
      </c>
      <c r="I196" s="13">
        <v>2.6735374292479399</v>
      </c>
      <c r="J196" s="13">
        <f t="shared" si="60"/>
        <v>4.3695619574693438</v>
      </c>
      <c r="K196" s="19" t="s">
        <v>1269</v>
      </c>
      <c r="L196" s="14">
        <v>0.33247522311452249</v>
      </c>
      <c r="M196" s="25">
        <v>2780400</v>
      </c>
      <c r="N196" s="25">
        <v>40117096</v>
      </c>
      <c r="O196" s="15">
        <f t="shared" si="53"/>
        <v>1.8961758289785426</v>
      </c>
      <c r="P196" s="13">
        <f t="shared" si="54"/>
        <v>0.57721029951225877</v>
      </c>
      <c r="Q196" s="19" t="s">
        <v>1749</v>
      </c>
      <c r="R196">
        <v>3</v>
      </c>
      <c r="S196" s="7" t="s">
        <v>1732</v>
      </c>
      <c r="T196" s="7" t="s">
        <v>2487</v>
      </c>
      <c r="U196">
        <v>1</v>
      </c>
      <c r="V196" s="3">
        <v>0.56562000000000001</v>
      </c>
      <c r="W196" s="3">
        <v>6.6000000000000008E-3</v>
      </c>
      <c r="X196" s="3">
        <v>3.3E-4</v>
      </c>
      <c r="Y196" s="3">
        <v>8.7780000000000011E-2</v>
      </c>
      <c r="Z196" s="1" t="s">
        <v>2456</v>
      </c>
      <c r="AA196" s="1">
        <f>+V196+W196</f>
        <v>0.57222000000000006</v>
      </c>
      <c r="AB196" s="21">
        <v>0.85699999999999998</v>
      </c>
      <c r="AC196" s="2">
        <v>0.01</v>
      </c>
      <c r="AD196" s="2">
        <v>0.122</v>
      </c>
      <c r="AE196" s="2">
        <v>5.0000000000000001E-4</v>
      </c>
      <c r="AF196" s="2">
        <v>1.0999999999999999E-2</v>
      </c>
      <c r="AG196" s="18">
        <f t="shared" si="55"/>
        <v>0.56562000000000001</v>
      </c>
      <c r="AH196" s="18">
        <f t="shared" si="56"/>
        <v>6.6000000000000008E-3</v>
      </c>
      <c r="AI196" s="18">
        <f t="shared" si="57"/>
        <v>8.0520000000000008E-2</v>
      </c>
      <c r="AJ196" s="18">
        <f t="shared" si="58"/>
        <v>3.3E-4</v>
      </c>
      <c r="AK196" s="18">
        <f t="shared" si="59"/>
        <v>7.26E-3</v>
      </c>
      <c r="AL196" s="26">
        <v>0.66</v>
      </c>
      <c r="AM196" s="19" t="s">
        <v>2032</v>
      </c>
      <c r="AO196" t="s">
        <v>2024</v>
      </c>
    </row>
    <row r="197" spans="1:41">
      <c r="A197">
        <v>71</v>
      </c>
      <c r="B197">
        <v>62</v>
      </c>
      <c r="C197">
        <v>86</v>
      </c>
      <c r="D197" t="s">
        <v>2580</v>
      </c>
      <c r="E197">
        <v>194</v>
      </c>
      <c r="F197" t="s">
        <v>326</v>
      </c>
      <c r="G197" s="38">
        <v>7</v>
      </c>
      <c r="H197" s="41">
        <v>1</v>
      </c>
      <c r="I197" s="13">
        <v>2.7957227414126318</v>
      </c>
      <c r="J197" s="13">
        <f t="shared" si="60"/>
        <v>4.2262142681747434</v>
      </c>
      <c r="K197" s="19" t="s">
        <v>164</v>
      </c>
      <c r="L197" s="14">
        <v>0.12218531216469186</v>
      </c>
      <c r="M197" s="25">
        <v>2345095</v>
      </c>
      <c r="N197" s="25">
        <v>71420000</v>
      </c>
      <c r="O197" s="15">
        <f t="shared" si="53"/>
        <v>1.5993067384759154</v>
      </c>
      <c r="P197" s="13">
        <f t="shared" si="54"/>
        <v>1.0276007912229121</v>
      </c>
      <c r="Q197" s="19" t="s">
        <v>1746</v>
      </c>
      <c r="R197">
        <v>71</v>
      </c>
      <c r="S197" s="7" t="s">
        <v>1730</v>
      </c>
      <c r="T197" s="7" t="s">
        <v>2516</v>
      </c>
      <c r="U197">
        <v>1</v>
      </c>
      <c r="V197" s="3">
        <v>0.94362999999999997</v>
      </c>
      <c r="W197" s="3">
        <v>1.4775E-2</v>
      </c>
      <c r="X197" s="3">
        <v>4.9249999999999999E-4</v>
      </c>
      <c r="Y197" s="3">
        <v>2.5609999999999997E-2</v>
      </c>
      <c r="AB197" s="21">
        <v>0.95799999999999996</v>
      </c>
      <c r="AC197" s="2">
        <v>1.4999999999999999E-2</v>
      </c>
      <c r="AD197" s="2">
        <v>1.7999999999999999E-2</v>
      </c>
      <c r="AE197" s="2">
        <v>5.0000000000000001E-4</v>
      </c>
      <c r="AF197" s="2">
        <v>8.0000000000000002E-3</v>
      </c>
      <c r="AG197" s="18">
        <f t="shared" si="55"/>
        <v>0.94362999999999997</v>
      </c>
      <c r="AH197" s="18">
        <f t="shared" si="56"/>
        <v>1.4775E-2</v>
      </c>
      <c r="AI197" s="18">
        <f t="shared" si="57"/>
        <v>1.7729999999999999E-2</v>
      </c>
      <c r="AJ197" s="18">
        <f t="shared" si="58"/>
        <v>4.9249999999999999E-4</v>
      </c>
      <c r="AK197" s="18">
        <f t="shared" si="59"/>
        <v>7.8799999999999999E-3</v>
      </c>
      <c r="AL197" s="26">
        <v>0.98499999999999999</v>
      </c>
      <c r="AM197" s="19" t="s">
        <v>2094</v>
      </c>
      <c r="AO197" t="s">
        <v>2024</v>
      </c>
    </row>
    <row r="198" spans="1:41">
      <c r="A198">
        <v>59</v>
      </c>
      <c r="B198">
        <v>170</v>
      </c>
      <c r="C198">
        <v>194</v>
      </c>
      <c r="D198" t="s">
        <v>2572</v>
      </c>
      <c r="E198">
        <v>191</v>
      </c>
      <c r="F198" t="s">
        <v>926</v>
      </c>
      <c r="G198" s="38">
        <v>7.5</v>
      </c>
      <c r="H198" s="41">
        <v>1</v>
      </c>
      <c r="I198" s="13">
        <v>2.3309160751662583</v>
      </c>
      <c r="J198" s="13">
        <f t="shared" si="60"/>
        <v>3.3244421686566241</v>
      </c>
      <c r="K198" s="19" t="s">
        <v>524</v>
      </c>
      <c r="L198" s="14">
        <v>2.5203114704901441E-2</v>
      </c>
      <c r="M198" s="25">
        <v>1628750</v>
      </c>
      <c r="N198" s="25">
        <v>76653000</v>
      </c>
      <c r="O198" s="15">
        <f t="shared" si="53"/>
        <v>1.1107741265461091</v>
      </c>
      <c r="P198" s="13">
        <f t="shared" si="54"/>
        <v>1.1028939155644062</v>
      </c>
      <c r="Q198" s="19" t="s">
        <v>1745</v>
      </c>
      <c r="R198">
        <v>59</v>
      </c>
      <c r="S198" s="7" t="s">
        <v>1731</v>
      </c>
      <c r="T198" s="7" t="s">
        <v>2528</v>
      </c>
      <c r="U198">
        <v>1</v>
      </c>
      <c r="V198" s="3">
        <v>1.65E-3</v>
      </c>
      <c r="W198" s="3">
        <v>0.82087499999999991</v>
      </c>
      <c r="X198" s="3">
        <v>2.4749999999999994E-4</v>
      </c>
      <c r="Y198" s="3">
        <v>2.4749999999999998E-3</v>
      </c>
      <c r="AB198" s="21">
        <v>2E-3</v>
      </c>
      <c r="AC198" s="2">
        <v>0.995</v>
      </c>
      <c r="AD198" s="2">
        <v>1E-3</v>
      </c>
      <c r="AE198" s="2">
        <v>2.9999999999999997E-4</v>
      </c>
      <c r="AF198" s="2">
        <v>2E-3</v>
      </c>
      <c r="AG198" s="18">
        <f t="shared" si="55"/>
        <v>1.65E-3</v>
      </c>
      <c r="AH198" s="18">
        <f t="shared" si="56"/>
        <v>0.82087499999999991</v>
      </c>
      <c r="AI198" s="18">
        <f t="shared" si="57"/>
        <v>8.25E-4</v>
      </c>
      <c r="AJ198" s="18">
        <f t="shared" si="58"/>
        <v>2.4749999999999994E-4</v>
      </c>
      <c r="AK198" s="18">
        <f t="shared" si="59"/>
        <v>1.65E-3</v>
      </c>
      <c r="AL198" s="26">
        <v>0.82499999999999996</v>
      </c>
      <c r="AM198" s="19" t="s">
        <v>2159</v>
      </c>
      <c r="AO198" t="s">
        <v>2024</v>
      </c>
    </row>
    <row r="199" spans="1:41">
      <c r="A199">
        <v>52</v>
      </c>
      <c r="B199">
        <v>154</v>
      </c>
      <c r="C199">
        <v>178</v>
      </c>
      <c r="D199" t="s">
        <v>2571</v>
      </c>
      <c r="E199">
        <v>185</v>
      </c>
      <c r="F199" t="s">
        <v>1674</v>
      </c>
      <c r="G199" s="38">
        <v>7</v>
      </c>
      <c r="H199" s="41">
        <v>1</v>
      </c>
      <c r="I199" s="13">
        <v>1.9545766194143268</v>
      </c>
      <c r="J199" s="13">
        <f t="shared" si="60"/>
        <v>2.562049125122424</v>
      </c>
      <c r="K199" s="19" t="s">
        <v>1575</v>
      </c>
      <c r="L199" s="14">
        <v>0.12311732926724184</v>
      </c>
      <c r="M199" s="25">
        <v>995868</v>
      </c>
      <c r="N199" s="25">
        <v>83661000</v>
      </c>
      <c r="O199" s="15">
        <f t="shared" si="53"/>
        <v>0.67916157044065717</v>
      </c>
      <c r="P199" s="13">
        <f t="shared" si="54"/>
        <v>1.2037259842411097</v>
      </c>
      <c r="Q199" s="19" t="s">
        <v>1744</v>
      </c>
      <c r="R199">
        <v>52</v>
      </c>
      <c r="S199" s="7" t="s">
        <v>1731</v>
      </c>
      <c r="T199" s="7" t="s">
        <v>2523</v>
      </c>
      <c r="U199">
        <v>1</v>
      </c>
      <c r="V199" s="3">
        <v>4.9979999999999997E-2</v>
      </c>
      <c r="W199" s="3">
        <v>0.93001999999999996</v>
      </c>
      <c r="X199" s="3">
        <v>0</v>
      </c>
      <c r="Y199" s="3">
        <v>0</v>
      </c>
      <c r="AB199" s="21">
        <v>5.0999999999999997E-2</v>
      </c>
      <c r="AC199" s="2">
        <v>0.94899999999999995</v>
      </c>
      <c r="AD199" s="2">
        <v>0</v>
      </c>
      <c r="AE199" s="2">
        <v>0</v>
      </c>
      <c r="AF199" s="2">
        <v>0</v>
      </c>
      <c r="AG199" s="18">
        <f t="shared" si="55"/>
        <v>4.9979999999999997E-2</v>
      </c>
      <c r="AH199" s="18">
        <f t="shared" si="56"/>
        <v>0.93001999999999996</v>
      </c>
      <c r="AI199" s="18">
        <f t="shared" si="57"/>
        <v>0</v>
      </c>
      <c r="AJ199" s="18">
        <f t="shared" si="58"/>
        <v>0</v>
      </c>
      <c r="AK199" s="18">
        <f t="shared" si="59"/>
        <v>0</v>
      </c>
      <c r="AL199" s="26">
        <v>0.98</v>
      </c>
      <c r="AM199" s="19" t="s">
        <v>2115</v>
      </c>
      <c r="AO199" t="s">
        <v>2024</v>
      </c>
    </row>
    <row r="200" spans="1:41">
      <c r="A200">
        <v>72</v>
      </c>
      <c r="B200">
        <v>202</v>
      </c>
      <c r="C200">
        <v>51</v>
      </c>
      <c r="D200" t="s">
        <v>2574</v>
      </c>
      <c r="E200">
        <v>187</v>
      </c>
      <c r="F200" t="s">
        <v>187</v>
      </c>
      <c r="G200" s="38">
        <v>7</v>
      </c>
      <c r="H200" s="41">
        <v>1</v>
      </c>
      <c r="I200" s="13">
        <v>2.0481714213596711</v>
      </c>
      <c r="J200" s="13">
        <f t="shared" si="60"/>
        <v>2.6969916923608772</v>
      </c>
      <c r="K200" s="19" t="s">
        <v>164</v>
      </c>
      <c r="L200" s="14">
        <v>7.303645669952008E-3</v>
      </c>
      <c r="M200" s="25">
        <v>1063652</v>
      </c>
      <c r="N200" s="25">
        <v>86613986</v>
      </c>
      <c r="O200" s="15">
        <f t="shared" si="53"/>
        <v>0.72538886953124904</v>
      </c>
      <c r="P200" s="13">
        <f t="shared" si="54"/>
        <v>1.2462139532983791</v>
      </c>
      <c r="Q200" s="19" t="s">
        <v>1742</v>
      </c>
      <c r="R200">
        <v>72</v>
      </c>
      <c r="S200" s="7" t="s">
        <v>1767</v>
      </c>
      <c r="T200" s="7" t="s">
        <v>2495</v>
      </c>
      <c r="U200">
        <v>2</v>
      </c>
      <c r="V200" s="3">
        <v>0.57147999999999999</v>
      </c>
      <c r="W200" s="3">
        <v>0.31485999999999997</v>
      </c>
      <c r="X200" s="3">
        <v>0</v>
      </c>
      <c r="Y200" s="3">
        <v>2.4205999999999998E-2</v>
      </c>
      <c r="Z200" s="1" t="s">
        <v>1732</v>
      </c>
      <c r="AA200" s="1">
        <f>SUM(V200:Y200)</f>
        <v>0.91054599999999986</v>
      </c>
      <c r="AB200" s="21">
        <v>0.628</v>
      </c>
      <c r="AC200" s="2">
        <v>0.34599999999999997</v>
      </c>
      <c r="AD200" s="2">
        <v>5.9999999999999995E-4</v>
      </c>
      <c r="AE200" s="2">
        <v>0</v>
      </c>
      <c r="AF200" s="2">
        <v>2.5999999999999999E-2</v>
      </c>
      <c r="AG200" s="18">
        <f t="shared" si="55"/>
        <v>0.57147999999999999</v>
      </c>
      <c r="AH200" s="18">
        <f t="shared" si="56"/>
        <v>0.31485999999999997</v>
      </c>
      <c r="AI200" s="18">
        <f t="shared" si="57"/>
        <v>5.4599999999999994E-4</v>
      </c>
      <c r="AJ200" s="18">
        <f t="shared" si="58"/>
        <v>0</v>
      </c>
      <c r="AK200" s="18">
        <f t="shared" si="59"/>
        <v>2.366E-2</v>
      </c>
      <c r="AL200" s="26">
        <v>0.91</v>
      </c>
      <c r="AM200" s="19" t="s">
        <v>2120</v>
      </c>
      <c r="AO200" t="s">
        <v>2024</v>
      </c>
    </row>
    <row r="201" spans="1:41">
      <c r="L201" s="14"/>
      <c r="M201" s="25"/>
      <c r="N201" s="25"/>
      <c r="O201" s="15"/>
      <c r="Z201" s="1"/>
      <c r="AA201" s="1"/>
      <c r="AB201" s="21"/>
      <c r="AC201" s="2"/>
      <c r="AD201" s="2"/>
      <c r="AE201" s="2"/>
      <c r="AF201" s="2"/>
      <c r="AG201" s="18"/>
      <c r="AH201" s="18"/>
      <c r="AI201" s="18"/>
      <c r="AJ201" s="18"/>
      <c r="AK201" s="18"/>
    </row>
    <row r="202" spans="1:41">
      <c r="A202">
        <v>33</v>
      </c>
      <c r="B202">
        <v>127</v>
      </c>
      <c r="C202">
        <v>151</v>
      </c>
      <c r="D202" t="s">
        <v>2584</v>
      </c>
      <c r="E202">
        <v>188</v>
      </c>
      <c r="F202" t="s">
        <v>608</v>
      </c>
      <c r="G202" s="38">
        <v>8</v>
      </c>
      <c r="H202" s="41">
        <v>1</v>
      </c>
      <c r="I202" s="13">
        <v>2.1165449928069258</v>
      </c>
      <c r="J202" s="13">
        <f t="shared" si="60"/>
        <v>2.3470704961815452</v>
      </c>
      <c r="K202" s="19" t="s">
        <v>524</v>
      </c>
      <c r="L202" s="14">
        <v>6.8373571447254644E-2</v>
      </c>
      <c r="M202" s="25">
        <v>377915</v>
      </c>
      <c r="N202" s="25">
        <v>127300000</v>
      </c>
      <c r="O202" s="15">
        <f>+M202/$O$2*100</f>
        <v>0.25773028643663715</v>
      </c>
      <c r="P202" s="13">
        <f>(+N202/$O$1)*100</f>
        <v>1.8316099233082708</v>
      </c>
      <c r="Q202" s="19" t="s">
        <v>1740</v>
      </c>
      <c r="R202">
        <v>33</v>
      </c>
      <c r="S202" s="7" t="s">
        <v>1753</v>
      </c>
      <c r="T202" s="7" t="s">
        <v>2463</v>
      </c>
      <c r="U202">
        <v>1</v>
      </c>
      <c r="V202" s="3">
        <v>3.7599999999999999E-3</v>
      </c>
      <c r="W202" s="3">
        <v>4.6999999999999999E-4</v>
      </c>
      <c r="X202" s="3">
        <v>8.5116999999999984E-2</v>
      </c>
      <c r="Y202" s="3">
        <v>0.14593499999999998</v>
      </c>
      <c r="Z202" s="1" t="s">
        <v>1732</v>
      </c>
      <c r="AA202" s="1">
        <f>SUM(V202:Y202)</f>
        <v>0.23528199999999996</v>
      </c>
      <c r="AB202" s="21">
        <v>1.6E-2</v>
      </c>
      <c r="AC202" s="2">
        <v>2E-3</v>
      </c>
      <c r="AD202" s="2">
        <v>0.56999999999999995</v>
      </c>
      <c r="AE202" s="2">
        <v>0.36219999999999997</v>
      </c>
      <c r="AF202" s="2">
        <v>5.1000000000000004E-2</v>
      </c>
      <c r="AG202" s="18">
        <f t="shared" ref="AG202:AK206" si="61">+AB202*$AL202</f>
        <v>3.7599999999999999E-3</v>
      </c>
      <c r="AH202" s="18">
        <f t="shared" si="61"/>
        <v>4.6999999999999999E-4</v>
      </c>
      <c r="AI202" s="18">
        <f t="shared" si="61"/>
        <v>0.13394999999999999</v>
      </c>
      <c r="AJ202" s="18">
        <f t="shared" si="61"/>
        <v>8.5116999999999984E-2</v>
      </c>
      <c r="AK202" s="18">
        <f t="shared" si="61"/>
        <v>1.1985000000000001E-2</v>
      </c>
      <c r="AL202" s="26">
        <v>0.23499999999999999</v>
      </c>
      <c r="AM202" s="19" t="s">
        <v>9</v>
      </c>
      <c r="AO202" t="s">
        <v>2024</v>
      </c>
    </row>
    <row r="203" spans="1:41">
      <c r="A203">
        <v>95</v>
      </c>
      <c r="B203">
        <v>160</v>
      </c>
      <c r="C203">
        <v>184</v>
      </c>
      <c r="D203" t="s">
        <v>2571</v>
      </c>
      <c r="E203">
        <v>190</v>
      </c>
      <c r="F203" t="s">
        <v>853</v>
      </c>
      <c r="G203" s="38">
        <v>7.5</v>
      </c>
      <c r="H203" s="41">
        <v>1</v>
      </c>
      <c r="I203" s="13">
        <v>2.3057129604613569</v>
      </c>
      <c r="J203" s="13">
        <f t="shared" si="60"/>
        <v>2.3957296269948172</v>
      </c>
      <c r="K203" s="19" t="s">
        <v>524</v>
      </c>
      <c r="L203" s="14">
        <v>7.1074134206332573E-3</v>
      </c>
      <c r="M203" s="25">
        <v>147570</v>
      </c>
      <c r="N203" s="25">
        <v>152518015</v>
      </c>
      <c r="O203" s="15">
        <f>+M203/$O$2*100</f>
        <v>0.10063971625750379</v>
      </c>
      <c r="P203" s="13">
        <f>(+N203/$O$1)*100</f>
        <v>2.1944501944798094</v>
      </c>
      <c r="Q203" s="19" t="s">
        <v>1744</v>
      </c>
      <c r="R203">
        <v>95</v>
      </c>
      <c r="S203" s="7" t="s">
        <v>1731</v>
      </c>
      <c r="T203" s="7" t="s">
        <v>2506</v>
      </c>
      <c r="U203">
        <v>2</v>
      </c>
      <c r="V203" s="3">
        <v>2E-3</v>
      </c>
      <c r="W203" s="3">
        <v>0.89800000000000002</v>
      </c>
      <c r="X203" s="3">
        <v>9.6000000000000002E-2</v>
      </c>
      <c r="Y203" s="3">
        <v>4.7000000000000002E-3</v>
      </c>
      <c r="AB203" s="21">
        <v>2E-3</v>
      </c>
      <c r="AC203" s="2">
        <v>0.89800000000000002</v>
      </c>
      <c r="AD203" s="2">
        <v>5.0000000000000001E-4</v>
      </c>
      <c r="AE203" s="2">
        <v>9.6000000000000002E-2</v>
      </c>
      <c r="AF203" s="2">
        <v>4.1999999999999997E-3</v>
      </c>
      <c r="AG203" s="18">
        <f t="shared" si="61"/>
        <v>2E-3</v>
      </c>
      <c r="AH203" s="18">
        <f t="shared" si="61"/>
        <v>0.89800000000000002</v>
      </c>
      <c r="AI203" s="18">
        <f t="shared" si="61"/>
        <v>5.0000000000000001E-4</v>
      </c>
      <c r="AJ203" s="18">
        <f t="shared" si="61"/>
        <v>9.6000000000000002E-2</v>
      </c>
      <c r="AK203" s="18">
        <f t="shared" si="61"/>
        <v>4.1999999999999997E-3</v>
      </c>
      <c r="AL203" s="26">
        <v>1</v>
      </c>
      <c r="AM203" s="19" t="s">
        <v>2052</v>
      </c>
      <c r="AO203" t="s">
        <v>2024</v>
      </c>
    </row>
    <row r="204" spans="1:41">
      <c r="A204">
        <v>18</v>
      </c>
      <c r="B204">
        <v>102</v>
      </c>
      <c r="C204">
        <v>126</v>
      </c>
      <c r="D204" t="s">
        <v>2582</v>
      </c>
      <c r="E204">
        <v>195</v>
      </c>
      <c r="F204" t="s">
        <v>1406</v>
      </c>
      <c r="G204" s="38">
        <v>8</v>
      </c>
      <c r="H204" s="41">
        <v>1</v>
      </c>
      <c r="I204" s="13">
        <v>3.0994687863953798</v>
      </c>
      <c r="J204" s="13">
        <f t="shared" si="60"/>
        <v>4.2994091900770073</v>
      </c>
      <c r="K204" s="19" t="s">
        <v>1269</v>
      </c>
      <c r="L204" s="14">
        <v>0.30374604498274804</v>
      </c>
      <c r="M204" s="25">
        <v>1967138</v>
      </c>
      <c r="N204" s="25">
        <v>112336538</v>
      </c>
      <c r="O204" s="15">
        <f>+M204/$O$2*100</f>
        <v>1.3415478088998678</v>
      </c>
      <c r="P204" s="13">
        <f>(+N204/$O$1)*100</f>
        <v>1.6163135722772715</v>
      </c>
      <c r="Q204" s="19" t="s">
        <v>1748</v>
      </c>
      <c r="R204">
        <v>18</v>
      </c>
      <c r="S204" s="7" t="s">
        <v>1730</v>
      </c>
      <c r="T204" s="7" t="s">
        <v>2542</v>
      </c>
      <c r="U204">
        <v>1</v>
      </c>
      <c r="V204" s="3">
        <v>0.68515199999999998</v>
      </c>
      <c r="W204" s="3">
        <v>0</v>
      </c>
      <c r="X204" s="3">
        <v>0</v>
      </c>
      <c r="Y204" s="3">
        <v>3.4416000000000002E-2</v>
      </c>
      <c r="AB204" s="21">
        <v>0.9516</v>
      </c>
      <c r="AC204" s="2">
        <v>0</v>
      </c>
      <c r="AD204" s="2">
        <v>4.7E-2</v>
      </c>
      <c r="AE204" s="2">
        <v>0</v>
      </c>
      <c r="AF204" s="2">
        <v>7.9999999999999993E-4</v>
      </c>
      <c r="AG204" s="18">
        <f t="shared" si="61"/>
        <v>0.68515199999999998</v>
      </c>
      <c r="AH204" s="18">
        <f t="shared" si="61"/>
        <v>0</v>
      </c>
      <c r="AI204" s="18">
        <f t="shared" si="61"/>
        <v>3.3840000000000002E-2</v>
      </c>
      <c r="AJ204" s="18">
        <f t="shared" si="61"/>
        <v>0</v>
      </c>
      <c r="AK204" s="18">
        <f t="shared" si="61"/>
        <v>5.7599999999999991E-4</v>
      </c>
      <c r="AL204" s="26">
        <v>0.72</v>
      </c>
      <c r="AM204" s="19" t="s">
        <v>2208</v>
      </c>
      <c r="AO204" t="s">
        <v>2024</v>
      </c>
    </row>
    <row r="205" spans="1:41">
      <c r="A205">
        <v>57</v>
      </c>
      <c r="B205">
        <v>201</v>
      </c>
      <c r="C205">
        <v>50</v>
      </c>
      <c r="D205" t="s">
        <v>2574</v>
      </c>
      <c r="E205">
        <v>196</v>
      </c>
      <c r="F205" t="s">
        <v>482</v>
      </c>
      <c r="G205" s="38">
        <v>8</v>
      </c>
      <c r="H205" s="41">
        <v>1</v>
      </c>
      <c r="I205" s="13">
        <v>3.1554367980754208</v>
      </c>
      <c r="J205" s="13">
        <f t="shared" si="60"/>
        <v>3.7189288087163463</v>
      </c>
      <c r="K205" s="19" t="s">
        <v>164</v>
      </c>
      <c r="L205" s="14">
        <v>5.5968011680040952E-2</v>
      </c>
      <c r="M205" s="25">
        <v>923768</v>
      </c>
      <c r="N205" s="25">
        <v>170901000</v>
      </c>
      <c r="O205" s="15">
        <f>+M205/$O$2*100</f>
        <v>0.62999084778587633</v>
      </c>
      <c r="P205" s="13">
        <f>(+N205/$O$1)*100</f>
        <v>2.4589471131445939</v>
      </c>
      <c r="Q205" s="19" t="s">
        <v>1742</v>
      </c>
      <c r="R205">
        <v>57</v>
      </c>
      <c r="S205" s="7" t="s">
        <v>1767</v>
      </c>
      <c r="T205" s="7" t="s">
        <v>2497</v>
      </c>
      <c r="U205">
        <v>1</v>
      </c>
      <c r="V205" s="3">
        <v>0.47081499999999998</v>
      </c>
      <c r="W205" s="3">
        <v>0.46603999999999995</v>
      </c>
      <c r="X205" s="3">
        <v>9.5500000000000004E-5</v>
      </c>
      <c r="Y205" s="3">
        <v>1.7763000000000001E-2</v>
      </c>
      <c r="Z205" s="1" t="s">
        <v>1732</v>
      </c>
      <c r="AA205" s="1">
        <f>SUM(V205:Y205)</f>
        <v>0.95471349999999999</v>
      </c>
      <c r="AB205" s="21">
        <v>0.49299999999999999</v>
      </c>
      <c r="AC205" s="2">
        <v>0.48799999999999999</v>
      </c>
      <c r="AD205" s="2">
        <v>4.0000000000000001E-3</v>
      </c>
      <c r="AE205" s="2">
        <v>1E-4</v>
      </c>
      <c r="AF205" s="2">
        <v>1.46E-2</v>
      </c>
      <c r="AG205" s="18">
        <f t="shared" si="61"/>
        <v>0.47081499999999998</v>
      </c>
      <c r="AH205" s="18">
        <f t="shared" si="61"/>
        <v>0.46603999999999995</v>
      </c>
      <c r="AI205" s="18">
        <f t="shared" si="61"/>
        <v>3.82E-3</v>
      </c>
      <c r="AJ205" s="18">
        <f t="shared" si="61"/>
        <v>9.5500000000000004E-5</v>
      </c>
      <c r="AK205" s="18">
        <f t="shared" si="61"/>
        <v>1.3942999999999999E-2</v>
      </c>
      <c r="AL205" s="26">
        <v>0.95499999999999996</v>
      </c>
      <c r="AM205" s="19" t="s">
        <v>2243</v>
      </c>
      <c r="AO205" t="s">
        <v>2024</v>
      </c>
    </row>
    <row r="206" spans="1:41">
      <c r="A206">
        <v>67</v>
      </c>
      <c r="B206">
        <v>157</v>
      </c>
      <c r="C206">
        <v>181</v>
      </c>
      <c r="D206" t="s">
        <v>2571</v>
      </c>
      <c r="E206">
        <v>197</v>
      </c>
      <c r="F206" t="s">
        <v>888</v>
      </c>
      <c r="G206" s="38">
        <v>8</v>
      </c>
      <c r="H206" s="41">
        <v>1</v>
      </c>
      <c r="I206" s="13">
        <v>3.2383655603875363</v>
      </c>
      <c r="J206" s="13">
        <f t="shared" si="60"/>
        <v>3.7239779351517499</v>
      </c>
      <c r="K206" s="19" t="s">
        <v>524</v>
      </c>
      <c r="L206" s="14">
        <v>8.2928762312115545E-2</v>
      </c>
      <c r="M206" s="25">
        <v>796095</v>
      </c>
      <c r="N206" s="25">
        <v>183355000</v>
      </c>
      <c r="O206" s="15">
        <f>+M206/$O$2*100</f>
        <v>0.54292047783436659</v>
      </c>
      <c r="P206" s="13">
        <f>(+N206/$O$1)*100</f>
        <v>2.6381369794830167</v>
      </c>
      <c r="Q206" s="19" t="s">
        <v>1744</v>
      </c>
      <c r="R206">
        <v>67</v>
      </c>
      <c r="S206" t="s">
        <v>1731</v>
      </c>
      <c r="T206" s="7" t="s">
        <v>2551</v>
      </c>
      <c r="U206">
        <v>1</v>
      </c>
      <c r="V206" s="3">
        <v>1.5440000000000001E-2</v>
      </c>
      <c r="W206" s="3">
        <v>0.93025999999999998</v>
      </c>
      <c r="X206" s="3">
        <v>1.84315E-2</v>
      </c>
      <c r="Y206" s="3">
        <v>3.86E-4</v>
      </c>
      <c r="AB206" s="21">
        <v>1.6E-2</v>
      </c>
      <c r="AC206" s="2">
        <v>0.96399999999999997</v>
      </c>
      <c r="AD206" s="2">
        <v>1E-4</v>
      </c>
      <c r="AE206" s="2">
        <v>1.9099999999999999E-2</v>
      </c>
      <c r="AF206" s="2">
        <v>3.0000000000000003E-4</v>
      </c>
      <c r="AG206" s="18">
        <f t="shared" si="61"/>
        <v>1.5440000000000001E-2</v>
      </c>
      <c r="AH206" s="18">
        <f t="shared" si="61"/>
        <v>0.93025999999999998</v>
      </c>
      <c r="AI206" s="18">
        <f t="shared" si="61"/>
        <v>9.6500000000000001E-5</v>
      </c>
      <c r="AJ206" s="18">
        <f t="shared" si="61"/>
        <v>1.84315E-2</v>
      </c>
      <c r="AK206" s="18">
        <f t="shared" si="61"/>
        <v>2.8950000000000004E-4</v>
      </c>
      <c r="AL206" s="26">
        <v>0.96499999999999997</v>
      </c>
      <c r="AM206" s="19" t="s">
        <v>2255</v>
      </c>
      <c r="AO206" t="s">
        <v>2024</v>
      </c>
    </row>
    <row r="207" spans="1:41">
      <c r="E207">
        <v>198</v>
      </c>
      <c r="L207" s="14"/>
      <c r="M207" s="25"/>
      <c r="N207" s="25"/>
      <c r="O207" s="15"/>
      <c r="S207"/>
      <c r="AB207" s="21"/>
      <c r="AC207" s="2"/>
      <c r="AD207" s="2"/>
      <c r="AE207" s="2"/>
      <c r="AF207" s="2"/>
      <c r="AG207" s="18"/>
      <c r="AH207" s="18"/>
      <c r="AI207" s="18"/>
      <c r="AJ207" s="18"/>
      <c r="AK207" s="18"/>
    </row>
    <row r="208" spans="1:41">
      <c r="A208">
        <v>85</v>
      </c>
      <c r="B208">
        <v>182</v>
      </c>
      <c r="C208">
        <v>206</v>
      </c>
      <c r="D208" t="s">
        <v>2572</v>
      </c>
      <c r="E208">
        <v>199</v>
      </c>
      <c r="F208" t="s">
        <v>786</v>
      </c>
      <c r="G208" s="38">
        <v>8</v>
      </c>
      <c r="H208" s="41">
        <v>1</v>
      </c>
      <c r="I208" s="13">
        <v>4.8599931565570991</v>
      </c>
      <c r="J208" s="13">
        <f t="shared" si="60"/>
        <v>6.0256476838692326</v>
      </c>
      <c r="K208" s="19" t="s">
        <v>524</v>
      </c>
      <c r="L208" s="23">
        <v>1</v>
      </c>
      <c r="M208" s="25">
        <v>1910931</v>
      </c>
      <c r="N208" s="25">
        <v>237641326</v>
      </c>
      <c r="O208" s="15">
        <f t="shared" ref="O208:O216" si="62">+M208/$O$2*100</f>
        <v>1.3032157865939418</v>
      </c>
      <c r="P208" s="13">
        <f t="shared" ref="P208:P213" si="63">(+N208/$O$1)*100</f>
        <v>3.4192161106813495</v>
      </c>
      <c r="Q208" s="19" t="s">
        <v>1745</v>
      </c>
      <c r="R208">
        <v>85</v>
      </c>
      <c r="S208" s="7" t="s">
        <v>1731</v>
      </c>
      <c r="T208" s="7" t="s">
        <v>2521</v>
      </c>
      <c r="U208">
        <v>2</v>
      </c>
      <c r="V208" s="3">
        <v>9.801E-2</v>
      </c>
      <c r="W208" s="3">
        <v>0.86327999999999994</v>
      </c>
      <c r="X208" s="3">
        <v>2.376E-2</v>
      </c>
      <c r="Y208" s="3">
        <v>4.9500000000000004E-3</v>
      </c>
      <c r="AB208" s="21">
        <v>9.9000000000000005E-2</v>
      </c>
      <c r="AC208" s="2">
        <v>0.872</v>
      </c>
      <c r="AD208" s="2">
        <v>1E-3</v>
      </c>
      <c r="AE208" s="2">
        <v>2.4E-2</v>
      </c>
      <c r="AF208" s="2">
        <v>4.0000000000000001E-3</v>
      </c>
      <c r="AG208" s="18">
        <f t="shared" ref="AG208:AK213" si="64">+AB208*$AL208</f>
        <v>9.801E-2</v>
      </c>
      <c r="AH208" s="18">
        <f t="shared" si="64"/>
        <v>0.86327999999999994</v>
      </c>
      <c r="AI208" s="18">
        <f t="shared" si="64"/>
        <v>9.8999999999999999E-4</v>
      </c>
      <c r="AJ208" s="18">
        <f t="shared" si="64"/>
        <v>2.376E-2</v>
      </c>
      <c r="AK208" s="18">
        <f t="shared" si="64"/>
        <v>3.96E-3</v>
      </c>
      <c r="AL208" s="26">
        <v>0.99</v>
      </c>
      <c r="AM208" s="19" t="s">
        <v>2157</v>
      </c>
      <c r="AO208" t="s">
        <v>2024</v>
      </c>
    </row>
    <row r="209" spans="1:41" s="28" customFormat="1">
      <c r="A209" s="28">
        <v>93</v>
      </c>
      <c r="B209" s="28">
        <v>13</v>
      </c>
      <c r="C209" s="28">
        <v>13</v>
      </c>
      <c r="D209" s="28" t="s">
        <v>2576</v>
      </c>
      <c r="E209" s="28">
        <v>200</v>
      </c>
      <c r="F209" s="28" t="s">
        <v>523</v>
      </c>
      <c r="G209" s="40">
        <v>8</v>
      </c>
      <c r="H209" s="43">
        <v>1</v>
      </c>
      <c r="I209" s="34">
        <v>6.1352385661200994</v>
      </c>
      <c r="J209" s="34">
        <f t="shared" si="60"/>
        <v>10.833688883984943</v>
      </c>
      <c r="K209" s="37" t="s">
        <v>524</v>
      </c>
      <c r="L209" s="22">
        <v>1</v>
      </c>
      <c r="M209" s="35">
        <v>7702466</v>
      </c>
      <c r="N209" s="35">
        <v>22785500</v>
      </c>
      <c r="O209" s="36">
        <f t="shared" si="62"/>
        <v>5.2529239867389732</v>
      </c>
      <c r="P209" s="34">
        <f t="shared" si="63"/>
        <v>0.32784091050699615</v>
      </c>
      <c r="Q209" s="37" t="s">
        <v>1740</v>
      </c>
      <c r="R209" s="28">
        <v>93</v>
      </c>
      <c r="S209" s="29" t="s">
        <v>1732</v>
      </c>
      <c r="T209" s="29" t="s">
        <v>2468</v>
      </c>
      <c r="U209" s="28">
        <v>1</v>
      </c>
      <c r="V209" s="30">
        <v>0.21696000000000001</v>
      </c>
      <c r="W209" s="30">
        <v>7.6800000000000002E-3</v>
      </c>
      <c r="X209" s="30">
        <v>1.3120000000000001E-2</v>
      </c>
      <c r="Y209" s="30">
        <v>8.2240000000000008E-2</v>
      </c>
      <c r="Z209" s="33" t="s">
        <v>1732</v>
      </c>
      <c r="AA209" s="33">
        <f>SUM(V209:Y209)</f>
        <v>0.32</v>
      </c>
      <c r="AB209" s="31">
        <v>0.67800000000000005</v>
      </c>
      <c r="AC209" s="32">
        <v>2.4E-2</v>
      </c>
      <c r="AD209" s="32">
        <v>0.24199999999999999</v>
      </c>
      <c r="AE209" s="32">
        <v>4.1000000000000002E-2</v>
      </c>
      <c r="AF209" s="32">
        <v>1.4999999999999999E-2</v>
      </c>
      <c r="AG209" s="32">
        <f t="shared" si="64"/>
        <v>0.21696000000000001</v>
      </c>
      <c r="AH209" s="32">
        <f t="shared" si="64"/>
        <v>7.6800000000000002E-3</v>
      </c>
      <c r="AI209" s="32">
        <f t="shared" si="64"/>
        <v>7.7439999999999995E-2</v>
      </c>
      <c r="AJ209" s="32">
        <f t="shared" si="64"/>
        <v>1.3120000000000001E-2</v>
      </c>
      <c r="AK209" s="32">
        <f t="shared" si="64"/>
        <v>4.7999999999999996E-3</v>
      </c>
      <c r="AL209" s="33">
        <v>0.32</v>
      </c>
      <c r="AM209" s="37" t="s">
        <v>2036</v>
      </c>
      <c r="AO209" s="28" t="s">
        <v>2024</v>
      </c>
    </row>
    <row r="210" spans="1:41">
      <c r="A210">
        <v>19</v>
      </c>
      <c r="B210">
        <v>17</v>
      </c>
      <c r="C210">
        <v>17</v>
      </c>
      <c r="D210" t="s">
        <v>2577</v>
      </c>
      <c r="E210">
        <v>201</v>
      </c>
      <c r="F210" t="s">
        <v>1541</v>
      </c>
      <c r="G210" s="38">
        <v>8</v>
      </c>
      <c r="H210" s="41">
        <v>1</v>
      </c>
      <c r="I210" s="13">
        <v>8.0218926408107141</v>
      </c>
      <c r="J210" s="13">
        <f t="shared" si="60"/>
        <v>14.103894914343163</v>
      </c>
      <c r="K210" s="19" t="s">
        <v>1537</v>
      </c>
      <c r="L210" s="23">
        <v>1</v>
      </c>
      <c r="M210" s="25">
        <v>9970610</v>
      </c>
      <c r="N210" s="25">
        <v>35056064</v>
      </c>
      <c r="O210" s="15">
        <f t="shared" si="62"/>
        <v>6.7997517199581887</v>
      </c>
      <c r="P210" s="13">
        <f t="shared" si="63"/>
        <v>0.50439147442678578</v>
      </c>
      <c r="Q210" s="19" t="s">
        <v>1741</v>
      </c>
      <c r="R210">
        <v>19</v>
      </c>
      <c r="S210" s="7" t="s">
        <v>1732</v>
      </c>
      <c r="T210" s="7" t="s">
        <v>2476</v>
      </c>
      <c r="U210">
        <v>1</v>
      </c>
      <c r="V210" s="3">
        <v>0.29399999999999998</v>
      </c>
      <c r="W210" s="3">
        <v>8.8199999999999997E-3</v>
      </c>
      <c r="X210" s="3">
        <v>9.2399999999999999E-3</v>
      </c>
      <c r="Y210" s="3">
        <v>0.10836</v>
      </c>
      <c r="Z210" s="1" t="s">
        <v>1732</v>
      </c>
      <c r="AA210" s="1">
        <f>SUM(V210:Y210)</f>
        <v>0.42042000000000002</v>
      </c>
      <c r="AB210" s="21">
        <v>0.7</v>
      </c>
      <c r="AC210" s="2">
        <v>2.1000000000000001E-2</v>
      </c>
      <c r="AD210" s="2">
        <v>0.23699999999999999</v>
      </c>
      <c r="AE210" s="2">
        <v>2.1999999999999999E-2</v>
      </c>
      <c r="AF210" s="2">
        <v>2.0999999999999998E-2</v>
      </c>
      <c r="AG210" s="18">
        <f t="shared" si="64"/>
        <v>0.29399999999999998</v>
      </c>
      <c r="AH210" s="18">
        <f t="shared" si="64"/>
        <v>8.8199999999999997E-3</v>
      </c>
      <c r="AI210" s="18">
        <f t="shared" si="64"/>
        <v>9.953999999999999E-2</v>
      </c>
      <c r="AJ210" s="18">
        <f t="shared" si="64"/>
        <v>9.2399999999999999E-3</v>
      </c>
      <c r="AK210" s="18">
        <f t="shared" si="64"/>
        <v>8.819999999999998E-3</v>
      </c>
      <c r="AL210" s="26">
        <v>0.42</v>
      </c>
      <c r="AM210" s="19" t="s">
        <v>2077</v>
      </c>
      <c r="AO210" t="s">
        <v>2024</v>
      </c>
    </row>
    <row r="211" spans="1:41">
      <c r="A211">
        <v>5</v>
      </c>
      <c r="B211">
        <v>93</v>
      </c>
      <c r="C211">
        <v>117</v>
      </c>
      <c r="D211" t="s">
        <v>2582</v>
      </c>
      <c r="E211">
        <v>202</v>
      </c>
      <c r="F211" t="s">
        <v>1443</v>
      </c>
      <c r="G211" s="38">
        <v>8</v>
      </c>
      <c r="H211" s="41">
        <v>1</v>
      </c>
      <c r="I211" s="13">
        <v>9.2104624394079622</v>
      </c>
      <c r="J211" s="13">
        <f t="shared" si="60"/>
        <v>14.40447777777233</v>
      </c>
      <c r="K211" s="19" t="s">
        <v>1269</v>
      </c>
      <c r="L211" s="23">
        <v>1</v>
      </c>
      <c r="M211" s="25">
        <v>8514877</v>
      </c>
      <c r="N211" s="25">
        <v>193946886</v>
      </c>
      <c r="O211" s="15">
        <f t="shared" si="62"/>
        <v>5.8069716422548296</v>
      </c>
      <c r="P211" s="13">
        <f t="shared" si="63"/>
        <v>2.7905344932626708</v>
      </c>
      <c r="Q211" s="19" t="s">
        <v>1748</v>
      </c>
      <c r="R211">
        <v>5</v>
      </c>
      <c r="S211" s="7" t="s">
        <v>1730</v>
      </c>
      <c r="T211" s="7" t="s">
        <v>2508</v>
      </c>
      <c r="U211">
        <v>1</v>
      </c>
      <c r="V211" s="3">
        <v>0.76950400000000008</v>
      </c>
      <c r="W211" s="3">
        <v>1.73E-4</v>
      </c>
      <c r="X211" s="3">
        <v>8.6499999999999999E-4</v>
      </c>
      <c r="Y211" s="3">
        <v>9.4284999999999994E-2</v>
      </c>
      <c r="AB211" s="21">
        <v>0.88960000000000006</v>
      </c>
      <c r="AC211" s="2">
        <v>2.0000000000000001E-4</v>
      </c>
      <c r="AD211" s="2">
        <v>7.9000000000000001E-2</v>
      </c>
      <c r="AE211" s="2">
        <v>1E-3</v>
      </c>
      <c r="AF211" s="2">
        <v>0.03</v>
      </c>
      <c r="AG211" s="18">
        <f t="shared" si="64"/>
        <v>0.76950400000000008</v>
      </c>
      <c r="AH211" s="18">
        <f t="shared" si="64"/>
        <v>1.73E-4</v>
      </c>
      <c r="AI211" s="18">
        <f t="shared" si="64"/>
        <v>6.8335000000000007E-2</v>
      </c>
      <c r="AJ211" s="18">
        <f t="shared" si="64"/>
        <v>8.6499999999999999E-4</v>
      </c>
      <c r="AK211" s="18">
        <f t="shared" si="64"/>
        <v>2.5949999999999997E-2</v>
      </c>
      <c r="AL211" s="26">
        <v>0.86499999999999999</v>
      </c>
      <c r="AM211" s="19" t="s">
        <v>2066</v>
      </c>
      <c r="AO211" t="s">
        <v>2024</v>
      </c>
    </row>
    <row r="212" spans="1:41">
      <c r="A212">
        <v>20</v>
      </c>
      <c r="B212">
        <v>115</v>
      </c>
      <c r="C212">
        <v>139</v>
      </c>
      <c r="D212" t="s">
        <v>2583</v>
      </c>
      <c r="E212">
        <v>204</v>
      </c>
      <c r="F212" t="s">
        <v>1556</v>
      </c>
      <c r="G212" s="38">
        <v>8</v>
      </c>
      <c r="H212" s="41">
        <v>1</v>
      </c>
      <c r="I212" s="13">
        <v>11.453991460644373</v>
      </c>
      <c r="J212" s="13">
        <f t="shared" si="60"/>
        <v>17.042182443543012</v>
      </c>
      <c r="K212" s="19" t="s">
        <v>1537</v>
      </c>
      <c r="L212" s="23">
        <v>1</v>
      </c>
      <c r="M212" s="25">
        <v>9161074</v>
      </c>
      <c r="N212" s="25">
        <v>316014000</v>
      </c>
      <c r="O212" s="15">
        <f t="shared" si="62"/>
        <v>6.2476647555329352</v>
      </c>
      <c r="P212" s="13">
        <f t="shared" si="63"/>
        <v>4.5468529324771403</v>
      </c>
      <c r="Q212" s="19" t="s">
        <v>1749</v>
      </c>
      <c r="R212">
        <v>20</v>
      </c>
      <c r="S212" s="7" t="s">
        <v>1730</v>
      </c>
      <c r="T212" s="7" t="s">
        <v>2483</v>
      </c>
      <c r="U212">
        <v>1</v>
      </c>
      <c r="V212" s="3">
        <v>0.52065000000000006</v>
      </c>
      <c r="W212" s="3">
        <v>5.8500000000000002E-3</v>
      </c>
      <c r="X212" s="3">
        <v>1.1700000000000002E-2</v>
      </c>
      <c r="Y212" s="3">
        <v>0.11180000000000001</v>
      </c>
      <c r="Z212" s="1" t="s">
        <v>2456</v>
      </c>
      <c r="AA212" s="1">
        <f>+V212+W212</f>
        <v>0.52650000000000008</v>
      </c>
      <c r="AB212" s="21">
        <v>0.80100000000000005</v>
      </c>
      <c r="AC212" s="2">
        <v>8.9999999999999993E-3</v>
      </c>
      <c r="AD212" s="2">
        <v>0.16400000000000001</v>
      </c>
      <c r="AE212" s="2">
        <v>1.8000000000000002E-2</v>
      </c>
      <c r="AF212" s="2">
        <v>8.0000000000000002E-3</v>
      </c>
      <c r="AG212" s="18">
        <f t="shared" si="64"/>
        <v>0.52065000000000006</v>
      </c>
      <c r="AH212" s="18">
        <f t="shared" si="64"/>
        <v>5.8500000000000002E-3</v>
      </c>
      <c r="AI212" s="18">
        <f t="shared" si="64"/>
        <v>0.10660000000000001</v>
      </c>
      <c r="AJ212" s="18">
        <f t="shared" si="64"/>
        <v>1.1700000000000002E-2</v>
      </c>
      <c r="AK212" s="18">
        <f t="shared" si="64"/>
        <v>5.2000000000000006E-3</v>
      </c>
      <c r="AL212" s="26">
        <v>0.65</v>
      </c>
      <c r="AM212" s="19" t="s">
        <v>2364</v>
      </c>
      <c r="AO212" t="s">
        <v>2024</v>
      </c>
    </row>
    <row r="213" spans="1:41">
      <c r="A213">
        <v>69</v>
      </c>
      <c r="B213">
        <v>131</v>
      </c>
      <c r="C213">
        <v>155</v>
      </c>
      <c r="D213" t="s">
        <v>2584</v>
      </c>
      <c r="E213">
        <v>206</v>
      </c>
      <c r="F213" t="s">
        <v>866</v>
      </c>
      <c r="G213" s="38">
        <v>8</v>
      </c>
      <c r="H213" s="41">
        <v>1</v>
      </c>
      <c r="I213" s="13">
        <v>19.805112964067124</v>
      </c>
      <c r="J213" s="13">
        <f t="shared" si="60"/>
        <v>21.73652463984741</v>
      </c>
      <c r="K213" s="19" t="s">
        <v>524</v>
      </c>
      <c r="L213" s="23">
        <v>1</v>
      </c>
      <c r="M213" s="25">
        <v>3166285</v>
      </c>
      <c r="N213" s="25">
        <v>1210569573</v>
      </c>
      <c r="O213" s="15">
        <f t="shared" si="62"/>
        <v>2.1593414921080871</v>
      </c>
      <c r="P213" s="13">
        <f t="shared" si="63"/>
        <v>17.417841655631236</v>
      </c>
      <c r="Q213" s="19" t="s">
        <v>1743</v>
      </c>
      <c r="R213">
        <v>69</v>
      </c>
      <c r="S213" s="7" t="s">
        <v>1753</v>
      </c>
      <c r="T213" s="7" t="s">
        <v>2527</v>
      </c>
      <c r="U213">
        <v>2</v>
      </c>
      <c r="V213" s="3">
        <v>1.9750000000000004E-2</v>
      </c>
      <c r="W213" s="3">
        <v>0.11376</v>
      </c>
      <c r="X213" s="3">
        <v>0.6343700000000001</v>
      </c>
      <c r="Y213" s="3">
        <v>2.2673000000000002E-2</v>
      </c>
      <c r="AB213" s="21">
        <v>2.5000000000000001E-2</v>
      </c>
      <c r="AC213" s="2">
        <v>0.14399999999999999</v>
      </c>
      <c r="AD213" s="2">
        <v>6.9999999999999999E-4</v>
      </c>
      <c r="AE213" s="2">
        <v>0.80300000000000005</v>
      </c>
      <c r="AF213" s="2">
        <v>2.8000000000000001E-2</v>
      </c>
      <c r="AG213" s="18">
        <f t="shared" si="64"/>
        <v>1.9750000000000004E-2</v>
      </c>
      <c r="AH213" s="18">
        <f t="shared" si="64"/>
        <v>0.11376</v>
      </c>
      <c r="AI213" s="18">
        <f t="shared" si="64"/>
        <v>5.53E-4</v>
      </c>
      <c r="AJ213" s="18">
        <f t="shared" si="64"/>
        <v>0.6343700000000001</v>
      </c>
      <c r="AK213" s="18">
        <f t="shared" si="64"/>
        <v>2.2120000000000001E-2</v>
      </c>
      <c r="AL213" s="26">
        <v>0.79</v>
      </c>
      <c r="AM213" s="19" t="s">
        <v>2155</v>
      </c>
      <c r="AO213" t="s">
        <v>2024</v>
      </c>
    </row>
    <row r="214" spans="1:41">
      <c r="A214">
        <v>1</v>
      </c>
      <c r="B214">
        <v>31</v>
      </c>
      <c r="C214">
        <v>31</v>
      </c>
      <c r="D214" t="s">
        <v>2577</v>
      </c>
      <c r="E214">
        <v>203</v>
      </c>
      <c r="F214" t="s">
        <v>1750</v>
      </c>
      <c r="G214" s="38">
        <v>8</v>
      </c>
      <c r="H214" s="41">
        <v>1</v>
      </c>
      <c r="I214" s="13">
        <v>10</v>
      </c>
      <c r="J214" s="13">
        <f t="shared" si="60"/>
        <v>19.095426273701339</v>
      </c>
      <c r="K214" s="19" t="s">
        <v>1750</v>
      </c>
      <c r="L214" s="23">
        <v>1</v>
      </c>
      <c r="M214" s="25">
        <v>14000000</v>
      </c>
      <c r="N214" s="25">
        <v>0</v>
      </c>
      <c r="O214" s="13">
        <f t="shared" si="62"/>
        <v>9.5477131368506694</v>
      </c>
      <c r="P214" s="13">
        <v>0</v>
      </c>
      <c r="Q214" s="19" t="s">
        <v>1751</v>
      </c>
      <c r="R214">
        <v>1</v>
      </c>
      <c r="S214" s="7" t="s">
        <v>1732</v>
      </c>
      <c r="T214" s="7" t="s">
        <v>1741</v>
      </c>
      <c r="U214">
        <v>1</v>
      </c>
      <c r="Z214" s="1"/>
      <c r="AA214" s="1"/>
      <c r="AB214" s="21">
        <v>0</v>
      </c>
      <c r="AC214" s="2">
        <v>0</v>
      </c>
      <c r="AD214" s="2">
        <v>0</v>
      </c>
      <c r="AE214" s="2">
        <v>0</v>
      </c>
      <c r="AF214" s="2">
        <v>0</v>
      </c>
      <c r="AG214" s="18">
        <v>0</v>
      </c>
      <c r="AH214" s="18">
        <v>0</v>
      </c>
      <c r="AI214" s="18">
        <v>0</v>
      </c>
      <c r="AJ214" s="18">
        <v>0</v>
      </c>
      <c r="AK214" s="18">
        <v>0</v>
      </c>
      <c r="AL214" s="26">
        <v>0</v>
      </c>
      <c r="AM214" s="19" t="s">
        <v>1750</v>
      </c>
    </row>
    <row r="215" spans="1:41">
      <c r="A215">
        <v>23</v>
      </c>
      <c r="B215">
        <v>2</v>
      </c>
      <c r="C215">
        <v>2</v>
      </c>
      <c r="D215" t="s">
        <v>2576</v>
      </c>
      <c r="E215">
        <v>205</v>
      </c>
      <c r="F215" t="s">
        <v>1039</v>
      </c>
      <c r="G215" s="38">
        <v>8</v>
      </c>
      <c r="H215" s="41">
        <v>1</v>
      </c>
      <c r="I215" s="13">
        <v>14.937530364898226</v>
      </c>
      <c r="J215" s="13">
        <f t="shared" si="60"/>
        <v>25.353404781957561</v>
      </c>
      <c r="K215" s="19" t="s">
        <v>954</v>
      </c>
      <c r="L215" s="23">
        <v>1</v>
      </c>
      <c r="M215" s="25">
        <v>17075400</v>
      </c>
      <c r="N215" s="25">
        <v>143400000</v>
      </c>
      <c r="O215" s="15">
        <f t="shared" si="62"/>
        <v>11.645072921212849</v>
      </c>
      <c r="P215" s="13">
        <f>(+N215/$O$1)*100</f>
        <v>2.0632589395318623</v>
      </c>
      <c r="Q215" s="19" t="s">
        <v>1740</v>
      </c>
      <c r="R215">
        <v>23</v>
      </c>
      <c r="S215" s="7" t="s">
        <v>1732</v>
      </c>
      <c r="T215" s="7" t="s">
        <v>2472</v>
      </c>
      <c r="U215">
        <v>1</v>
      </c>
      <c r="V215" s="3">
        <v>0.24255000000000002</v>
      </c>
      <c r="W215" s="3">
        <v>3.3000000000000002E-2</v>
      </c>
      <c r="X215" s="3">
        <v>3.9600000000000003E-4</v>
      </c>
      <c r="Y215" s="3">
        <v>5.4120000000000001E-2</v>
      </c>
      <c r="Z215" s="1" t="s">
        <v>1732</v>
      </c>
      <c r="AA215" s="1">
        <f>SUM(V215:Y215)</f>
        <v>0.33006600000000003</v>
      </c>
      <c r="AB215" s="21">
        <v>0.73499999999999999</v>
      </c>
      <c r="AC215" s="2">
        <v>0.1</v>
      </c>
      <c r="AD215" s="2">
        <v>0.16200000000000001</v>
      </c>
      <c r="AE215" s="2">
        <v>1.2000000000000001E-3</v>
      </c>
      <c r="AF215" s="2">
        <v>2E-3</v>
      </c>
      <c r="AG215" s="18">
        <f>+AB215*$AL215</f>
        <v>0.24255000000000002</v>
      </c>
      <c r="AH215" s="18">
        <f>+AC215*$AL215</f>
        <v>3.3000000000000002E-2</v>
      </c>
      <c r="AI215" s="18">
        <f>+AD215*$AL215</f>
        <v>5.3460000000000008E-2</v>
      </c>
      <c r="AJ215" s="18">
        <f>+AE215*$AL215</f>
        <v>3.9600000000000003E-4</v>
      </c>
      <c r="AK215" s="18">
        <f>+AF215*$AL215</f>
        <v>6.6E-4</v>
      </c>
      <c r="AL215" s="26">
        <v>0.33</v>
      </c>
      <c r="AM215" s="19" t="s">
        <v>2280</v>
      </c>
      <c r="AO215" t="s">
        <v>2024</v>
      </c>
    </row>
    <row r="216" spans="1:41">
      <c r="A216">
        <v>41</v>
      </c>
      <c r="B216">
        <v>129</v>
      </c>
      <c r="C216">
        <v>153</v>
      </c>
      <c r="D216" t="s">
        <v>2584</v>
      </c>
      <c r="E216">
        <v>207</v>
      </c>
      <c r="F216" t="s">
        <v>590</v>
      </c>
      <c r="G216" s="38">
        <v>8</v>
      </c>
      <c r="H216" s="41">
        <v>1</v>
      </c>
      <c r="I216" s="13">
        <v>26.699755247997988</v>
      </c>
      <c r="J216" s="13">
        <f t="shared" si="60"/>
        <v>32.539157206784736</v>
      </c>
      <c r="K216" s="19" t="s">
        <v>524</v>
      </c>
      <c r="L216" s="23">
        <v>1</v>
      </c>
      <c r="M216" s="25">
        <v>9572900</v>
      </c>
      <c r="N216" s="25">
        <v>1354040000</v>
      </c>
      <c r="O216" s="15">
        <f t="shared" si="62"/>
        <v>6.5285216491255547</v>
      </c>
      <c r="P216" s="13">
        <f>(+N216/$O$1)*100</f>
        <v>19.482113908533631</v>
      </c>
      <c r="Q216" s="19" t="s">
        <v>1743</v>
      </c>
      <c r="R216">
        <v>41</v>
      </c>
      <c r="S216" s="7" t="s">
        <v>1753</v>
      </c>
      <c r="T216" s="7" t="s">
        <v>2513</v>
      </c>
      <c r="U216">
        <v>1</v>
      </c>
      <c r="V216" s="3">
        <v>5.0999999999999997E-2</v>
      </c>
      <c r="W216" s="3">
        <v>1.7999999999999999E-2</v>
      </c>
      <c r="X216" s="3">
        <v>0.182</v>
      </c>
      <c r="Y216" s="3">
        <v>0.748</v>
      </c>
      <c r="AB216" s="21">
        <v>5.0999999999999997E-2</v>
      </c>
      <c r="AC216" s="2">
        <v>1.7999999999999999E-2</v>
      </c>
      <c r="AD216" s="2">
        <v>0.52200000000000002</v>
      </c>
      <c r="AE216" s="2">
        <v>0.182</v>
      </c>
      <c r="AF216" s="2">
        <v>0.22600000000000001</v>
      </c>
      <c r="AG216" s="18"/>
      <c r="AH216" s="18"/>
      <c r="AI216" s="18"/>
      <c r="AJ216" s="18"/>
      <c r="AK216" s="18"/>
      <c r="AM216" s="19" t="s">
        <v>2083</v>
      </c>
      <c r="AO216" t="s">
        <v>2024</v>
      </c>
    </row>
    <row r="217" spans="1:41">
      <c r="E217">
        <v>208</v>
      </c>
      <c r="L217" s="8"/>
      <c r="M217" s="25"/>
      <c r="N217" s="25"/>
      <c r="AB217" s="21"/>
      <c r="AC217" s="2"/>
      <c r="AD217" s="2"/>
      <c r="AE217" s="2"/>
      <c r="AF217" s="2"/>
      <c r="AG217" s="18"/>
      <c r="AH217" s="18"/>
      <c r="AI217" s="18"/>
      <c r="AJ217" s="18"/>
      <c r="AK217" s="18"/>
    </row>
    <row r="218" spans="1:41">
      <c r="B218">
        <v>15</v>
      </c>
      <c r="C218">
        <v>15</v>
      </c>
      <c r="E218">
        <v>209</v>
      </c>
      <c r="L218" s="8"/>
      <c r="M218" s="25"/>
      <c r="N218" s="25"/>
      <c r="Z218" s="1"/>
      <c r="AA218" s="1"/>
      <c r="AB218" s="21"/>
      <c r="AC218" s="2"/>
      <c r="AD218" s="2"/>
      <c r="AE218" s="2"/>
      <c r="AF218" s="2"/>
      <c r="AG218" s="18"/>
      <c r="AH218" s="18"/>
      <c r="AI218" s="18"/>
      <c r="AJ218" s="18"/>
      <c r="AK218" s="18"/>
    </row>
    <row r="219" spans="1:41">
      <c r="B219">
        <v>32</v>
      </c>
      <c r="C219">
        <v>32</v>
      </c>
      <c r="E219">
        <v>210</v>
      </c>
      <c r="L219" s="8"/>
      <c r="M219" s="25"/>
      <c r="N219" s="25"/>
      <c r="Z219" s="1"/>
      <c r="AA219" s="1"/>
      <c r="AB219" s="21"/>
      <c r="AC219" s="2"/>
      <c r="AD219" s="2"/>
      <c r="AE219" s="2"/>
      <c r="AF219" s="2"/>
      <c r="AG219" s="18"/>
      <c r="AH219" s="18"/>
      <c r="AI219" s="18"/>
      <c r="AJ219" s="18"/>
      <c r="AK219" s="18"/>
    </row>
    <row r="220" spans="1:41">
      <c r="B220">
        <v>42</v>
      </c>
      <c r="C220">
        <v>42</v>
      </c>
      <c r="E220">
        <v>211</v>
      </c>
      <c r="L220" s="8"/>
      <c r="M220" s="25"/>
      <c r="N220" s="25"/>
      <c r="AB220" s="21"/>
      <c r="AC220" s="2"/>
      <c r="AD220" s="2"/>
      <c r="AE220" s="2"/>
      <c r="AF220" s="2"/>
      <c r="AG220" s="18"/>
      <c r="AH220" s="18"/>
      <c r="AI220" s="18"/>
      <c r="AJ220" s="18"/>
      <c r="AK220" s="18"/>
    </row>
    <row r="221" spans="1:41">
      <c r="B221">
        <v>42</v>
      </c>
      <c r="C221">
        <v>66</v>
      </c>
      <c r="E221">
        <v>212</v>
      </c>
      <c r="L221" s="8"/>
      <c r="M221" s="25"/>
      <c r="N221" s="25"/>
      <c r="AB221" s="21"/>
      <c r="AC221" s="2"/>
      <c r="AD221" s="2"/>
      <c r="AE221" s="2"/>
      <c r="AF221" s="2"/>
      <c r="AG221" s="18"/>
      <c r="AH221" s="18"/>
      <c r="AI221" s="18"/>
      <c r="AJ221" s="18"/>
      <c r="AK221" s="18"/>
    </row>
    <row r="222" spans="1:41">
      <c r="B222">
        <v>50</v>
      </c>
      <c r="C222">
        <v>74</v>
      </c>
      <c r="E222">
        <v>213</v>
      </c>
      <c r="L222" s="8"/>
      <c r="M222" s="25"/>
      <c r="N222" s="25"/>
      <c r="Z222" s="1"/>
      <c r="AA222" s="1"/>
      <c r="AB222" s="21"/>
      <c r="AC222" s="2"/>
      <c r="AD222" s="2"/>
      <c r="AE222" s="2"/>
      <c r="AF222" s="2"/>
      <c r="AG222" s="18"/>
      <c r="AH222" s="18"/>
      <c r="AI222" s="18"/>
      <c r="AJ222" s="18"/>
      <c r="AK222" s="18"/>
    </row>
    <row r="223" spans="1:41">
      <c r="B223">
        <v>74</v>
      </c>
      <c r="C223">
        <v>98</v>
      </c>
      <c r="E223">
        <v>214</v>
      </c>
      <c r="L223" s="8"/>
      <c r="N223" s="25"/>
      <c r="AB223" s="21"/>
      <c r="AC223" s="2"/>
      <c r="AD223" s="2"/>
      <c r="AE223" s="2"/>
      <c r="AF223" s="2"/>
      <c r="AG223" s="18"/>
      <c r="AH223" s="18"/>
      <c r="AI223" s="18"/>
      <c r="AJ223" s="18"/>
      <c r="AK223" s="18"/>
    </row>
    <row r="224" spans="1:41">
      <c r="B224">
        <v>92</v>
      </c>
      <c r="C224">
        <v>116</v>
      </c>
      <c r="E224">
        <v>215</v>
      </c>
      <c r="L224" s="8"/>
      <c r="M224" s="25"/>
      <c r="N224" s="25"/>
      <c r="AB224" s="21"/>
      <c r="AC224" s="2"/>
      <c r="AD224" s="2"/>
      <c r="AE224" s="2"/>
      <c r="AF224" s="2"/>
      <c r="AG224" s="18"/>
      <c r="AH224" s="18"/>
      <c r="AI224" s="18"/>
      <c r="AJ224" s="18"/>
      <c r="AK224" s="18"/>
    </row>
    <row r="225" spans="1:41">
      <c r="B225">
        <v>108</v>
      </c>
      <c r="C225">
        <v>132</v>
      </c>
      <c r="E225">
        <v>216</v>
      </c>
      <c r="L225" s="8"/>
      <c r="M225" s="25"/>
      <c r="N225" s="25"/>
      <c r="AB225" s="21"/>
      <c r="AC225" s="2"/>
      <c r="AD225" s="2"/>
      <c r="AE225" s="2"/>
      <c r="AF225" s="2"/>
      <c r="AG225" s="18"/>
      <c r="AH225" s="18"/>
      <c r="AI225" s="18"/>
      <c r="AJ225" s="18"/>
      <c r="AK225" s="18"/>
    </row>
    <row r="226" spans="1:41">
      <c r="B226">
        <v>126</v>
      </c>
      <c r="C226">
        <v>150</v>
      </c>
      <c r="E226">
        <v>217</v>
      </c>
      <c r="L226" s="8"/>
      <c r="M226" s="25"/>
      <c r="N226" s="25"/>
      <c r="Z226" s="1"/>
      <c r="AA226" s="1"/>
      <c r="AB226" s="21"/>
      <c r="AC226" s="2"/>
      <c r="AD226" s="2"/>
      <c r="AE226" s="2"/>
      <c r="AF226" s="2"/>
      <c r="AG226" s="18"/>
      <c r="AH226" s="18"/>
      <c r="AI226" s="18"/>
      <c r="AJ226" s="18"/>
      <c r="AK226" s="18"/>
    </row>
    <row r="227" spans="1:41">
      <c r="B227">
        <v>137</v>
      </c>
      <c r="C227">
        <v>161</v>
      </c>
      <c r="E227">
        <v>218</v>
      </c>
      <c r="L227" s="8"/>
      <c r="M227" s="25"/>
      <c r="N227" s="25"/>
      <c r="AB227" s="21"/>
      <c r="AC227" s="2"/>
      <c r="AD227" s="2"/>
      <c r="AE227" s="2"/>
      <c r="AF227" s="2"/>
      <c r="AG227" s="18"/>
      <c r="AH227" s="18"/>
      <c r="AI227" s="18"/>
      <c r="AJ227" s="18"/>
      <c r="AK227" s="18"/>
    </row>
    <row r="228" spans="1:41">
      <c r="B228">
        <v>144</v>
      </c>
      <c r="C228">
        <v>168</v>
      </c>
      <c r="E228">
        <v>219</v>
      </c>
      <c r="L228" s="8"/>
      <c r="M228" s="25"/>
      <c r="N228" s="25"/>
      <c r="AB228" s="21"/>
      <c r="AC228" s="2"/>
      <c r="AD228" s="2"/>
      <c r="AE228" s="2"/>
      <c r="AF228" s="2"/>
      <c r="AG228" s="18"/>
      <c r="AH228" s="18"/>
      <c r="AI228" s="18"/>
      <c r="AJ228" s="18"/>
      <c r="AK228" s="18"/>
    </row>
    <row r="229" spans="1:41">
      <c r="B229">
        <v>163</v>
      </c>
      <c r="C229">
        <v>187</v>
      </c>
      <c r="E229">
        <v>220</v>
      </c>
      <c r="L229" s="8"/>
      <c r="M229" s="25"/>
      <c r="N229" s="25"/>
      <c r="AB229" s="21"/>
      <c r="AC229" s="2"/>
      <c r="AD229" s="2"/>
      <c r="AE229" s="2"/>
      <c r="AF229" s="2"/>
      <c r="AG229" s="18"/>
      <c r="AH229" s="18"/>
      <c r="AI229" s="18"/>
      <c r="AJ229" s="18"/>
      <c r="AK229" s="18"/>
    </row>
    <row r="230" spans="1:41">
      <c r="B230">
        <v>183</v>
      </c>
      <c r="C230">
        <v>207</v>
      </c>
      <c r="E230">
        <v>221</v>
      </c>
      <c r="L230" s="8"/>
      <c r="M230" s="25"/>
      <c r="N230" s="25"/>
      <c r="AB230" s="21"/>
      <c r="AC230" s="2"/>
      <c r="AD230" s="2"/>
      <c r="AE230" s="2"/>
      <c r="AF230" s="2"/>
      <c r="AG230" s="18"/>
      <c r="AH230" s="18"/>
      <c r="AI230" s="18"/>
      <c r="AJ230" s="18"/>
      <c r="AK230" s="18"/>
    </row>
    <row r="231" spans="1:41">
      <c r="B231">
        <v>193</v>
      </c>
      <c r="E231">
        <v>222</v>
      </c>
      <c r="L231" s="8"/>
      <c r="N231" s="25"/>
      <c r="AB231" s="21"/>
      <c r="AC231" s="2"/>
      <c r="AD231" s="2"/>
      <c r="AE231" s="2"/>
      <c r="AF231" s="2"/>
      <c r="AG231" s="18"/>
      <c r="AH231" s="18"/>
      <c r="AI231" s="18"/>
      <c r="AJ231" s="18"/>
      <c r="AK231" s="18"/>
    </row>
    <row r="232" spans="1:41">
      <c r="B232">
        <v>205</v>
      </c>
      <c r="E232">
        <v>223</v>
      </c>
      <c r="L232" s="8"/>
      <c r="M232" s="25"/>
      <c r="N232" s="25"/>
      <c r="Z232" s="1"/>
      <c r="AA232" s="1"/>
      <c r="AB232" s="21"/>
      <c r="AC232" s="2"/>
      <c r="AD232" s="2"/>
      <c r="AE232" s="2"/>
      <c r="AF232" s="2"/>
      <c r="AG232" s="18"/>
      <c r="AH232" s="18"/>
      <c r="AI232" s="18"/>
      <c r="AJ232" s="18"/>
      <c r="AK232" s="18"/>
    </row>
    <row r="233" spans="1:41">
      <c r="L233" s="8"/>
      <c r="M233" s="25"/>
      <c r="N233" s="25"/>
      <c r="AB233" s="21"/>
      <c r="AC233" s="2"/>
      <c r="AD233" s="2"/>
      <c r="AE233" s="2"/>
      <c r="AF233" s="2"/>
      <c r="AG233" s="18"/>
      <c r="AH233" s="18"/>
      <c r="AI233" s="18"/>
      <c r="AJ233" s="18"/>
      <c r="AK233" s="18"/>
    </row>
    <row r="234" spans="1:41">
      <c r="L234" s="8"/>
      <c r="M234" s="25"/>
      <c r="N234" s="25"/>
      <c r="AB234" s="21"/>
      <c r="AC234" s="2"/>
      <c r="AD234" s="2"/>
      <c r="AE234" s="2"/>
      <c r="AF234" s="2"/>
      <c r="AG234" s="18"/>
      <c r="AH234" s="18"/>
      <c r="AI234" s="18"/>
      <c r="AJ234" s="18"/>
      <c r="AK234" s="18"/>
    </row>
    <row r="235" spans="1:41">
      <c r="L235" s="8"/>
      <c r="M235" s="25"/>
      <c r="N235" s="25"/>
      <c r="AB235" s="21"/>
      <c r="AC235" s="2"/>
      <c r="AD235" s="2"/>
      <c r="AE235" s="2"/>
      <c r="AF235" s="2"/>
      <c r="AG235" s="18"/>
      <c r="AH235" s="18"/>
      <c r="AI235" s="18"/>
      <c r="AJ235" s="18"/>
      <c r="AK235" s="18"/>
    </row>
    <row r="236" spans="1:41">
      <c r="L236" s="8"/>
      <c r="M236" s="25"/>
      <c r="N236" s="25"/>
      <c r="AB236" s="21"/>
      <c r="AC236" s="2"/>
      <c r="AD236" s="2"/>
      <c r="AE236" s="2"/>
      <c r="AF236" s="2"/>
      <c r="AG236" s="18"/>
      <c r="AH236" s="18"/>
      <c r="AI236" s="18"/>
      <c r="AJ236" s="18"/>
      <c r="AK236" s="18"/>
    </row>
    <row r="237" spans="1:41">
      <c r="AB237" s="21"/>
      <c r="AC237" s="2"/>
      <c r="AD237" s="2"/>
      <c r="AE237" s="2"/>
      <c r="AF237" s="2"/>
      <c r="AG237" s="18"/>
      <c r="AH237" s="18"/>
      <c r="AI237" s="18"/>
      <c r="AJ237" s="18"/>
      <c r="AK237" s="18"/>
    </row>
    <row r="238" spans="1:41" s="1" customFormat="1">
      <c r="A238"/>
      <c r="F238"/>
      <c r="G238" s="38"/>
      <c r="H238" s="41"/>
      <c r="I238" s="13"/>
      <c r="J238" s="13"/>
      <c r="K238" s="19"/>
      <c r="L238"/>
      <c r="M238" s="16"/>
      <c r="N238" s="16"/>
      <c r="O238" s="13"/>
      <c r="P238" s="13"/>
      <c r="Q238" s="19"/>
      <c r="R238"/>
      <c r="S238" s="7"/>
      <c r="T238" s="7"/>
      <c r="U238"/>
      <c r="V238" s="3"/>
      <c r="W238" s="3"/>
      <c r="X238" s="3"/>
      <c r="Y238" s="3"/>
      <c r="Z238"/>
      <c r="AA238"/>
      <c r="AB238" s="21"/>
      <c r="AC238" s="2"/>
      <c r="AD238" s="2"/>
      <c r="AE238" s="2"/>
      <c r="AF238" s="2"/>
      <c r="AG238" s="18"/>
      <c r="AH238" s="18"/>
      <c r="AI238" s="18"/>
      <c r="AJ238" s="18"/>
      <c r="AK238" s="18"/>
      <c r="AL238" s="26"/>
      <c r="AM238" s="19"/>
      <c r="AN238"/>
      <c r="AO238"/>
    </row>
    <row r="239" spans="1:41" s="1" customFormat="1">
      <c r="A239"/>
      <c r="F239"/>
      <c r="G239" s="38"/>
      <c r="H239" s="41"/>
      <c r="I239" s="13"/>
      <c r="J239" s="13"/>
      <c r="K239" s="19"/>
      <c r="L239"/>
      <c r="M239" s="16"/>
      <c r="N239" s="16"/>
      <c r="O239" s="13"/>
      <c r="P239" s="13"/>
      <c r="Q239" s="19"/>
      <c r="R239"/>
      <c r="S239" s="7"/>
      <c r="T239" s="7"/>
      <c r="U239"/>
      <c r="V239" s="3"/>
      <c r="W239" s="3"/>
      <c r="X239" s="3"/>
      <c r="Y239" s="3"/>
      <c r="Z239"/>
      <c r="AA239"/>
      <c r="AB239" s="21"/>
      <c r="AC239" s="2"/>
      <c r="AD239" s="2"/>
      <c r="AE239" s="2"/>
      <c r="AF239" s="2"/>
      <c r="AG239" s="18"/>
      <c r="AH239" s="18"/>
      <c r="AI239" s="18"/>
      <c r="AJ239" s="18"/>
      <c r="AK239" s="18"/>
      <c r="AL239" s="26"/>
      <c r="AM239" s="19"/>
      <c r="AN239"/>
      <c r="AO239"/>
    </row>
    <row r="240" spans="1:41" s="1" customFormat="1">
      <c r="A240"/>
      <c r="F240"/>
      <c r="G240" s="38"/>
      <c r="H240" s="41"/>
      <c r="I240" s="13"/>
      <c r="J240" s="13"/>
      <c r="K240" s="19"/>
      <c r="L240"/>
      <c r="M240" s="16"/>
      <c r="N240" s="16"/>
      <c r="O240" s="13"/>
      <c r="P240" s="13"/>
      <c r="Q240" s="19"/>
      <c r="R240"/>
      <c r="S240" s="7"/>
      <c r="T240" s="7"/>
      <c r="U240"/>
      <c r="V240" s="3"/>
      <c r="W240" s="3"/>
      <c r="X240" s="3"/>
      <c r="Y240" s="3"/>
      <c r="Z240"/>
      <c r="AA240"/>
      <c r="AB240" s="21"/>
      <c r="AC240" s="2"/>
      <c r="AD240" s="2"/>
      <c r="AE240" s="2"/>
      <c r="AF240" s="2"/>
      <c r="AG240" s="18"/>
      <c r="AH240" s="18"/>
      <c r="AI240" s="18"/>
      <c r="AJ240" s="18"/>
      <c r="AK240" s="18"/>
      <c r="AL240" s="26"/>
      <c r="AM240" s="19"/>
      <c r="AN240"/>
      <c r="AO240"/>
    </row>
    <row r="241" spans="1:41" s="1" customFormat="1">
      <c r="A241"/>
      <c r="F241"/>
      <c r="G241" s="38"/>
      <c r="H241" s="41"/>
      <c r="I241" s="13"/>
      <c r="J241" s="13"/>
      <c r="K241" s="19"/>
      <c r="L241"/>
      <c r="M241" s="16"/>
      <c r="N241" s="16"/>
      <c r="O241" s="13"/>
      <c r="P241" s="13"/>
      <c r="Q241" s="19"/>
      <c r="R241"/>
      <c r="S241" s="7"/>
      <c r="T241" s="7"/>
      <c r="U241"/>
      <c r="V241" s="3"/>
      <c r="W241" s="3"/>
      <c r="X241" s="3"/>
      <c r="Y241" s="3"/>
      <c r="Z241"/>
      <c r="AA241"/>
      <c r="AB241" s="21"/>
      <c r="AC241" s="2"/>
      <c r="AD241" s="2"/>
      <c r="AE241" s="2"/>
      <c r="AF241" s="2"/>
      <c r="AG241" s="18"/>
      <c r="AH241" s="18"/>
      <c r="AI241" s="18"/>
      <c r="AJ241" s="18"/>
      <c r="AK241" s="18"/>
      <c r="AL241" s="26"/>
      <c r="AM241" s="19"/>
      <c r="AN241"/>
      <c r="AO241"/>
    </row>
    <row r="242" spans="1:41" s="1" customFormat="1">
      <c r="A242"/>
      <c r="F242"/>
      <c r="G242" s="38"/>
      <c r="H242" s="41"/>
      <c r="I242" s="13"/>
      <c r="J242" s="13"/>
      <c r="K242" s="19"/>
      <c r="L242"/>
      <c r="M242" s="16"/>
      <c r="N242" s="16"/>
      <c r="O242" s="13"/>
      <c r="P242" s="13"/>
      <c r="Q242" s="19"/>
      <c r="R242"/>
      <c r="S242" s="7"/>
      <c r="T242" s="7"/>
      <c r="U242"/>
      <c r="V242" s="3"/>
      <c r="W242" s="3"/>
      <c r="X242" s="3"/>
      <c r="Y242" s="3"/>
      <c r="Z242"/>
      <c r="AA242"/>
      <c r="AB242" s="21"/>
      <c r="AC242" s="2"/>
      <c r="AD242" s="2"/>
      <c r="AE242" s="2"/>
      <c r="AF242" s="2"/>
      <c r="AG242" s="18"/>
      <c r="AH242" s="18"/>
      <c r="AI242" s="18"/>
      <c r="AJ242" s="18"/>
      <c r="AK242" s="18"/>
      <c r="AL242" s="26"/>
      <c r="AM242" s="19"/>
      <c r="AN242"/>
      <c r="AO242"/>
    </row>
    <row r="243" spans="1:41" s="1" customFormat="1">
      <c r="A243"/>
      <c r="F243"/>
      <c r="G243" s="38"/>
      <c r="H243" s="41"/>
      <c r="I243" s="13"/>
      <c r="J243" s="13"/>
      <c r="K243" s="19"/>
      <c r="L243"/>
      <c r="M243" s="16"/>
      <c r="N243" s="16"/>
      <c r="O243" s="13"/>
      <c r="P243" s="13"/>
      <c r="Q243" s="19"/>
      <c r="R243"/>
      <c r="S243" s="7"/>
      <c r="T243" s="7"/>
      <c r="U243"/>
      <c r="V243" s="3"/>
      <c r="W243" s="3"/>
      <c r="X243" s="3"/>
      <c r="Y243" s="3"/>
      <c r="Z243"/>
      <c r="AA243"/>
      <c r="AB243" s="21"/>
      <c r="AC243" s="2"/>
      <c r="AD243" s="2"/>
      <c r="AE243" s="2"/>
      <c r="AF243" s="2"/>
      <c r="AG243" s="18"/>
      <c r="AH243" s="18"/>
      <c r="AI243" s="18"/>
      <c r="AJ243" s="18"/>
      <c r="AK243" s="18"/>
      <c r="AL243" s="26"/>
      <c r="AM243" s="19"/>
      <c r="AN243"/>
      <c r="AO243"/>
    </row>
    <row r="244" spans="1:41" s="1" customFormat="1">
      <c r="A244"/>
      <c r="F244"/>
      <c r="G244" s="38"/>
      <c r="H244" s="41"/>
      <c r="I244" s="13"/>
      <c r="J244" s="13"/>
      <c r="K244" s="19"/>
      <c r="L244"/>
      <c r="M244" s="16"/>
      <c r="N244" s="16"/>
      <c r="O244" s="13"/>
      <c r="P244" s="13"/>
      <c r="Q244" s="19"/>
      <c r="R244"/>
      <c r="S244" s="7"/>
      <c r="T244" s="7"/>
      <c r="U244"/>
      <c r="V244" s="3"/>
      <c r="W244" s="3"/>
      <c r="X244" s="3"/>
      <c r="Y244" s="3"/>
      <c r="Z244"/>
      <c r="AA244"/>
      <c r="AB244" s="21"/>
      <c r="AC244" s="2"/>
      <c r="AD244" s="2"/>
      <c r="AE244" s="2"/>
      <c r="AF244" s="2"/>
      <c r="AG244" s="18"/>
      <c r="AH244" s="18"/>
      <c r="AI244" s="18"/>
      <c r="AJ244" s="18"/>
      <c r="AK244" s="18"/>
      <c r="AL244" s="26"/>
      <c r="AM244" s="19"/>
      <c r="AN244"/>
      <c r="AO244"/>
    </row>
    <row r="245" spans="1:41" s="1" customFormat="1">
      <c r="A245"/>
      <c r="F245"/>
      <c r="G245" s="38"/>
      <c r="H245" s="41"/>
      <c r="I245" s="13"/>
      <c r="J245" s="13"/>
      <c r="K245" s="19"/>
      <c r="L245"/>
      <c r="M245" s="16"/>
      <c r="N245" s="16"/>
      <c r="O245" s="13"/>
      <c r="P245" s="13"/>
      <c r="Q245" s="19"/>
      <c r="R245"/>
      <c r="S245" s="7"/>
      <c r="T245" s="7"/>
      <c r="U245"/>
      <c r="V245" s="3"/>
      <c r="W245" s="3"/>
      <c r="X245" s="3"/>
      <c r="Y245" s="3"/>
      <c r="Z245"/>
      <c r="AA245"/>
      <c r="AB245" s="21"/>
      <c r="AC245" s="2"/>
      <c r="AD245" s="2"/>
      <c r="AE245" s="2"/>
      <c r="AF245" s="2"/>
      <c r="AG245" s="18"/>
      <c r="AH245" s="18"/>
      <c r="AI245" s="18"/>
      <c r="AJ245" s="18"/>
      <c r="AK245" s="18"/>
      <c r="AL245" s="26"/>
      <c r="AM245" s="19"/>
      <c r="AN245"/>
      <c r="AO245"/>
    </row>
    <row r="246" spans="1:41" s="1" customFormat="1">
      <c r="A246"/>
      <c r="F246"/>
      <c r="G246" s="38"/>
      <c r="H246" s="41"/>
      <c r="I246" s="13"/>
      <c r="J246" s="13"/>
      <c r="K246" s="19"/>
      <c r="L246"/>
      <c r="M246" s="16"/>
      <c r="N246" s="16"/>
      <c r="O246" s="13"/>
      <c r="P246" s="13"/>
      <c r="Q246" s="19"/>
      <c r="R246"/>
      <c r="S246" s="7"/>
      <c r="T246" s="7"/>
      <c r="U246"/>
      <c r="V246" s="3"/>
      <c r="W246" s="3"/>
      <c r="X246" s="3"/>
      <c r="Y246" s="3"/>
      <c r="Z246"/>
      <c r="AA246"/>
      <c r="AB246" s="21"/>
      <c r="AC246" s="2"/>
      <c r="AD246" s="2"/>
      <c r="AE246" s="2"/>
      <c r="AF246" s="2"/>
      <c r="AG246" s="18"/>
      <c r="AH246" s="18"/>
      <c r="AI246" s="18"/>
      <c r="AJ246" s="18"/>
      <c r="AK246" s="18"/>
      <c r="AL246" s="26"/>
      <c r="AM246" s="19"/>
      <c r="AN246"/>
      <c r="AO246"/>
    </row>
    <row r="247" spans="1:41" s="1" customFormat="1">
      <c r="A247"/>
      <c r="F247"/>
      <c r="G247" s="38"/>
      <c r="H247" s="41"/>
      <c r="I247" s="13"/>
      <c r="J247" s="13"/>
      <c r="K247" s="19"/>
      <c r="L247"/>
      <c r="M247" s="16"/>
      <c r="N247" s="16"/>
      <c r="O247" s="13"/>
      <c r="P247" s="13"/>
      <c r="Q247" s="19"/>
      <c r="R247"/>
      <c r="S247" s="7"/>
      <c r="T247" s="7"/>
      <c r="U247"/>
      <c r="V247" s="3"/>
      <c r="W247" s="3"/>
      <c r="X247" s="3"/>
      <c r="Y247" s="3"/>
      <c r="Z247"/>
      <c r="AA247"/>
      <c r="AB247" s="21"/>
      <c r="AC247" s="2"/>
      <c r="AD247" s="2"/>
      <c r="AE247" s="2"/>
      <c r="AF247" s="2"/>
      <c r="AG247" s="18"/>
      <c r="AH247" s="18"/>
      <c r="AI247" s="18"/>
      <c r="AJ247" s="18"/>
      <c r="AK247" s="18"/>
      <c r="AL247" s="26"/>
      <c r="AM247" s="19"/>
      <c r="AN247"/>
      <c r="AO247"/>
    </row>
    <row r="248" spans="1:41" s="1" customFormat="1">
      <c r="A248"/>
      <c r="F248"/>
      <c r="G248" s="38"/>
      <c r="H248" s="41"/>
      <c r="I248" s="13"/>
      <c r="J248" s="13"/>
      <c r="K248" s="19"/>
      <c r="L248"/>
      <c r="M248" s="16"/>
      <c r="N248" s="16"/>
      <c r="O248" s="13"/>
      <c r="P248" s="13"/>
      <c r="Q248" s="19"/>
      <c r="R248"/>
      <c r="S248" s="7"/>
      <c r="T248" s="7"/>
      <c r="U248"/>
      <c r="V248" s="3"/>
      <c r="W248" s="3"/>
      <c r="X248" s="3"/>
      <c r="Y248" s="3"/>
      <c r="Z248"/>
      <c r="AA248"/>
      <c r="AB248" s="21"/>
      <c r="AC248" s="2"/>
      <c r="AD248" s="2"/>
      <c r="AE248" s="2"/>
      <c r="AF248" s="2"/>
      <c r="AG248" s="18"/>
      <c r="AH248" s="18"/>
      <c r="AI248" s="18"/>
      <c r="AJ248" s="18"/>
      <c r="AK248" s="18"/>
      <c r="AL248" s="26"/>
      <c r="AM248" s="19"/>
      <c r="AN248"/>
      <c r="AO248"/>
    </row>
    <row r="249" spans="1:41" s="1" customFormat="1">
      <c r="A249"/>
      <c r="F249"/>
      <c r="G249" s="38"/>
      <c r="H249" s="41"/>
      <c r="I249" s="13"/>
      <c r="J249" s="13"/>
      <c r="K249" s="19"/>
      <c r="L249"/>
      <c r="M249" s="16"/>
      <c r="N249" s="16"/>
      <c r="O249" s="13"/>
      <c r="P249" s="13"/>
      <c r="Q249" s="19"/>
      <c r="R249"/>
      <c r="S249" s="7"/>
      <c r="T249" s="7"/>
      <c r="U249"/>
      <c r="V249" s="3"/>
      <c r="W249" s="3"/>
      <c r="X249" s="3"/>
      <c r="Y249" s="3"/>
      <c r="Z249"/>
      <c r="AA249"/>
      <c r="AB249" s="21"/>
      <c r="AC249" s="2"/>
      <c r="AD249" s="2"/>
      <c r="AE249" s="2"/>
      <c r="AF249" s="2"/>
      <c r="AG249" s="18"/>
      <c r="AH249" s="18"/>
      <c r="AI249" s="18"/>
      <c r="AJ249" s="18"/>
      <c r="AK249" s="18"/>
      <c r="AL249" s="26"/>
      <c r="AM249" s="19"/>
      <c r="AN249"/>
      <c r="AO249"/>
    </row>
    <row r="250" spans="1:41" s="1" customFormat="1">
      <c r="A250"/>
      <c r="F250"/>
      <c r="G250" s="38"/>
      <c r="H250" s="41"/>
      <c r="I250" s="13"/>
      <c r="J250" s="13"/>
      <c r="K250" s="19"/>
      <c r="L250"/>
      <c r="M250" s="16"/>
      <c r="N250" s="16"/>
      <c r="O250" s="13"/>
      <c r="P250" s="13"/>
      <c r="Q250" s="19"/>
      <c r="R250"/>
      <c r="S250" s="7"/>
      <c r="T250" s="7"/>
      <c r="U250"/>
      <c r="V250" s="3"/>
      <c r="W250" s="3"/>
      <c r="X250" s="3"/>
      <c r="Y250" s="3"/>
      <c r="Z250"/>
      <c r="AA250"/>
      <c r="AB250" s="21"/>
      <c r="AC250" s="2"/>
      <c r="AD250" s="2"/>
      <c r="AE250" s="2"/>
      <c r="AF250" s="2"/>
      <c r="AG250" s="18"/>
      <c r="AH250" s="18"/>
      <c r="AI250" s="18"/>
      <c r="AJ250" s="18"/>
      <c r="AK250" s="18"/>
      <c r="AL250" s="26"/>
      <c r="AM250" s="19"/>
      <c r="AN250"/>
      <c r="AO250"/>
    </row>
    <row r="251" spans="1:41" s="1" customFormat="1">
      <c r="A251"/>
      <c r="F251"/>
      <c r="G251" s="38"/>
      <c r="H251" s="41"/>
      <c r="I251" s="13"/>
      <c r="J251" s="13"/>
      <c r="K251" s="19"/>
      <c r="L251"/>
      <c r="M251" s="16"/>
      <c r="N251" s="16"/>
      <c r="O251" s="13"/>
      <c r="P251" s="13"/>
      <c r="Q251" s="19"/>
      <c r="R251"/>
      <c r="S251" s="7"/>
      <c r="T251" s="7"/>
      <c r="U251"/>
      <c r="V251" s="3"/>
      <c r="W251" s="3"/>
      <c r="X251" s="3"/>
      <c r="Y251" s="3"/>
      <c r="Z251"/>
      <c r="AA251"/>
      <c r="AB251" s="21"/>
      <c r="AC251" s="2"/>
      <c r="AD251" s="2"/>
      <c r="AE251" s="2"/>
      <c r="AF251" s="2"/>
      <c r="AG251" s="18"/>
      <c r="AH251" s="18"/>
      <c r="AI251" s="18"/>
      <c r="AJ251" s="18"/>
      <c r="AK251" s="18"/>
      <c r="AL251" s="26"/>
      <c r="AM251" s="19"/>
      <c r="AN251"/>
      <c r="AO251"/>
    </row>
    <row r="252" spans="1:41" s="1" customFormat="1">
      <c r="A252"/>
      <c r="F252"/>
      <c r="G252" s="38"/>
      <c r="H252" s="41"/>
      <c r="I252" s="13"/>
      <c r="J252" s="13"/>
      <c r="K252" s="19"/>
      <c r="L252"/>
      <c r="M252" s="16"/>
      <c r="N252" s="16"/>
      <c r="O252" s="13"/>
      <c r="P252" s="13"/>
      <c r="Q252" s="19"/>
      <c r="R252"/>
      <c r="S252" s="7"/>
      <c r="T252" s="7"/>
      <c r="U252"/>
      <c r="V252" s="3"/>
      <c r="W252" s="3"/>
      <c r="X252" s="3"/>
      <c r="Y252" s="3"/>
      <c r="Z252"/>
      <c r="AA252"/>
      <c r="AB252" s="21"/>
      <c r="AC252" s="2"/>
      <c r="AD252" s="2"/>
      <c r="AE252" s="2"/>
      <c r="AF252" s="2"/>
      <c r="AG252" s="18"/>
      <c r="AH252" s="18"/>
      <c r="AI252" s="18"/>
      <c r="AJ252" s="18"/>
      <c r="AK252" s="18"/>
      <c r="AL252" s="26"/>
      <c r="AM252" s="19"/>
      <c r="AN252"/>
      <c r="AO252"/>
    </row>
    <row r="253" spans="1:41" s="1" customFormat="1">
      <c r="A253"/>
      <c r="F253"/>
      <c r="G253" s="38"/>
      <c r="H253" s="41"/>
      <c r="I253" s="13"/>
      <c r="J253" s="13"/>
      <c r="K253" s="19"/>
      <c r="L253"/>
      <c r="M253" s="16"/>
      <c r="N253" s="16"/>
      <c r="O253" s="13"/>
      <c r="P253" s="13"/>
      <c r="Q253" s="19"/>
      <c r="R253"/>
      <c r="S253" s="7"/>
      <c r="T253" s="7"/>
      <c r="U253"/>
      <c r="V253" s="3"/>
      <c r="W253" s="3"/>
      <c r="X253" s="3"/>
      <c r="Y253" s="3"/>
      <c r="Z253"/>
      <c r="AA253"/>
      <c r="AB253" s="21"/>
      <c r="AC253" s="2"/>
      <c r="AD253" s="2"/>
      <c r="AE253" s="2"/>
      <c r="AF253" s="2"/>
      <c r="AG253" s="18"/>
      <c r="AH253" s="18"/>
      <c r="AI253" s="18"/>
      <c r="AJ253" s="18"/>
      <c r="AK253" s="18"/>
      <c r="AL253" s="26"/>
      <c r="AM253" s="19"/>
      <c r="AN253"/>
      <c r="AO253"/>
    </row>
    <row r="254" spans="1:41" s="1" customFormat="1">
      <c r="A254"/>
      <c r="F254"/>
      <c r="G254" s="38"/>
      <c r="H254" s="41"/>
      <c r="I254" s="13"/>
      <c r="J254" s="13"/>
      <c r="K254" s="19"/>
      <c r="L254"/>
      <c r="M254" s="16"/>
      <c r="N254" s="16"/>
      <c r="O254" s="13"/>
      <c r="P254" s="13"/>
      <c r="Q254" s="19"/>
      <c r="R254"/>
      <c r="S254" s="7"/>
      <c r="T254" s="7"/>
      <c r="U254"/>
      <c r="V254" s="3"/>
      <c r="W254" s="3"/>
      <c r="X254" s="3"/>
      <c r="Y254" s="3"/>
      <c r="Z254"/>
      <c r="AA254"/>
      <c r="AB254" s="21"/>
      <c r="AC254" s="2"/>
      <c r="AD254" s="2"/>
      <c r="AE254" s="2"/>
      <c r="AF254" s="2"/>
      <c r="AG254" s="18"/>
      <c r="AH254" s="18"/>
      <c r="AI254" s="18"/>
      <c r="AJ254" s="18"/>
      <c r="AK254" s="18"/>
      <c r="AL254" s="26"/>
      <c r="AM254" s="19"/>
      <c r="AN254"/>
      <c r="AO254"/>
    </row>
    <row r="255" spans="1:41" s="1" customFormat="1">
      <c r="A255"/>
      <c r="F255"/>
      <c r="G255" s="38"/>
      <c r="H255" s="41"/>
      <c r="I255" s="13"/>
      <c r="J255" s="13"/>
      <c r="K255" s="19"/>
      <c r="L255"/>
      <c r="M255" s="16"/>
      <c r="N255" s="16"/>
      <c r="O255" s="13"/>
      <c r="P255" s="13"/>
      <c r="Q255" s="19"/>
      <c r="R255"/>
      <c r="S255" s="7"/>
      <c r="T255" s="7"/>
      <c r="U255"/>
      <c r="V255" s="3"/>
      <c r="W255" s="3"/>
      <c r="X255" s="3"/>
      <c r="Y255" s="3"/>
      <c r="Z255"/>
      <c r="AA255"/>
      <c r="AB255" s="21"/>
      <c r="AC255" s="2"/>
      <c r="AD255" s="2"/>
      <c r="AE255" s="2"/>
      <c r="AF255" s="2"/>
      <c r="AG255" s="18"/>
      <c r="AH255" s="18"/>
      <c r="AI255" s="18"/>
      <c r="AJ255" s="18"/>
      <c r="AK255" s="18"/>
      <c r="AL255" s="26"/>
      <c r="AM255" s="19"/>
      <c r="AN255"/>
      <c r="AO255"/>
    </row>
    <row r="256" spans="1:41" s="1" customFormat="1">
      <c r="A256"/>
      <c r="F256"/>
      <c r="G256" s="38"/>
      <c r="H256" s="41"/>
      <c r="I256" s="13"/>
      <c r="J256" s="13"/>
      <c r="K256" s="19"/>
      <c r="L256"/>
      <c r="M256" s="16"/>
      <c r="N256" s="16"/>
      <c r="O256" s="13"/>
      <c r="P256" s="13"/>
      <c r="Q256" s="19"/>
      <c r="R256"/>
      <c r="S256" s="7"/>
      <c r="T256" s="7"/>
      <c r="U256"/>
      <c r="V256" s="3"/>
      <c r="W256" s="3"/>
      <c r="X256" s="3"/>
      <c r="Y256" s="3"/>
      <c r="Z256"/>
      <c r="AA256"/>
      <c r="AB256" s="21"/>
      <c r="AC256" s="2"/>
      <c r="AD256" s="2"/>
      <c r="AE256" s="2"/>
      <c r="AF256" s="2"/>
      <c r="AG256" s="18"/>
      <c r="AH256" s="18"/>
      <c r="AI256" s="18"/>
      <c r="AJ256" s="18"/>
      <c r="AK256" s="18"/>
      <c r="AL256" s="26"/>
      <c r="AM256" s="19"/>
      <c r="AN256"/>
      <c r="AO256"/>
    </row>
    <row r="257" spans="1:41" s="1" customFormat="1">
      <c r="A257"/>
      <c r="F257"/>
      <c r="G257" s="38"/>
      <c r="H257" s="41"/>
      <c r="I257" s="13"/>
      <c r="J257" s="13"/>
      <c r="K257" s="19"/>
      <c r="L257"/>
      <c r="M257" s="16"/>
      <c r="N257" s="16"/>
      <c r="O257" s="13"/>
      <c r="P257" s="13"/>
      <c r="Q257" s="19"/>
      <c r="R257"/>
      <c r="S257" s="7"/>
      <c r="T257" s="7"/>
      <c r="U257"/>
      <c r="V257" s="3"/>
      <c r="W257" s="3"/>
      <c r="X257" s="3"/>
      <c r="Y257" s="3"/>
      <c r="Z257"/>
      <c r="AA257"/>
      <c r="AB257" s="21"/>
      <c r="AC257" s="2"/>
      <c r="AD257" s="2"/>
      <c r="AE257" s="2"/>
      <c r="AF257" s="2"/>
      <c r="AG257" s="18"/>
      <c r="AH257" s="18"/>
      <c r="AI257" s="18"/>
      <c r="AJ257" s="18"/>
      <c r="AK257" s="18"/>
      <c r="AL257" s="26"/>
      <c r="AM257" s="19"/>
      <c r="AN257"/>
      <c r="AO257"/>
    </row>
    <row r="258" spans="1:41" s="1" customFormat="1">
      <c r="A258"/>
      <c r="F258"/>
      <c r="G258" s="38"/>
      <c r="H258" s="41"/>
      <c r="I258" s="13"/>
      <c r="J258" s="13"/>
      <c r="K258" s="19"/>
      <c r="L258"/>
      <c r="M258" s="16"/>
      <c r="N258" s="16"/>
      <c r="O258" s="13"/>
      <c r="P258" s="13"/>
      <c r="Q258" s="19"/>
      <c r="R258"/>
      <c r="S258" s="7"/>
      <c r="T258" s="7"/>
      <c r="U258"/>
      <c r="V258" s="3"/>
      <c r="W258" s="3"/>
      <c r="X258" s="3"/>
      <c r="Y258" s="3"/>
      <c r="Z258"/>
      <c r="AA258"/>
      <c r="AB258" s="21"/>
      <c r="AC258" s="2"/>
      <c r="AD258" s="2"/>
      <c r="AE258" s="2"/>
      <c r="AF258" s="2"/>
      <c r="AG258" s="18"/>
      <c r="AH258" s="18"/>
      <c r="AI258" s="18"/>
      <c r="AJ258" s="18"/>
      <c r="AK258" s="18"/>
      <c r="AL258" s="26"/>
      <c r="AM258" s="19"/>
      <c r="AN258"/>
      <c r="AO258"/>
    </row>
    <row r="259" spans="1:41" s="1" customFormat="1">
      <c r="A259"/>
      <c r="F259"/>
      <c r="G259" s="38"/>
      <c r="H259" s="41"/>
      <c r="I259" s="13"/>
      <c r="J259" s="13"/>
      <c r="K259" s="19"/>
      <c r="L259"/>
      <c r="M259" s="16"/>
      <c r="N259" s="16"/>
      <c r="O259" s="13"/>
      <c r="P259" s="13"/>
      <c r="Q259" s="19"/>
      <c r="R259"/>
      <c r="S259" s="7"/>
      <c r="T259" s="7"/>
      <c r="U259"/>
      <c r="V259" s="3"/>
      <c r="W259" s="3"/>
      <c r="X259" s="3"/>
      <c r="Y259" s="3"/>
      <c r="Z259"/>
      <c r="AA259"/>
      <c r="AB259" s="21"/>
      <c r="AC259" s="2"/>
      <c r="AD259" s="2"/>
      <c r="AE259" s="2"/>
      <c r="AF259" s="2"/>
      <c r="AG259" s="18"/>
      <c r="AH259" s="18"/>
      <c r="AI259" s="18"/>
      <c r="AJ259" s="18"/>
      <c r="AK259" s="18"/>
      <c r="AL259" s="26"/>
      <c r="AM259" s="19"/>
      <c r="AN259"/>
      <c r="AO259"/>
    </row>
    <row r="260" spans="1:41" s="1" customFormat="1">
      <c r="A260"/>
      <c r="F260"/>
      <c r="G260" s="38"/>
      <c r="H260" s="41"/>
      <c r="I260" s="13"/>
      <c r="J260" s="13"/>
      <c r="K260" s="19"/>
      <c r="L260"/>
      <c r="M260" s="16"/>
      <c r="N260" s="16"/>
      <c r="O260" s="13"/>
      <c r="P260" s="13"/>
      <c r="Q260" s="19"/>
      <c r="R260"/>
      <c r="S260" s="7"/>
      <c r="T260" s="7"/>
      <c r="U260"/>
      <c r="V260" s="3"/>
      <c r="W260" s="3"/>
      <c r="X260" s="3"/>
      <c r="Y260" s="3"/>
      <c r="Z260"/>
      <c r="AA260"/>
      <c r="AB260" s="21"/>
      <c r="AC260" s="2"/>
      <c r="AD260" s="2"/>
      <c r="AE260" s="2"/>
      <c r="AF260" s="2"/>
      <c r="AG260" s="18"/>
      <c r="AH260" s="18"/>
      <c r="AI260" s="18"/>
      <c r="AJ260" s="18"/>
      <c r="AK260" s="18"/>
      <c r="AL260" s="26"/>
      <c r="AM260" s="19"/>
      <c r="AN260"/>
      <c r="AO260"/>
    </row>
    <row r="261" spans="1:41" s="1" customFormat="1">
      <c r="A261"/>
      <c r="F261"/>
      <c r="G261" s="38"/>
      <c r="H261" s="41"/>
      <c r="I261" s="13"/>
      <c r="J261" s="13"/>
      <c r="K261" s="19"/>
      <c r="L261"/>
      <c r="M261" s="16"/>
      <c r="N261" s="16"/>
      <c r="O261" s="13"/>
      <c r="P261" s="13"/>
      <c r="Q261" s="19"/>
      <c r="R261"/>
      <c r="S261" s="7"/>
      <c r="T261" s="7"/>
      <c r="U261"/>
      <c r="V261" s="3"/>
      <c r="W261" s="3"/>
      <c r="X261" s="3"/>
      <c r="Y261" s="3"/>
      <c r="Z261"/>
      <c r="AA261"/>
      <c r="AB261" s="21"/>
      <c r="AC261" s="2"/>
      <c r="AD261" s="2"/>
      <c r="AE261" s="2"/>
      <c r="AF261" s="2"/>
      <c r="AG261" s="18"/>
      <c r="AH261" s="18"/>
      <c r="AI261" s="18"/>
      <c r="AJ261" s="18"/>
      <c r="AK261" s="18"/>
      <c r="AL261" s="26"/>
      <c r="AM261" s="19"/>
      <c r="AN261"/>
      <c r="AO261"/>
    </row>
    <row r="262" spans="1:41" s="1" customFormat="1">
      <c r="A262"/>
      <c r="F262"/>
      <c r="G262" s="38"/>
      <c r="H262" s="41"/>
      <c r="I262" s="13"/>
      <c r="J262" s="13"/>
      <c r="K262" s="19"/>
      <c r="L262"/>
      <c r="M262" s="16"/>
      <c r="N262" s="16"/>
      <c r="O262" s="13"/>
      <c r="P262" s="13"/>
      <c r="Q262" s="19"/>
      <c r="R262"/>
      <c r="S262" s="7"/>
      <c r="T262" s="7"/>
      <c r="U262"/>
      <c r="V262" s="3"/>
      <c r="W262" s="3"/>
      <c r="X262" s="3"/>
      <c r="Y262" s="3"/>
      <c r="Z262"/>
      <c r="AA262"/>
      <c r="AB262" s="21"/>
      <c r="AC262" s="2"/>
      <c r="AD262" s="2"/>
      <c r="AE262" s="2"/>
      <c r="AF262" s="2"/>
      <c r="AG262" s="18"/>
      <c r="AH262" s="18"/>
      <c r="AI262" s="18"/>
      <c r="AJ262" s="18"/>
      <c r="AK262" s="18"/>
      <c r="AL262" s="26"/>
      <c r="AM262" s="19"/>
      <c r="AN262"/>
      <c r="AO262"/>
    </row>
    <row r="263" spans="1:41" s="1" customFormat="1">
      <c r="A263"/>
      <c r="F263"/>
      <c r="G263" s="38"/>
      <c r="H263" s="41"/>
      <c r="I263" s="13"/>
      <c r="J263" s="13"/>
      <c r="K263" s="19"/>
      <c r="L263"/>
      <c r="M263" s="16"/>
      <c r="N263" s="16"/>
      <c r="O263" s="13"/>
      <c r="P263" s="13"/>
      <c r="Q263" s="19"/>
      <c r="R263"/>
      <c r="S263" s="7"/>
      <c r="T263" s="7"/>
      <c r="U263"/>
      <c r="V263" s="3"/>
      <c r="W263" s="3"/>
      <c r="X263" s="3"/>
      <c r="Y263" s="3"/>
      <c r="Z263"/>
      <c r="AA263"/>
      <c r="AB263" s="21"/>
      <c r="AC263" s="2"/>
      <c r="AD263" s="2"/>
      <c r="AE263" s="2"/>
      <c r="AF263" s="2"/>
      <c r="AG263" s="18"/>
      <c r="AH263" s="18"/>
      <c r="AI263" s="18"/>
      <c r="AJ263" s="18"/>
      <c r="AK263" s="18"/>
      <c r="AL263" s="26"/>
      <c r="AM263" s="19"/>
      <c r="AN263"/>
      <c r="AO263"/>
    </row>
    <row r="264" spans="1:41" s="1" customFormat="1">
      <c r="A264"/>
      <c r="F264"/>
      <c r="G264" s="38"/>
      <c r="H264" s="41"/>
      <c r="I264" s="13"/>
      <c r="J264" s="13"/>
      <c r="K264" s="19"/>
      <c r="L264"/>
      <c r="M264" s="16"/>
      <c r="N264" s="16"/>
      <c r="O264" s="13"/>
      <c r="P264" s="13"/>
      <c r="Q264" s="19"/>
      <c r="R264"/>
      <c r="S264" s="7"/>
      <c r="T264" s="7"/>
      <c r="U264"/>
      <c r="V264" s="3"/>
      <c r="W264" s="3"/>
      <c r="X264" s="3"/>
      <c r="Y264" s="3"/>
      <c r="Z264"/>
      <c r="AA264"/>
      <c r="AB264" s="21"/>
      <c r="AC264" s="2"/>
      <c r="AD264" s="2"/>
      <c r="AE264" s="2"/>
      <c r="AF264" s="2"/>
      <c r="AG264" s="18"/>
      <c r="AH264" s="18"/>
      <c r="AI264" s="18"/>
      <c r="AJ264" s="18"/>
      <c r="AK264" s="18"/>
      <c r="AL264" s="26"/>
      <c r="AM264" s="19"/>
      <c r="AN264"/>
      <c r="AO264"/>
    </row>
    <row r="265" spans="1:41" s="1" customFormat="1">
      <c r="A265"/>
      <c r="F265"/>
      <c r="G265" s="38"/>
      <c r="H265" s="41"/>
      <c r="I265" s="13"/>
      <c r="J265" s="13"/>
      <c r="K265" s="19"/>
      <c r="L265"/>
      <c r="M265" s="16"/>
      <c r="N265" s="16"/>
      <c r="O265" s="13"/>
      <c r="P265" s="13"/>
      <c r="Q265" s="19"/>
      <c r="R265"/>
      <c r="S265" s="7"/>
      <c r="T265" s="7"/>
      <c r="U265"/>
      <c r="V265" s="3"/>
      <c r="W265" s="3"/>
      <c r="X265" s="3"/>
      <c r="Y265" s="3"/>
      <c r="Z265"/>
      <c r="AA265"/>
      <c r="AB265" s="21"/>
      <c r="AC265" s="2"/>
      <c r="AD265" s="2"/>
      <c r="AE265" s="2"/>
      <c r="AF265" s="2"/>
      <c r="AG265" s="18"/>
      <c r="AH265" s="18"/>
      <c r="AI265" s="18"/>
      <c r="AJ265" s="18"/>
      <c r="AK265" s="18"/>
      <c r="AL265" s="26"/>
      <c r="AM265" s="19"/>
      <c r="AN265"/>
      <c r="AO265"/>
    </row>
    <row r="266" spans="1:41" s="1" customFormat="1">
      <c r="A266"/>
      <c r="F266"/>
      <c r="G266" s="38"/>
      <c r="H266" s="41"/>
      <c r="I266" s="13"/>
      <c r="J266" s="13"/>
      <c r="K266" s="19"/>
      <c r="L266"/>
      <c r="M266" s="16"/>
      <c r="N266" s="16"/>
      <c r="O266" s="13"/>
      <c r="P266" s="13"/>
      <c r="Q266" s="19"/>
      <c r="R266"/>
      <c r="S266" s="7"/>
      <c r="T266" s="7"/>
      <c r="U266"/>
      <c r="V266" s="3"/>
      <c r="W266" s="3"/>
      <c r="X266" s="3"/>
      <c r="Y266" s="3"/>
      <c r="Z266"/>
      <c r="AA266"/>
      <c r="AB266" s="21"/>
      <c r="AC266" s="2"/>
      <c r="AD266" s="2"/>
      <c r="AE266" s="2"/>
      <c r="AF266" s="2"/>
      <c r="AG266" s="18"/>
      <c r="AH266" s="18"/>
      <c r="AI266" s="18"/>
      <c r="AJ266" s="18"/>
      <c r="AK266" s="18"/>
      <c r="AL266" s="26"/>
      <c r="AM266" s="19"/>
      <c r="AN266"/>
      <c r="AO266"/>
    </row>
    <row r="267" spans="1:41" s="1" customFormat="1">
      <c r="A267"/>
      <c r="F267"/>
      <c r="G267" s="38"/>
      <c r="H267" s="41"/>
      <c r="I267" s="13"/>
      <c r="J267" s="13"/>
      <c r="K267" s="19"/>
      <c r="L267"/>
      <c r="M267" s="16"/>
      <c r="N267" s="16"/>
      <c r="O267" s="13"/>
      <c r="P267" s="13"/>
      <c r="Q267" s="19"/>
      <c r="R267"/>
      <c r="S267" s="7"/>
      <c r="T267" s="7"/>
      <c r="U267"/>
      <c r="V267" s="3"/>
      <c r="W267" s="3"/>
      <c r="X267" s="3"/>
      <c r="Y267" s="3"/>
      <c r="Z267"/>
      <c r="AA267"/>
      <c r="AB267" s="21"/>
      <c r="AC267" s="2"/>
      <c r="AD267" s="2"/>
      <c r="AE267" s="2"/>
      <c r="AF267" s="2"/>
      <c r="AG267" s="18"/>
      <c r="AH267" s="18"/>
      <c r="AI267" s="18"/>
      <c r="AJ267" s="18"/>
      <c r="AK267" s="18"/>
      <c r="AL267" s="26"/>
      <c r="AM267" s="19"/>
      <c r="AN267"/>
      <c r="AO267"/>
    </row>
    <row r="268" spans="1:41" s="1" customFormat="1">
      <c r="A268"/>
      <c r="F268"/>
      <c r="G268" s="38"/>
      <c r="H268" s="41"/>
      <c r="I268" s="13"/>
      <c r="J268" s="13"/>
      <c r="K268" s="19"/>
      <c r="L268"/>
      <c r="M268" s="16"/>
      <c r="N268" s="16"/>
      <c r="O268" s="13"/>
      <c r="P268" s="13"/>
      <c r="Q268" s="19"/>
      <c r="R268"/>
      <c r="S268" s="7"/>
      <c r="T268" s="7"/>
      <c r="U268"/>
      <c r="V268" s="3"/>
      <c r="W268" s="3"/>
      <c r="X268" s="3"/>
      <c r="Y268" s="3"/>
      <c r="Z268"/>
      <c r="AA268"/>
      <c r="AB268" s="21"/>
      <c r="AC268" s="2"/>
      <c r="AD268" s="2"/>
      <c r="AE268" s="2"/>
      <c r="AF268" s="2"/>
      <c r="AG268" s="18"/>
      <c r="AH268" s="18"/>
      <c r="AI268" s="18"/>
      <c r="AJ268" s="18"/>
      <c r="AK268" s="18"/>
      <c r="AL268" s="26"/>
      <c r="AM268" s="19"/>
      <c r="AN268"/>
      <c r="AO268"/>
    </row>
    <row r="269" spans="1:41" s="1" customFormat="1">
      <c r="A269"/>
      <c r="F269"/>
      <c r="G269" s="38"/>
      <c r="H269" s="41"/>
      <c r="I269" s="13"/>
      <c r="J269" s="13"/>
      <c r="K269" s="19"/>
      <c r="L269"/>
      <c r="M269" s="16"/>
      <c r="N269" s="16"/>
      <c r="O269" s="13"/>
      <c r="P269" s="13"/>
      <c r="Q269" s="19"/>
      <c r="R269"/>
      <c r="S269" s="7"/>
      <c r="T269" s="7"/>
      <c r="U269"/>
      <c r="V269" s="3"/>
      <c r="W269" s="3"/>
      <c r="X269" s="3"/>
      <c r="Y269" s="3"/>
      <c r="Z269"/>
      <c r="AA269"/>
      <c r="AB269" s="21"/>
      <c r="AC269" s="2"/>
      <c r="AD269" s="2"/>
      <c r="AE269" s="2"/>
      <c r="AF269" s="2"/>
      <c r="AG269" s="18"/>
      <c r="AH269" s="18"/>
      <c r="AI269" s="18"/>
      <c r="AJ269" s="18"/>
      <c r="AK269" s="18"/>
      <c r="AL269" s="26"/>
      <c r="AM269" s="19"/>
      <c r="AN269"/>
      <c r="AO269"/>
    </row>
    <row r="270" spans="1:41" s="1" customFormat="1">
      <c r="A270"/>
      <c r="F270"/>
      <c r="G270" s="38"/>
      <c r="H270" s="41"/>
      <c r="I270" s="13"/>
      <c r="J270" s="13"/>
      <c r="K270" s="19"/>
      <c r="L270"/>
      <c r="M270" s="16"/>
      <c r="N270" s="16"/>
      <c r="O270" s="13"/>
      <c r="P270" s="13"/>
      <c r="Q270" s="19"/>
      <c r="R270"/>
      <c r="S270" s="7"/>
      <c r="T270" s="7"/>
      <c r="U270"/>
      <c r="V270" s="3"/>
      <c r="W270" s="3"/>
      <c r="X270" s="3"/>
      <c r="Y270" s="3"/>
      <c r="Z270"/>
      <c r="AA270"/>
      <c r="AB270" s="21"/>
      <c r="AC270" s="2"/>
      <c r="AD270" s="2"/>
      <c r="AE270" s="2"/>
      <c r="AF270" s="2"/>
      <c r="AG270" s="18"/>
      <c r="AH270" s="18"/>
      <c r="AI270" s="18"/>
      <c r="AJ270" s="18"/>
      <c r="AK270" s="18"/>
      <c r="AL270" s="26"/>
      <c r="AM270" s="19"/>
      <c r="AN270"/>
      <c r="AO270"/>
    </row>
    <row r="271" spans="1:41" s="1" customFormat="1">
      <c r="A271"/>
      <c r="F271"/>
      <c r="G271" s="38"/>
      <c r="H271" s="41"/>
      <c r="I271" s="13"/>
      <c r="J271" s="13"/>
      <c r="K271" s="19"/>
      <c r="L271"/>
      <c r="M271" s="16"/>
      <c r="N271" s="16"/>
      <c r="O271" s="13"/>
      <c r="P271" s="13"/>
      <c r="Q271" s="19"/>
      <c r="R271"/>
      <c r="S271" s="7"/>
      <c r="T271" s="7"/>
      <c r="U271"/>
      <c r="V271" s="3"/>
      <c r="W271" s="3"/>
      <c r="X271" s="3"/>
      <c r="Y271" s="3"/>
      <c r="Z271"/>
      <c r="AA271"/>
      <c r="AB271" s="21"/>
      <c r="AC271" s="2"/>
      <c r="AD271" s="2"/>
      <c r="AE271" s="2"/>
      <c r="AF271" s="2"/>
      <c r="AG271" s="18"/>
      <c r="AH271" s="18"/>
      <c r="AI271" s="18"/>
      <c r="AJ271" s="18"/>
      <c r="AK271" s="18"/>
      <c r="AL271" s="26"/>
      <c r="AM271" s="19"/>
      <c r="AN271"/>
      <c r="AO271"/>
    </row>
    <row r="272" spans="1:41" s="1" customFormat="1">
      <c r="A272"/>
      <c r="F272"/>
      <c r="G272" s="38"/>
      <c r="H272" s="41"/>
      <c r="I272" s="13"/>
      <c r="J272" s="13"/>
      <c r="K272" s="19"/>
      <c r="L272"/>
      <c r="M272" s="16"/>
      <c r="N272" s="16"/>
      <c r="O272" s="13"/>
      <c r="P272" s="13"/>
      <c r="Q272" s="19"/>
      <c r="R272"/>
      <c r="S272" s="7"/>
      <c r="T272" s="7"/>
      <c r="U272"/>
      <c r="V272" s="3"/>
      <c r="W272" s="3"/>
      <c r="X272" s="3"/>
      <c r="Y272" s="3"/>
      <c r="Z272"/>
      <c r="AA272"/>
      <c r="AB272" s="21"/>
      <c r="AC272" s="2"/>
      <c r="AD272" s="2"/>
      <c r="AE272" s="2"/>
      <c r="AF272" s="2"/>
      <c r="AG272" s="18"/>
      <c r="AH272" s="18"/>
      <c r="AI272" s="18"/>
      <c r="AJ272" s="18"/>
      <c r="AK272" s="18"/>
      <c r="AL272" s="26"/>
      <c r="AM272" s="19"/>
      <c r="AN272"/>
      <c r="AO272"/>
    </row>
    <row r="273" spans="1:41" s="1" customFormat="1">
      <c r="A273"/>
      <c r="F273"/>
      <c r="G273" s="38"/>
      <c r="H273" s="41"/>
      <c r="I273" s="13"/>
      <c r="J273" s="13"/>
      <c r="K273" s="19"/>
      <c r="L273"/>
      <c r="M273" s="16"/>
      <c r="N273" s="16"/>
      <c r="O273" s="13"/>
      <c r="P273" s="13"/>
      <c r="Q273" s="19"/>
      <c r="R273"/>
      <c r="S273" s="7"/>
      <c r="T273" s="7"/>
      <c r="U273"/>
      <c r="V273" s="3"/>
      <c r="W273" s="3"/>
      <c r="X273" s="3"/>
      <c r="Y273" s="3"/>
      <c r="Z273"/>
      <c r="AA273"/>
      <c r="AB273" s="21"/>
      <c r="AC273" s="2"/>
      <c r="AD273" s="2"/>
      <c r="AE273" s="2"/>
      <c r="AF273" s="2"/>
      <c r="AG273" s="18"/>
      <c r="AH273" s="18"/>
      <c r="AI273" s="18"/>
      <c r="AJ273" s="18"/>
      <c r="AK273" s="18"/>
      <c r="AL273" s="26"/>
      <c r="AM273" s="19"/>
      <c r="AN273"/>
      <c r="AO273"/>
    </row>
    <row r="274" spans="1:41" s="1" customFormat="1">
      <c r="A274"/>
      <c r="F274"/>
      <c r="G274" s="38"/>
      <c r="H274" s="41"/>
      <c r="I274" s="13"/>
      <c r="J274" s="13"/>
      <c r="K274" s="19"/>
      <c r="L274"/>
      <c r="M274" s="16"/>
      <c r="N274" s="16"/>
      <c r="O274" s="13"/>
      <c r="P274" s="13"/>
      <c r="Q274" s="19"/>
      <c r="R274"/>
      <c r="S274" s="7"/>
      <c r="T274" s="7"/>
      <c r="U274"/>
      <c r="V274" s="3"/>
      <c r="W274" s="3"/>
      <c r="X274" s="3"/>
      <c r="Y274" s="3"/>
      <c r="Z274"/>
      <c r="AA274"/>
      <c r="AB274" s="21"/>
      <c r="AC274" s="2"/>
      <c r="AD274" s="2"/>
      <c r="AE274" s="2"/>
      <c r="AF274" s="2"/>
      <c r="AG274" s="18"/>
      <c r="AH274" s="18"/>
      <c r="AI274" s="18"/>
      <c r="AJ274" s="18"/>
      <c r="AK274" s="18"/>
      <c r="AL274" s="26"/>
      <c r="AM274" s="19"/>
      <c r="AN274"/>
      <c r="AO274"/>
    </row>
    <row r="275" spans="1:41" s="1" customFormat="1">
      <c r="A275"/>
      <c r="F275"/>
      <c r="G275" s="38"/>
      <c r="H275" s="41"/>
      <c r="I275" s="13"/>
      <c r="J275" s="13"/>
      <c r="K275" s="19"/>
      <c r="L275"/>
      <c r="M275" s="16"/>
      <c r="N275" s="16"/>
      <c r="O275" s="13"/>
      <c r="P275" s="13"/>
      <c r="Q275" s="19"/>
      <c r="R275"/>
      <c r="S275" s="7"/>
      <c r="T275" s="7"/>
      <c r="U275"/>
      <c r="V275" s="3"/>
      <c r="W275" s="3"/>
      <c r="X275" s="3"/>
      <c r="Y275" s="3"/>
      <c r="Z275"/>
      <c r="AA275"/>
      <c r="AB275" s="21"/>
      <c r="AC275" s="2"/>
      <c r="AD275" s="2"/>
      <c r="AE275" s="2"/>
      <c r="AF275" s="2"/>
      <c r="AG275" s="18"/>
      <c r="AH275" s="18"/>
      <c r="AI275" s="18"/>
      <c r="AJ275" s="18"/>
      <c r="AK275" s="18"/>
      <c r="AL275" s="26"/>
      <c r="AM275" s="19"/>
      <c r="AN275"/>
      <c r="AO275"/>
    </row>
    <row r="276" spans="1:41" s="1" customFormat="1">
      <c r="A276"/>
      <c r="F276"/>
      <c r="G276" s="38"/>
      <c r="H276" s="41"/>
      <c r="I276" s="13"/>
      <c r="J276" s="13"/>
      <c r="K276" s="19"/>
      <c r="L276"/>
      <c r="M276" s="16"/>
      <c r="N276" s="16"/>
      <c r="O276" s="13"/>
      <c r="P276" s="13"/>
      <c r="Q276" s="19"/>
      <c r="R276"/>
      <c r="S276" s="7"/>
      <c r="T276" s="7"/>
      <c r="U276"/>
      <c r="V276" s="3"/>
      <c r="W276" s="3"/>
      <c r="X276" s="3"/>
      <c r="Y276" s="3"/>
      <c r="Z276"/>
      <c r="AA276"/>
      <c r="AB276" s="21"/>
      <c r="AC276" s="2"/>
      <c r="AD276" s="2"/>
      <c r="AE276" s="2"/>
      <c r="AF276" s="2"/>
      <c r="AG276" s="18"/>
      <c r="AH276" s="18"/>
      <c r="AI276" s="18"/>
      <c r="AJ276" s="18"/>
      <c r="AK276" s="18"/>
      <c r="AL276" s="26"/>
      <c r="AM276" s="19"/>
      <c r="AN276"/>
      <c r="AO276"/>
    </row>
    <row r="277" spans="1:41" s="1" customFormat="1">
      <c r="A277"/>
      <c r="F277"/>
      <c r="G277" s="38"/>
      <c r="H277" s="41"/>
      <c r="I277" s="13"/>
      <c r="J277" s="13"/>
      <c r="K277" s="19"/>
      <c r="L277"/>
      <c r="M277" s="16"/>
      <c r="N277" s="16"/>
      <c r="O277" s="13"/>
      <c r="P277" s="13"/>
      <c r="Q277" s="19"/>
      <c r="R277"/>
      <c r="S277" s="7"/>
      <c r="T277" s="7"/>
      <c r="U277"/>
      <c r="V277" s="3"/>
      <c r="W277" s="3"/>
      <c r="X277" s="3"/>
      <c r="Y277" s="3"/>
      <c r="Z277"/>
      <c r="AA277"/>
      <c r="AB277" s="21"/>
      <c r="AC277" s="2"/>
      <c r="AD277" s="2"/>
      <c r="AE277" s="2"/>
      <c r="AF277" s="2"/>
      <c r="AG277" s="18"/>
      <c r="AH277" s="18"/>
      <c r="AI277" s="18"/>
      <c r="AJ277" s="18"/>
      <c r="AK277" s="18"/>
      <c r="AL277" s="26"/>
      <c r="AM277" s="19"/>
      <c r="AN277"/>
      <c r="AO277"/>
    </row>
    <row r="278" spans="1:41" s="1" customFormat="1">
      <c r="A278"/>
      <c r="F278"/>
      <c r="G278" s="38"/>
      <c r="H278" s="41"/>
      <c r="I278" s="13"/>
      <c r="J278" s="13"/>
      <c r="K278" s="19"/>
      <c r="L278"/>
      <c r="M278" s="16"/>
      <c r="N278" s="16"/>
      <c r="O278" s="13"/>
      <c r="P278" s="13"/>
      <c r="Q278" s="19"/>
      <c r="R278"/>
      <c r="S278" s="7"/>
      <c r="T278" s="7"/>
      <c r="U278"/>
      <c r="V278" s="3"/>
      <c r="W278" s="3"/>
      <c r="X278" s="3"/>
      <c r="Y278" s="3"/>
      <c r="Z278"/>
      <c r="AA278"/>
      <c r="AB278" s="21"/>
      <c r="AC278" s="2"/>
      <c r="AD278" s="2"/>
      <c r="AE278" s="2"/>
      <c r="AF278" s="2"/>
      <c r="AG278" s="18"/>
      <c r="AH278" s="18"/>
      <c r="AI278" s="18"/>
      <c r="AJ278" s="18"/>
      <c r="AK278" s="18"/>
      <c r="AL278" s="26"/>
      <c r="AM278" s="19"/>
      <c r="AN278"/>
      <c r="AO278"/>
    </row>
    <row r="279" spans="1:41" s="1" customFormat="1">
      <c r="A279"/>
      <c r="F279"/>
      <c r="G279" s="38"/>
      <c r="H279" s="41"/>
      <c r="I279" s="13"/>
      <c r="J279" s="13"/>
      <c r="K279" s="19"/>
      <c r="L279"/>
      <c r="M279" s="16"/>
      <c r="N279" s="16"/>
      <c r="O279" s="13"/>
      <c r="P279" s="13"/>
      <c r="Q279" s="19"/>
      <c r="R279"/>
      <c r="S279" s="7"/>
      <c r="T279" s="7"/>
      <c r="U279"/>
      <c r="V279" s="3"/>
      <c r="W279" s="3"/>
      <c r="X279" s="3"/>
      <c r="Y279" s="3"/>
      <c r="Z279"/>
      <c r="AA279"/>
      <c r="AB279" s="21"/>
      <c r="AC279" s="2"/>
      <c r="AD279" s="2"/>
      <c r="AE279" s="2"/>
      <c r="AF279" s="2"/>
      <c r="AG279" s="18"/>
      <c r="AH279" s="18"/>
      <c r="AI279" s="18"/>
      <c r="AJ279" s="18"/>
      <c r="AK279" s="18"/>
      <c r="AL279" s="26"/>
      <c r="AM279" s="19"/>
      <c r="AN279"/>
      <c r="AO279"/>
    </row>
    <row r="280" spans="1:41" s="1" customFormat="1">
      <c r="A280"/>
      <c r="F280"/>
      <c r="G280" s="38"/>
      <c r="H280" s="41"/>
      <c r="I280" s="13"/>
      <c r="J280" s="13"/>
      <c r="K280" s="19"/>
      <c r="L280"/>
      <c r="M280" s="16"/>
      <c r="N280" s="16"/>
      <c r="O280" s="13"/>
      <c r="P280" s="13"/>
      <c r="Q280" s="19"/>
      <c r="R280"/>
      <c r="S280" s="7"/>
      <c r="T280" s="7"/>
      <c r="U280"/>
      <c r="V280" s="3"/>
      <c r="W280" s="3"/>
      <c r="X280" s="3"/>
      <c r="Y280" s="3"/>
      <c r="Z280"/>
      <c r="AA280"/>
      <c r="AB280" s="21"/>
      <c r="AC280" s="2"/>
      <c r="AD280" s="2"/>
      <c r="AE280" s="2"/>
      <c r="AF280" s="2"/>
      <c r="AG280" s="18"/>
      <c r="AH280" s="18"/>
      <c r="AI280" s="18"/>
      <c r="AJ280" s="18"/>
      <c r="AK280" s="18"/>
      <c r="AL280" s="26"/>
      <c r="AM280" s="19"/>
      <c r="AN280"/>
      <c r="AO280"/>
    </row>
    <row r="281" spans="1:41" s="1" customFormat="1">
      <c r="A281"/>
      <c r="F281"/>
      <c r="G281" s="38"/>
      <c r="H281" s="41"/>
      <c r="I281" s="13"/>
      <c r="J281" s="13"/>
      <c r="K281" s="19"/>
      <c r="L281"/>
      <c r="M281" s="16"/>
      <c r="N281" s="16"/>
      <c r="O281" s="13"/>
      <c r="P281" s="13"/>
      <c r="Q281" s="19"/>
      <c r="R281"/>
      <c r="S281" s="7"/>
      <c r="T281" s="7"/>
      <c r="U281"/>
      <c r="V281" s="3"/>
      <c r="W281" s="3"/>
      <c r="X281" s="3"/>
      <c r="Y281" s="3"/>
      <c r="Z281"/>
      <c r="AA281"/>
      <c r="AB281" s="21"/>
      <c r="AC281" s="2"/>
      <c r="AD281" s="2"/>
      <c r="AE281" s="2"/>
      <c r="AF281" s="2"/>
      <c r="AG281" s="18"/>
      <c r="AH281" s="18"/>
      <c r="AI281" s="18"/>
      <c r="AJ281" s="18"/>
      <c r="AK281" s="18"/>
      <c r="AL281" s="26"/>
      <c r="AM281" s="19"/>
      <c r="AN281"/>
      <c r="AO281"/>
    </row>
    <row r="282" spans="1:41" s="1" customFormat="1">
      <c r="A282"/>
      <c r="F282"/>
      <c r="G282" s="38"/>
      <c r="H282" s="41"/>
      <c r="I282" s="13"/>
      <c r="J282" s="13"/>
      <c r="K282" s="19"/>
      <c r="L282"/>
      <c r="M282" s="16"/>
      <c r="N282" s="16"/>
      <c r="O282" s="13"/>
      <c r="P282" s="13"/>
      <c r="Q282" s="19"/>
      <c r="R282"/>
      <c r="S282" s="7"/>
      <c r="T282" s="7"/>
      <c r="U282"/>
      <c r="V282" s="3"/>
      <c r="W282" s="3"/>
      <c r="X282" s="3"/>
      <c r="Y282" s="3"/>
      <c r="Z282"/>
      <c r="AA282"/>
      <c r="AB282" s="21"/>
      <c r="AC282" s="2"/>
      <c r="AD282" s="2"/>
      <c r="AE282" s="2"/>
      <c r="AF282" s="2"/>
      <c r="AG282" s="18"/>
      <c r="AH282" s="18"/>
      <c r="AI282" s="18"/>
      <c r="AJ282" s="18"/>
      <c r="AK282" s="18"/>
      <c r="AL282" s="26"/>
      <c r="AM282" s="19"/>
      <c r="AN282"/>
      <c r="AO282"/>
    </row>
    <row r="283" spans="1:41" s="1" customFormat="1">
      <c r="A283"/>
      <c r="F283"/>
      <c r="G283" s="38"/>
      <c r="H283" s="41"/>
      <c r="I283" s="13"/>
      <c r="J283" s="13"/>
      <c r="K283" s="19"/>
      <c r="L283"/>
      <c r="M283" s="16"/>
      <c r="N283" s="16"/>
      <c r="O283" s="13"/>
      <c r="P283" s="13"/>
      <c r="Q283" s="19"/>
      <c r="R283"/>
      <c r="S283" s="7"/>
      <c r="T283" s="7"/>
      <c r="U283"/>
      <c r="V283" s="3"/>
      <c r="W283" s="3"/>
      <c r="X283" s="3"/>
      <c r="Y283" s="3"/>
      <c r="Z283"/>
      <c r="AA283"/>
      <c r="AB283" s="21"/>
      <c r="AC283" s="2"/>
      <c r="AD283" s="2"/>
      <c r="AE283" s="2"/>
      <c r="AF283" s="2"/>
      <c r="AG283" s="18"/>
      <c r="AH283" s="18"/>
      <c r="AI283" s="18"/>
      <c r="AJ283" s="18"/>
      <c r="AK283" s="18"/>
      <c r="AL283" s="26"/>
      <c r="AM283" s="19"/>
      <c r="AN283"/>
      <c r="AO283"/>
    </row>
    <row r="284" spans="1:41" s="1" customFormat="1">
      <c r="A284"/>
      <c r="F284"/>
      <c r="G284" s="38"/>
      <c r="H284" s="41"/>
      <c r="I284" s="13"/>
      <c r="J284" s="13"/>
      <c r="K284" s="19"/>
      <c r="L284"/>
      <c r="M284" s="16"/>
      <c r="N284" s="16"/>
      <c r="O284" s="13"/>
      <c r="P284" s="13"/>
      <c r="Q284" s="19"/>
      <c r="R284"/>
      <c r="S284" s="7"/>
      <c r="T284" s="7"/>
      <c r="U284"/>
      <c r="V284" s="3"/>
      <c r="W284" s="3"/>
      <c r="X284" s="3"/>
      <c r="Y284" s="3"/>
      <c r="Z284"/>
      <c r="AA284"/>
      <c r="AB284" s="21"/>
      <c r="AC284" s="2"/>
      <c r="AD284" s="2"/>
      <c r="AE284" s="2"/>
      <c r="AF284" s="2"/>
      <c r="AG284" s="18"/>
      <c r="AH284" s="18"/>
      <c r="AI284" s="18"/>
      <c r="AJ284" s="18"/>
      <c r="AK284" s="18"/>
      <c r="AL284" s="26"/>
      <c r="AM284" s="19"/>
      <c r="AN284"/>
      <c r="AO284"/>
    </row>
    <row r="285" spans="1:41" s="1" customFormat="1">
      <c r="A285"/>
      <c r="F285"/>
      <c r="G285" s="38"/>
      <c r="H285" s="41"/>
      <c r="I285" s="13"/>
      <c r="J285" s="13"/>
      <c r="K285" s="19"/>
      <c r="L285"/>
      <c r="M285" s="16"/>
      <c r="N285" s="16"/>
      <c r="O285" s="13"/>
      <c r="P285" s="13"/>
      <c r="Q285" s="19"/>
      <c r="R285"/>
      <c r="S285" s="7"/>
      <c r="T285" s="7"/>
      <c r="U285"/>
      <c r="V285" s="3"/>
      <c r="W285" s="3"/>
      <c r="X285" s="3"/>
      <c r="Y285" s="3"/>
      <c r="Z285"/>
      <c r="AA285"/>
      <c r="AB285" s="21"/>
      <c r="AC285" s="2"/>
      <c r="AD285" s="2"/>
      <c r="AE285" s="2"/>
      <c r="AF285" s="2"/>
      <c r="AG285" s="18"/>
      <c r="AH285" s="18"/>
      <c r="AI285" s="18"/>
      <c r="AJ285" s="18"/>
      <c r="AK285" s="18"/>
      <c r="AL285" s="26"/>
      <c r="AM285" s="19"/>
      <c r="AN285"/>
      <c r="AO285"/>
    </row>
    <row r="286" spans="1:41" s="1" customFormat="1">
      <c r="A286"/>
      <c r="F286"/>
      <c r="G286" s="38"/>
      <c r="H286" s="41"/>
      <c r="I286" s="13"/>
      <c r="J286" s="13"/>
      <c r="K286" s="19"/>
      <c r="L286"/>
      <c r="M286" s="16"/>
      <c r="N286" s="16"/>
      <c r="O286" s="13"/>
      <c r="P286" s="13"/>
      <c r="Q286" s="19"/>
      <c r="R286"/>
      <c r="S286" s="7"/>
      <c r="T286" s="7"/>
      <c r="U286"/>
      <c r="V286" s="3"/>
      <c r="W286" s="3"/>
      <c r="X286" s="3"/>
      <c r="Y286" s="3"/>
      <c r="Z286"/>
      <c r="AA286"/>
      <c r="AB286" s="21"/>
      <c r="AC286" s="2"/>
      <c r="AD286" s="2"/>
      <c r="AE286" s="2"/>
      <c r="AF286" s="2"/>
      <c r="AG286" s="18"/>
      <c r="AH286" s="18"/>
      <c r="AI286" s="18"/>
      <c r="AJ286" s="18"/>
      <c r="AK286" s="18"/>
      <c r="AL286" s="26"/>
      <c r="AM286" s="19"/>
      <c r="AN286"/>
      <c r="AO286"/>
    </row>
    <row r="287" spans="1:41" s="1" customFormat="1">
      <c r="A287"/>
      <c r="F287"/>
      <c r="G287" s="38"/>
      <c r="H287" s="41"/>
      <c r="I287" s="13"/>
      <c r="J287" s="13"/>
      <c r="K287" s="19"/>
      <c r="L287"/>
      <c r="M287" s="16"/>
      <c r="N287" s="16"/>
      <c r="O287" s="13"/>
      <c r="P287" s="13"/>
      <c r="Q287" s="19"/>
      <c r="R287"/>
      <c r="S287" s="7"/>
      <c r="T287" s="7"/>
      <c r="U287"/>
      <c r="V287" s="3"/>
      <c r="W287" s="3"/>
      <c r="X287" s="3"/>
      <c r="Y287" s="3"/>
      <c r="Z287"/>
      <c r="AA287"/>
      <c r="AB287" s="21"/>
      <c r="AC287" s="2"/>
      <c r="AD287" s="2"/>
      <c r="AE287" s="2"/>
      <c r="AF287" s="2"/>
      <c r="AG287" s="18"/>
      <c r="AH287" s="18"/>
      <c r="AI287" s="18"/>
      <c r="AJ287" s="18"/>
      <c r="AK287" s="18"/>
      <c r="AL287" s="26"/>
      <c r="AM287" s="19"/>
      <c r="AN287"/>
      <c r="AO287"/>
    </row>
    <row r="288" spans="1:41" s="1" customFormat="1">
      <c r="A288"/>
      <c r="F288"/>
      <c r="G288" s="38"/>
      <c r="H288" s="41"/>
      <c r="I288" s="13"/>
      <c r="J288" s="13"/>
      <c r="K288" s="19"/>
      <c r="L288"/>
      <c r="M288" s="16"/>
      <c r="N288" s="16"/>
      <c r="O288" s="13"/>
      <c r="P288" s="13"/>
      <c r="Q288" s="19"/>
      <c r="R288"/>
      <c r="S288" s="7"/>
      <c r="T288" s="7"/>
      <c r="U288"/>
      <c r="V288" s="3"/>
      <c r="W288" s="3"/>
      <c r="X288" s="3"/>
      <c r="Y288" s="3"/>
      <c r="Z288"/>
      <c r="AA288"/>
      <c r="AB288" s="21"/>
      <c r="AC288" s="2"/>
      <c r="AD288" s="2"/>
      <c r="AE288" s="2"/>
      <c r="AF288" s="2"/>
      <c r="AG288" s="18"/>
      <c r="AH288" s="18"/>
      <c r="AI288" s="18"/>
      <c r="AJ288" s="18"/>
      <c r="AK288" s="18"/>
      <c r="AL288" s="26"/>
      <c r="AM288" s="19"/>
      <c r="AN288"/>
      <c r="AO288"/>
    </row>
    <row r="289" spans="1:41" s="1" customFormat="1">
      <c r="A289"/>
      <c r="F289"/>
      <c r="G289" s="38"/>
      <c r="H289" s="41"/>
      <c r="I289" s="13"/>
      <c r="J289" s="13"/>
      <c r="K289" s="19"/>
      <c r="L289"/>
      <c r="M289" s="16"/>
      <c r="N289" s="16"/>
      <c r="O289" s="13"/>
      <c r="P289" s="13"/>
      <c r="Q289" s="19"/>
      <c r="R289"/>
      <c r="S289" s="7"/>
      <c r="T289" s="7"/>
      <c r="U289"/>
      <c r="V289" s="3"/>
      <c r="W289" s="3"/>
      <c r="X289" s="3"/>
      <c r="Y289" s="3"/>
      <c r="Z289"/>
      <c r="AA289"/>
      <c r="AB289" s="21"/>
      <c r="AC289" s="2"/>
      <c r="AD289" s="2"/>
      <c r="AE289" s="2"/>
      <c r="AF289" s="2"/>
      <c r="AG289" s="18"/>
      <c r="AH289" s="18"/>
      <c r="AI289" s="18"/>
      <c r="AJ289" s="18"/>
      <c r="AK289" s="18"/>
      <c r="AL289" s="26"/>
      <c r="AM289" s="19"/>
      <c r="AN289"/>
      <c r="AO289"/>
    </row>
    <row r="290" spans="1:41" s="1" customFormat="1">
      <c r="A290"/>
      <c r="F290"/>
      <c r="G290" s="38"/>
      <c r="H290" s="41"/>
      <c r="I290" s="13"/>
      <c r="J290" s="13"/>
      <c r="K290" s="19"/>
      <c r="L290"/>
      <c r="M290" s="16"/>
      <c r="N290" s="16"/>
      <c r="O290" s="13"/>
      <c r="P290" s="13"/>
      <c r="Q290" s="19"/>
      <c r="R290"/>
      <c r="S290" s="7"/>
      <c r="T290" s="7"/>
      <c r="U290"/>
      <c r="V290" s="3"/>
      <c r="W290" s="3"/>
      <c r="X290" s="3"/>
      <c r="Y290" s="3"/>
      <c r="Z290"/>
      <c r="AA290"/>
      <c r="AB290" s="21"/>
      <c r="AC290" s="2"/>
      <c r="AD290" s="2"/>
      <c r="AE290" s="2"/>
      <c r="AF290" s="2"/>
      <c r="AG290" s="18"/>
      <c r="AH290" s="18"/>
      <c r="AI290" s="18"/>
      <c r="AJ290" s="18"/>
      <c r="AK290" s="18"/>
      <c r="AL290" s="26"/>
      <c r="AM290" s="19"/>
      <c r="AN290"/>
      <c r="AO290"/>
    </row>
    <row r="291" spans="1:41" s="1" customFormat="1">
      <c r="A291"/>
      <c r="F291"/>
      <c r="G291" s="38"/>
      <c r="H291" s="41"/>
      <c r="I291" s="13"/>
      <c r="J291" s="13"/>
      <c r="K291" s="19"/>
      <c r="L291"/>
      <c r="M291" s="16"/>
      <c r="N291" s="16"/>
      <c r="O291" s="13"/>
      <c r="P291" s="13"/>
      <c r="Q291" s="19"/>
      <c r="R291"/>
      <c r="S291" s="7"/>
      <c r="T291" s="7"/>
      <c r="U291"/>
      <c r="V291" s="3"/>
      <c r="W291" s="3"/>
      <c r="X291" s="3"/>
      <c r="Y291" s="3"/>
      <c r="Z291"/>
      <c r="AA291"/>
      <c r="AB291" s="21"/>
      <c r="AC291" s="2"/>
      <c r="AD291" s="2"/>
      <c r="AE291" s="2"/>
      <c r="AF291" s="2"/>
      <c r="AG291" s="18"/>
      <c r="AH291" s="18"/>
      <c r="AI291" s="18"/>
      <c r="AJ291" s="18"/>
      <c r="AK291" s="18"/>
      <c r="AL291" s="26"/>
      <c r="AM291" s="19"/>
      <c r="AN291"/>
      <c r="AO291"/>
    </row>
    <row r="292" spans="1:41" s="1" customFormat="1">
      <c r="A292"/>
      <c r="F292"/>
      <c r="G292" s="38"/>
      <c r="H292" s="41"/>
      <c r="I292" s="13"/>
      <c r="J292" s="13"/>
      <c r="K292" s="19"/>
      <c r="L292"/>
      <c r="M292" s="16"/>
      <c r="N292" s="16"/>
      <c r="O292" s="13"/>
      <c r="P292" s="13"/>
      <c r="Q292" s="19"/>
      <c r="R292"/>
      <c r="S292" s="7"/>
      <c r="T292" s="7"/>
      <c r="U292"/>
      <c r="V292" s="3"/>
      <c r="W292" s="3"/>
      <c r="X292" s="3"/>
      <c r="Y292" s="3"/>
      <c r="Z292"/>
      <c r="AA292"/>
      <c r="AB292" s="21"/>
      <c r="AC292" s="2"/>
      <c r="AD292" s="2"/>
      <c r="AE292" s="2"/>
      <c r="AF292" s="2"/>
      <c r="AG292" s="18"/>
      <c r="AH292" s="18"/>
      <c r="AI292" s="18"/>
      <c r="AJ292" s="18"/>
      <c r="AK292" s="18"/>
      <c r="AL292" s="26"/>
      <c r="AM292" s="19"/>
      <c r="AN292"/>
      <c r="AO292"/>
    </row>
    <row r="293" spans="1:41" s="1" customFormat="1">
      <c r="A293"/>
      <c r="F293"/>
      <c r="G293" s="38"/>
      <c r="H293" s="41"/>
      <c r="I293" s="13"/>
      <c r="J293" s="13"/>
      <c r="K293" s="19"/>
      <c r="L293"/>
      <c r="M293" s="16"/>
      <c r="N293" s="16"/>
      <c r="O293" s="13"/>
      <c r="P293" s="13"/>
      <c r="Q293" s="19"/>
      <c r="R293"/>
      <c r="S293" s="7"/>
      <c r="T293" s="7"/>
      <c r="U293"/>
      <c r="V293" s="3"/>
      <c r="W293" s="3"/>
      <c r="X293" s="3"/>
      <c r="Y293" s="3"/>
      <c r="Z293"/>
      <c r="AA293"/>
      <c r="AB293" s="21"/>
      <c r="AC293" s="2"/>
      <c r="AD293" s="2"/>
      <c r="AE293" s="2"/>
      <c r="AF293" s="2"/>
      <c r="AG293" s="18"/>
      <c r="AH293" s="18"/>
      <c r="AI293" s="18"/>
      <c r="AJ293" s="18"/>
      <c r="AK293" s="18"/>
      <c r="AL293" s="26"/>
      <c r="AM293" s="19"/>
      <c r="AN293"/>
      <c r="AO293"/>
    </row>
    <row r="294" spans="1:41" s="1" customFormat="1">
      <c r="A294"/>
      <c r="F294"/>
      <c r="G294" s="38"/>
      <c r="H294" s="41"/>
      <c r="I294" s="13"/>
      <c r="J294" s="13"/>
      <c r="K294" s="19"/>
      <c r="L294"/>
      <c r="M294" s="16"/>
      <c r="N294" s="16"/>
      <c r="O294" s="13"/>
      <c r="P294" s="13"/>
      <c r="Q294" s="19"/>
      <c r="R294"/>
      <c r="S294" s="7"/>
      <c r="T294" s="7"/>
      <c r="U294"/>
      <c r="V294" s="3"/>
      <c r="W294" s="3"/>
      <c r="X294" s="3"/>
      <c r="Y294" s="3"/>
      <c r="Z294"/>
      <c r="AA294"/>
      <c r="AB294" s="21"/>
      <c r="AC294" s="2"/>
      <c r="AD294" s="2"/>
      <c r="AE294" s="2"/>
      <c r="AF294" s="2"/>
      <c r="AG294" s="18"/>
      <c r="AH294" s="18"/>
      <c r="AI294" s="18"/>
      <c r="AJ294" s="18"/>
      <c r="AK294" s="18"/>
      <c r="AL294" s="26"/>
      <c r="AM294" s="19"/>
      <c r="AN294"/>
      <c r="AO294"/>
    </row>
    <row r="295" spans="1:41" s="1" customFormat="1">
      <c r="A295"/>
      <c r="F295"/>
      <c r="G295" s="38"/>
      <c r="H295" s="41"/>
      <c r="I295" s="13"/>
      <c r="J295" s="13"/>
      <c r="K295" s="19"/>
      <c r="L295"/>
      <c r="M295" s="16"/>
      <c r="N295" s="16"/>
      <c r="O295" s="13"/>
      <c r="P295" s="13"/>
      <c r="Q295" s="19"/>
      <c r="R295"/>
      <c r="S295" s="7"/>
      <c r="T295" s="7"/>
      <c r="U295"/>
      <c r="V295" s="3"/>
      <c r="W295" s="3"/>
      <c r="X295" s="3"/>
      <c r="Y295" s="3"/>
      <c r="Z295"/>
      <c r="AA295"/>
      <c r="AB295" s="21"/>
      <c r="AC295" s="2"/>
      <c r="AD295" s="2"/>
      <c r="AE295" s="2"/>
      <c r="AF295" s="2"/>
      <c r="AG295" s="18"/>
      <c r="AH295" s="18"/>
      <c r="AI295" s="18"/>
      <c r="AJ295" s="18"/>
      <c r="AK295" s="18"/>
      <c r="AL295" s="26"/>
      <c r="AM295" s="19"/>
      <c r="AN295"/>
      <c r="AO295"/>
    </row>
    <row r="296" spans="1:41" s="1" customFormat="1">
      <c r="A296"/>
      <c r="F296"/>
      <c r="G296" s="38"/>
      <c r="H296" s="41"/>
      <c r="I296" s="13"/>
      <c r="J296" s="13"/>
      <c r="K296" s="19"/>
      <c r="L296"/>
      <c r="M296" s="16"/>
      <c r="N296" s="16"/>
      <c r="O296" s="13"/>
      <c r="P296" s="13"/>
      <c r="Q296" s="19"/>
      <c r="R296"/>
      <c r="S296" s="7"/>
      <c r="T296" s="7"/>
      <c r="U296"/>
      <c r="V296" s="3"/>
      <c r="W296" s="3"/>
      <c r="X296" s="3"/>
      <c r="Y296" s="3"/>
      <c r="Z296"/>
      <c r="AA296"/>
      <c r="AB296" s="21"/>
      <c r="AC296" s="2"/>
      <c r="AD296" s="2"/>
      <c r="AE296" s="2"/>
      <c r="AF296" s="2"/>
      <c r="AG296" s="18"/>
      <c r="AH296" s="18"/>
      <c r="AI296" s="18"/>
      <c r="AJ296" s="18"/>
      <c r="AK296" s="18"/>
      <c r="AL296" s="26"/>
      <c r="AM296" s="19"/>
      <c r="AN296"/>
      <c r="AO296"/>
    </row>
  </sheetData>
  <sortState ref="B101:AO164">
    <sortCondition ref="I164"/>
  </sortState>
  <conditionalFormatting sqref="I192:J216">
    <cfRule type="colorScale" priority="1">
      <colorScale>
        <cfvo type="min" val="0"/>
        <cfvo type="percentile" val="50"/>
        <cfvo type="max" val="0"/>
        <color rgb="FFF8696B"/>
        <color rgb="FFFFEB84"/>
        <color rgb="FF5A8AC6"/>
      </colorScale>
    </cfRule>
  </conditionalFormatting>
  <conditionalFormatting sqref="L3:L165">
    <cfRule type="colorScale" priority="13">
      <colorScale>
        <cfvo type="min" val="0"/>
        <cfvo type="percentile" val="50"/>
        <cfvo type="max" val="0"/>
        <color rgb="FFF8696B"/>
        <color rgb="FFFFEB84"/>
        <color rgb="FF5A8AC6"/>
      </colorScale>
    </cfRule>
    <cfRule type="colorScale" priority="14">
      <colorScale>
        <cfvo type="min" val="0"/>
        <cfvo type="max" val="0"/>
        <color rgb="FFFFEF9C"/>
        <color rgb="FF63BE7B"/>
      </colorScale>
    </cfRule>
  </conditionalFormatting>
  <conditionalFormatting sqref="L3:L206">
    <cfRule type="colorScale" priority="22">
      <colorScale>
        <cfvo type="min" val="0"/>
        <cfvo type="percentile" val="50"/>
        <cfvo type="max" val="0"/>
        <color rgb="FFF8696B"/>
        <color rgb="FFFFEB84"/>
        <color rgb="FF5A8AC6"/>
      </colorScale>
    </cfRule>
  </conditionalFormatting>
  <conditionalFormatting sqref="L3:L190">
    <cfRule type="colorScale" priority="24">
      <colorScale>
        <cfvo type="min" val="0"/>
        <cfvo type="percentile" val="50"/>
        <cfvo type="max" val="0"/>
        <color rgb="FFF8696B"/>
        <color rgb="FFFFEB84"/>
        <color rgb="FF63BE7B"/>
      </colorScale>
    </cfRule>
  </conditionalFormatting>
  <pageMargins left="0.7" right="0.7" top="0.75" bottom="0.75" header="0.3" footer="0.3"/>
  <pageSetup paperSize="9"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dimension ref="A1:AH283"/>
  <sheetViews>
    <sheetView zoomScale="85" zoomScaleNormal="85" workbookViewId="0">
      <pane ySplit="1" topLeftCell="A2" activePane="bottomLeft" state="frozen"/>
      <selection pane="bottomLeft" activeCell="D46" sqref="D46"/>
    </sheetView>
  </sheetViews>
  <sheetFormatPr defaultRowHeight="15"/>
  <cols>
    <col min="3" max="3" width="4.140625" bestFit="1" customWidth="1"/>
    <col min="4" max="4" width="32.140625" bestFit="1" customWidth="1"/>
    <col min="5" max="5" width="3.7109375" bestFit="1" customWidth="1"/>
    <col min="6" max="6" width="4.140625" bestFit="1" customWidth="1"/>
    <col min="7" max="7" width="2.7109375" style="7" bestFit="1" customWidth="1"/>
    <col min="8" max="8" width="5.85546875" style="7" customWidth="1"/>
    <col min="9" max="9" width="3.140625" bestFit="1" customWidth="1"/>
    <col min="10" max="10" width="5.5703125" style="3" bestFit="1" customWidth="1"/>
    <col min="11" max="12" width="4.5703125" style="3" bestFit="1" customWidth="1"/>
    <col min="13" max="13" width="4.5703125" style="3" customWidth="1"/>
    <col min="14" max="14" width="2.28515625" customWidth="1"/>
    <col min="15" max="15" width="5.7109375" bestFit="1" customWidth="1"/>
    <col min="16" max="16" width="8.140625" customWidth="1"/>
    <col min="17" max="21" width="7.140625" customWidth="1"/>
    <col min="22" max="22" width="8.140625" customWidth="1"/>
    <col min="23" max="26" width="7.140625" customWidth="1"/>
    <col min="27" max="27" width="14" style="1" bestFit="1" customWidth="1"/>
    <col min="28" max="28" width="10.42578125" bestFit="1" customWidth="1"/>
    <col min="29" max="29" width="12.7109375" bestFit="1" customWidth="1"/>
    <col min="30" max="30" width="30.5703125" bestFit="1" customWidth="1"/>
    <col min="32" max="32" width="66.5703125" bestFit="1" customWidth="1"/>
    <col min="33" max="33" width="2.28515625" bestFit="1" customWidth="1"/>
    <col min="34" max="34" width="71.140625" bestFit="1" customWidth="1"/>
  </cols>
  <sheetData>
    <row r="1" spans="1:34" s="4" customFormat="1">
      <c r="D1" s="4" t="s">
        <v>0</v>
      </c>
      <c r="F1" s="4" t="s">
        <v>2458</v>
      </c>
      <c r="G1" s="6"/>
      <c r="H1" s="6"/>
      <c r="I1" s="4" t="s">
        <v>2457</v>
      </c>
      <c r="J1" s="5" t="s">
        <v>1730</v>
      </c>
      <c r="K1" s="5" t="s">
        <v>1731</v>
      </c>
      <c r="L1" s="5" t="s">
        <v>1732</v>
      </c>
      <c r="M1" s="5" t="s">
        <v>1733</v>
      </c>
      <c r="P1" s="4" t="s">
        <v>2455</v>
      </c>
      <c r="Q1" s="4" t="s">
        <v>2454</v>
      </c>
      <c r="R1" s="4" t="s">
        <v>2453</v>
      </c>
      <c r="S1" s="4" t="s">
        <v>2451</v>
      </c>
      <c r="T1" s="4" t="s">
        <v>2452</v>
      </c>
      <c r="U1" s="4" t="s">
        <v>1983</v>
      </c>
      <c r="V1" s="4" t="s">
        <v>2455</v>
      </c>
      <c r="W1" s="4" t="s">
        <v>2454</v>
      </c>
      <c r="X1" s="4" t="s">
        <v>2453</v>
      </c>
      <c r="Y1" s="4" t="s">
        <v>2451</v>
      </c>
      <c r="Z1" s="4" t="s">
        <v>2452</v>
      </c>
      <c r="AA1" s="11" t="s">
        <v>1</v>
      </c>
      <c r="AB1" s="4" t="s">
        <v>2427</v>
      </c>
      <c r="AC1" s="4" t="s">
        <v>153</v>
      </c>
      <c r="AD1" s="4" t="s">
        <v>151</v>
      </c>
    </row>
    <row r="2" spans="1:34">
      <c r="A2">
        <v>1</v>
      </c>
      <c r="B2">
        <v>1</v>
      </c>
      <c r="C2" t="s">
        <v>2576</v>
      </c>
      <c r="D2" t="s">
        <v>1076</v>
      </c>
      <c r="E2" t="s">
        <v>1740</v>
      </c>
      <c r="F2">
        <v>22</v>
      </c>
      <c r="G2" s="7" t="s">
        <v>1732</v>
      </c>
      <c r="H2" s="7" t="s">
        <v>2462</v>
      </c>
      <c r="I2">
        <v>1</v>
      </c>
      <c r="J2" s="3">
        <v>0.17363499999999998</v>
      </c>
      <c r="K2" s="3">
        <v>7.5849999999999989E-3</v>
      </c>
      <c r="L2" s="3">
        <v>2.2549999999999996E-3</v>
      </c>
      <c r="M2" s="3">
        <v>2.1115000000000002E-2</v>
      </c>
      <c r="N2" s="1" t="s">
        <v>1732</v>
      </c>
      <c r="O2" s="1">
        <f t="shared" ref="O2:O15" si="0">SUM(J2:M2)</f>
        <v>0.20458999999999999</v>
      </c>
      <c r="P2" s="2">
        <v>0.84699999999999998</v>
      </c>
      <c r="Q2" s="2">
        <v>3.6999999999999998E-2</v>
      </c>
      <c r="R2" s="2">
        <v>0.10100000000000001</v>
      </c>
      <c r="S2" s="2">
        <v>1.0999999999999999E-2</v>
      </c>
      <c r="T2" s="2">
        <v>2E-3</v>
      </c>
      <c r="U2" s="2"/>
      <c r="V2" s="2">
        <f t="shared" ref="V2:V15" si="1">+P2*$AA2</f>
        <v>0.17363499999999998</v>
      </c>
      <c r="W2" s="2">
        <f t="shared" ref="W2:W15" si="2">+Q2*$AA2</f>
        <v>7.5849999999999989E-3</v>
      </c>
      <c r="X2" s="2">
        <f t="shared" ref="X2:X15" si="3">+R2*$AA2</f>
        <v>2.0705000000000001E-2</v>
      </c>
      <c r="Y2" s="2">
        <f t="shared" ref="Y2:Y15" si="4">+S2*$AA2</f>
        <v>2.2549999999999996E-3</v>
      </c>
      <c r="Z2" s="2">
        <f t="shared" ref="Z2:Z15" si="5">+T2*$AA2</f>
        <v>4.0999999999999999E-4</v>
      </c>
      <c r="AA2" s="1">
        <v>0.20499999999999999</v>
      </c>
      <c r="AB2" s="8">
        <v>323782</v>
      </c>
      <c r="AC2" s="8">
        <v>5063709</v>
      </c>
      <c r="AD2" t="s">
        <v>954</v>
      </c>
      <c r="AF2" t="s">
        <v>2248</v>
      </c>
      <c r="AH2" t="s">
        <v>2024</v>
      </c>
    </row>
    <row r="3" spans="1:34">
      <c r="A3">
        <v>2</v>
      </c>
      <c r="B3">
        <v>2</v>
      </c>
      <c r="C3" t="s">
        <v>2576</v>
      </c>
      <c r="D3" t="s">
        <v>1039</v>
      </c>
      <c r="E3" t="s">
        <v>1740</v>
      </c>
      <c r="F3">
        <v>23</v>
      </c>
      <c r="G3" s="7" t="s">
        <v>1732</v>
      </c>
      <c r="H3" s="7" t="s">
        <v>2472</v>
      </c>
      <c r="I3">
        <v>1</v>
      </c>
      <c r="J3" s="3">
        <v>0.24255000000000002</v>
      </c>
      <c r="K3" s="3">
        <v>3.3000000000000002E-2</v>
      </c>
      <c r="L3" s="3">
        <v>3.9600000000000003E-4</v>
      </c>
      <c r="M3" s="3">
        <v>5.4120000000000001E-2</v>
      </c>
      <c r="N3" s="1" t="s">
        <v>1732</v>
      </c>
      <c r="O3" s="1">
        <f t="shared" si="0"/>
        <v>0.33006600000000003</v>
      </c>
      <c r="P3" s="2">
        <v>0.73499999999999999</v>
      </c>
      <c r="Q3" s="2">
        <v>0.1</v>
      </c>
      <c r="R3" s="2">
        <v>0.16200000000000001</v>
      </c>
      <c r="S3" s="2">
        <v>1.2000000000000001E-3</v>
      </c>
      <c r="T3" s="2">
        <v>2E-3</v>
      </c>
      <c r="U3" s="2"/>
      <c r="V3" s="2">
        <f t="shared" si="1"/>
        <v>0.24255000000000002</v>
      </c>
      <c r="W3" s="2">
        <f t="shared" si="2"/>
        <v>3.3000000000000002E-2</v>
      </c>
      <c r="X3" s="2">
        <f t="shared" si="3"/>
        <v>5.3460000000000008E-2</v>
      </c>
      <c r="Y3" s="2">
        <f t="shared" si="4"/>
        <v>3.9600000000000003E-4</v>
      </c>
      <c r="Z3" s="2">
        <f t="shared" si="5"/>
        <v>6.6E-4</v>
      </c>
      <c r="AA3" s="1">
        <v>0.33</v>
      </c>
      <c r="AB3" s="8">
        <v>17075400</v>
      </c>
      <c r="AC3" s="8">
        <v>143400000</v>
      </c>
      <c r="AD3" t="s">
        <v>954</v>
      </c>
      <c r="AF3" t="s">
        <v>2280</v>
      </c>
      <c r="AH3" t="s">
        <v>2024</v>
      </c>
    </row>
    <row r="4" spans="1:34">
      <c r="A4">
        <v>3</v>
      </c>
      <c r="B4">
        <v>3</v>
      </c>
      <c r="C4" t="s">
        <v>2576</v>
      </c>
      <c r="D4" t="s">
        <v>1240</v>
      </c>
      <c r="E4" t="s">
        <v>1740</v>
      </c>
      <c r="F4">
        <v>24</v>
      </c>
      <c r="G4" s="7" t="s">
        <v>1732</v>
      </c>
      <c r="H4" s="7" t="s">
        <v>2464</v>
      </c>
      <c r="I4">
        <v>2</v>
      </c>
      <c r="J4" s="3">
        <v>0.18973999999999999</v>
      </c>
      <c r="K4" s="3">
        <v>1.166E-2</v>
      </c>
      <c r="L4" s="3">
        <v>4.5050000000000003E-3</v>
      </c>
      <c r="M4" s="3">
        <v>5.9360000000000003E-2</v>
      </c>
      <c r="N4" s="1" t="s">
        <v>1732</v>
      </c>
      <c r="O4" s="1">
        <f t="shared" si="0"/>
        <v>0.26526500000000003</v>
      </c>
      <c r="P4" s="2">
        <v>0.71599999999999997</v>
      </c>
      <c r="Q4" s="2">
        <v>4.3999999999999997E-2</v>
      </c>
      <c r="R4" s="2">
        <v>0.21299999999999999</v>
      </c>
      <c r="S4" s="2">
        <v>1.7000000000000001E-2</v>
      </c>
      <c r="T4" s="2">
        <v>1.0999999999999999E-2</v>
      </c>
      <c r="U4" s="2"/>
      <c r="V4" s="2">
        <f t="shared" si="1"/>
        <v>0.18973999999999999</v>
      </c>
      <c r="W4" s="2">
        <f t="shared" si="2"/>
        <v>1.166E-2</v>
      </c>
      <c r="X4" s="2">
        <f t="shared" si="3"/>
        <v>5.6445000000000002E-2</v>
      </c>
      <c r="Y4" s="2">
        <f t="shared" si="4"/>
        <v>4.5050000000000003E-3</v>
      </c>
      <c r="Z4" s="2">
        <f t="shared" si="5"/>
        <v>2.9150000000000001E-3</v>
      </c>
      <c r="AA4" s="1">
        <v>0.26500000000000001</v>
      </c>
      <c r="AB4" s="8">
        <v>242910</v>
      </c>
      <c r="AC4" s="8">
        <v>63181775</v>
      </c>
      <c r="AD4" t="s">
        <v>954</v>
      </c>
      <c r="AF4" t="s">
        <v>2341</v>
      </c>
      <c r="AH4" t="s">
        <v>2024</v>
      </c>
    </row>
    <row r="5" spans="1:34">
      <c r="A5">
        <v>4</v>
      </c>
      <c r="B5">
        <v>4</v>
      </c>
      <c r="C5" t="s">
        <v>2576</v>
      </c>
      <c r="D5" t="s">
        <v>1084</v>
      </c>
      <c r="E5" t="s">
        <v>1740</v>
      </c>
      <c r="F5">
        <v>25</v>
      </c>
      <c r="G5" s="7" t="s">
        <v>1732</v>
      </c>
      <c r="H5" s="7" t="s">
        <v>2460</v>
      </c>
      <c r="I5">
        <v>2</v>
      </c>
      <c r="J5" s="3">
        <v>0.11104500000000002</v>
      </c>
      <c r="K5" s="3">
        <v>7.5900000000000004E-3</v>
      </c>
      <c r="L5" s="3">
        <v>9.8999999999999999E-4</v>
      </c>
      <c r="M5" s="3">
        <v>4.5210000000000007E-2</v>
      </c>
      <c r="N5" s="1" t="s">
        <v>1732</v>
      </c>
      <c r="O5" s="1">
        <f t="shared" si="0"/>
        <v>0.16483500000000004</v>
      </c>
      <c r="P5" s="2">
        <v>0.67300000000000004</v>
      </c>
      <c r="Q5" s="2">
        <v>4.5999999999999999E-2</v>
      </c>
      <c r="R5" s="2">
        <v>0.27</v>
      </c>
      <c r="S5" s="2">
        <v>6.0000000000000001E-3</v>
      </c>
      <c r="T5" s="2">
        <v>4.0000000000000001E-3</v>
      </c>
      <c r="U5" s="2"/>
      <c r="V5" s="2">
        <f t="shared" si="1"/>
        <v>0.11104500000000002</v>
      </c>
      <c r="W5" s="2">
        <f t="shared" si="2"/>
        <v>7.5900000000000004E-3</v>
      </c>
      <c r="X5" s="2">
        <f t="shared" si="3"/>
        <v>4.4550000000000006E-2</v>
      </c>
      <c r="Y5" s="2">
        <f t="shared" si="4"/>
        <v>9.8999999999999999E-4</v>
      </c>
      <c r="Z5" s="2">
        <f t="shared" si="5"/>
        <v>6.6E-4</v>
      </c>
      <c r="AA5" s="1">
        <v>0.16500000000000001</v>
      </c>
      <c r="AB5" s="8">
        <v>410314</v>
      </c>
      <c r="AC5" s="8">
        <v>9573466</v>
      </c>
      <c r="AD5" t="s">
        <v>954</v>
      </c>
      <c r="AF5" t="s">
        <v>2318</v>
      </c>
      <c r="AH5" t="s">
        <v>2024</v>
      </c>
    </row>
    <row r="6" spans="1:34">
      <c r="A6">
        <v>5</v>
      </c>
      <c r="B6">
        <v>5</v>
      </c>
      <c r="C6" t="s">
        <v>2576</v>
      </c>
      <c r="D6" t="s">
        <v>1058</v>
      </c>
      <c r="E6" t="s">
        <v>1740</v>
      </c>
      <c r="F6">
        <v>25</v>
      </c>
      <c r="G6" s="7" t="s">
        <v>1732</v>
      </c>
      <c r="H6" s="7" t="s">
        <v>2460</v>
      </c>
      <c r="I6">
        <v>2</v>
      </c>
      <c r="J6" s="3">
        <v>0.15029999999999999</v>
      </c>
      <c r="K6" s="3">
        <v>7.3800000000000003E-3</v>
      </c>
      <c r="L6" s="3">
        <v>1.08E-3</v>
      </c>
      <c r="M6" s="3">
        <v>2.1239999999999998E-2</v>
      </c>
      <c r="N6" s="1" t="s">
        <v>1732</v>
      </c>
      <c r="O6" s="1">
        <f t="shared" si="0"/>
        <v>0.18</v>
      </c>
      <c r="P6" s="2">
        <v>0.83499999999999996</v>
      </c>
      <c r="Q6" s="2">
        <v>4.1000000000000002E-2</v>
      </c>
      <c r="R6" s="2">
        <v>0.11799999999999999</v>
      </c>
      <c r="S6" s="2">
        <v>6.0000000000000001E-3</v>
      </c>
      <c r="T6" s="2">
        <v>0</v>
      </c>
      <c r="U6" s="2"/>
      <c r="V6" s="2">
        <f t="shared" si="1"/>
        <v>0.15029999999999999</v>
      </c>
      <c r="W6" s="2">
        <f t="shared" si="2"/>
        <v>7.3800000000000003E-3</v>
      </c>
      <c r="X6" s="2">
        <f t="shared" si="3"/>
        <v>2.1239999999999998E-2</v>
      </c>
      <c r="Y6" s="2">
        <f t="shared" si="4"/>
        <v>1.08E-3</v>
      </c>
      <c r="Z6" s="2">
        <f t="shared" si="5"/>
        <v>0</v>
      </c>
      <c r="AA6" s="1">
        <v>0.18</v>
      </c>
      <c r="AB6" s="8">
        <v>43098</v>
      </c>
      <c r="AC6" s="8">
        <v>5605836</v>
      </c>
      <c r="AD6" t="s">
        <v>954</v>
      </c>
      <c r="AF6" t="s">
        <v>2107</v>
      </c>
      <c r="AH6" t="s">
        <v>2024</v>
      </c>
    </row>
    <row r="7" spans="1:34">
      <c r="A7">
        <v>6</v>
      </c>
      <c r="B7">
        <v>6</v>
      </c>
      <c r="C7" t="s">
        <v>2576</v>
      </c>
      <c r="D7" t="s">
        <v>1068</v>
      </c>
      <c r="E7" t="s">
        <v>1740</v>
      </c>
      <c r="F7">
        <v>26</v>
      </c>
      <c r="G7" s="7" t="s">
        <v>1732</v>
      </c>
      <c r="H7" s="7" t="s">
        <v>2465</v>
      </c>
      <c r="I7">
        <v>1</v>
      </c>
      <c r="J7" s="3">
        <v>0.22848000000000002</v>
      </c>
      <c r="K7" s="3">
        <v>2.2400000000000002E-3</v>
      </c>
      <c r="L7" s="3">
        <v>0</v>
      </c>
      <c r="M7" s="3">
        <v>4.9280000000000004E-2</v>
      </c>
      <c r="N7" s="1" t="s">
        <v>1732</v>
      </c>
      <c r="O7" s="1">
        <f t="shared" si="0"/>
        <v>0.28000000000000003</v>
      </c>
      <c r="P7" s="2">
        <v>0.81599999999999995</v>
      </c>
      <c r="Q7" s="2">
        <v>8.0000000000000002E-3</v>
      </c>
      <c r="R7" s="2">
        <v>0.17599999999999999</v>
      </c>
      <c r="S7" s="2">
        <v>0</v>
      </c>
      <c r="T7" s="2">
        <v>0</v>
      </c>
      <c r="U7" s="2"/>
      <c r="V7" s="2">
        <f t="shared" si="1"/>
        <v>0.22848000000000002</v>
      </c>
      <c r="W7" s="2">
        <f t="shared" si="2"/>
        <v>2.2400000000000002E-3</v>
      </c>
      <c r="X7" s="2">
        <f t="shared" si="3"/>
        <v>4.9280000000000004E-2</v>
      </c>
      <c r="Y7" s="2">
        <f t="shared" si="4"/>
        <v>0</v>
      </c>
      <c r="Z7" s="2">
        <f t="shared" si="5"/>
        <v>0</v>
      </c>
      <c r="AA7" s="1">
        <v>0.28000000000000003</v>
      </c>
      <c r="AB7" s="8">
        <v>303893</v>
      </c>
      <c r="AC7" s="8">
        <v>5432305</v>
      </c>
      <c r="AD7" t="s">
        <v>954</v>
      </c>
      <c r="AF7" t="s">
        <v>2124</v>
      </c>
      <c r="AH7" t="s">
        <v>2024</v>
      </c>
    </row>
    <row r="8" spans="1:34">
      <c r="A8">
        <v>7</v>
      </c>
      <c r="B8">
        <v>7</v>
      </c>
      <c r="C8" t="s">
        <v>2576</v>
      </c>
      <c r="D8" t="s">
        <v>1208</v>
      </c>
      <c r="E8" t="s">
        <v>1740</v>
      </c>
      <c r="F8">
        <v>27</v>
      </c>
      <c r="G8" s="7" t="s">
        <v>1732</v>
      </c>
      <c r="H8" s="7" t="s">
        <v>2466</v>
      </c>
      <c r="I8">
        <v>5</v>
      </c>
      <c r="J8" s="3">
        <v>0.18732499999999999</v>
      </c>
      <c r="K8" s="3">
        <v>2.2124999999999999E-2</v>
      </c>
      <c r="L8" s="3">
        <v>1.6224999999999998E-3</v>
      </c>
      <c r="M8" s="3">
        <v>8.4075000000000011E-2</v>
      </c>
      <c r="N8" s="1" t="s">
        <v>1732</v>
      </c>
      <c r="O8" s="1">
        <f t="shared" si="0"/>
        <v>0.29514750000000001</v>
      </c>
      <c r="P8" s="2">
        <v>0.63500000000000001</v>
      </c>
      <c r="Q8" s="2">
        <v>7.4999999999999997E-2</v>
      </c>
      <c r="R8" s="2">
        <v>0.28000000000000003</v>
      </c>
      <c r="S8" s="2">
        <v>5.4999999999999997E-3</v>
      </c>
      <c r="T8" s="2">
        <v>5.0000000000000001E-3</v>
      </c>
      <c r="U8" s="2"/>
      <c r="V8" s="2">
        <f t="shared" si="1"/>
        <v>0.18732499999999999</v>
      </c>
      <c r="W8" s="2">
        <f t="shared" si="2"/>
        <v>2.2124999999999999E-2</v>
      </c>
      <c r="X8" s="2">
        <f t="shared" si="3"/>
        <v>8.2600000000000007E-2</v>
      </c>
      <c r="Y8" s="2">
        <f t="shared" si="4"/>
        <v>1.6224999999999998E-3</v>
      </c>
      <c r="Z8" s="2">
        <f t="shared" si="5"/>
        <v>1.475E-3</v>
      </c>
      <c r="AA8" s="1">
        <v>0.29499999999999998</v>
      </c>
      <c r="AB8" s="8">
        <v>543965</v>
      </c>
      <c r="AC8" s="8">
        <v>63749000</v>
      </c>
      <c r="AD8" t="s">
        <v>954</v>
      </c>
      <c r="AF8" t="s">
        <v>2126</v>
      </c>
      <c r="AH8" t="s">
        <v>2024</v>
      </c>
    </row>
    <row r="9" spans="1:34">
      <c r="A9">
        <v>8</v>
      </c>
      <c r="B9">
        <v>8</v>
      </c>
      <c r="C9" t="s">
        <v>2576</v>
      </c>
      <c r="D9" t="s">
        <v>1197</v>
      </c>
      <c r="E9" t="s">
        <v>1740</v>
      </c>
      <c r="F9">
        <v>27</v>
      </c>
      <c r="G9" s="7" t="s">
        <v>1732</v>
      </c>
      <c r="H9" s="7" t="s">
        <v>2466</v>
      </c>
      <c r="I9">
        <v>5</v>
      </c>
      <c r="J9" s="3">
        <v>0.21285000000000001</v>
      </c>
      <c r="K9" s="3">
        <v>1.9470000000000001E-2</v>
      </c>
      <c r="L9" s="3">
        <v>6.6E-4</v>
      </c>
      <c r="M9" s="3">
        <v>9.6657000000000007E-2</v>
      </c>
      <c r="N9" s="1" t="s">
        <v>1732</v>
      </c>
      <c r="O9" s="1">
        <f t="shared" si="0"/>
        <v>0.32963700000000001</v>
      </c>
      <c r="P9" s="2">
        <v>0.64500000000000002</v>
      </c>
      <c r="Q9" s="2">
        <v>5.8999999999999997E-2</v>
      </c>
      <c r="R9" s="2">
        <v>0.28999999999999998</v>
      </c>
      <c r="S9" s="2">
        <v>2E-3</v>
      </c>
      <c r="T9" s="2">
        <v>2.8999999999999998E-3</v>
      </c>
      <c r="U9" s="2"/>
      <c r="V9" s="2">
        <f t="shared" si="1"/>
        <v>0.21285000000000001</v>
      </c>
      <c r="W9" s="2">
        <f t="shared" si="2"/>
        <v>1.9470000000000001E-2</v>
      </c>
      <c r="X9" s="2">
        <f t="shared" si="3"/>
        <v>9.5699999999999993E-2</v>
      </c>
      <c r="Y9" s="2">
        <f t="shared" si="4"/>
        <v>6.6E-4</v>
      </c>
      <c r="Z9" s="2">
        <f t="shared" si="5"/>
        <v>9.5699999999999995E-4</v>
      </c>
      <c r="AA9" s="1">
        <v>0.33</v>
      </c>
      <c r="AB9" s="8">
        <v>30528</v>
      </c>
      <c r="AC9" s="8">
        <v>11150598</v>
      </c>
      <c r="AD9" t="s">
        <v>954</v>
      </c>
      <c r="AF9" t="s">
        <v>2055</v>
      </c>
      <c r="AH9" t="s">
        <v>2024</v>
      </c>
    </row>
    <row r="10" spans="1:34">
      <c r="A10">
        <v>9</v>
      </c>
      <c r="B10">
        <v>9</v>
      </c>
      <c r="C10" t="s">
        <v>2576</v>
      </c>
      <c r="D10" t="s">
        <v>1233</v>
      </c>
      <c r="E10" t="s">
        <v>1740</v>
      </c>
      <c r="F10">
        <v>27</v>
      </c>
      <c r="G10" s="7" t="s">
        <v>1732</v>
      </c>
      <c r="H10" s="7" t="s">
        <v>2466</v>
      </c>
      <c r="I10">
        <v>5</v>
      </c>
      <c r="J10" s="3">
        <v>0.16764000000000001</v>
      </c>
      <c r="K10" s="3">
        <v>1.9800000000000002E-2</v>
      </c>
      <c r="L10" s="3">
        <v>2.31E-3</v>
      </c>
      <c r="M10" s="3">
        <v>0.14025000000000001</v>
      </c>
      <c r="N10" s="1" t="s">
        <v>1732</v>
      </c>
      <c r="O10" s="1">
        <f t="shared" si="0"/>
        <v>0.33000000000000007</v>
      </c>
      <c r="P10" s="2">
        <v>0.50800000000000001</v>
      </c>
      <c r="Q10" s="2">
        <v>0.06</v>
      </c>
      <c r="R10" s="2">
        <v>0.42099999999999999</v>
      </c>
      <c r="S10" s="2">
        <v>7.0000000000000001E-3</v>
      </c>
      <c r="T10" s="2">
        <v>4.0000000000000001E-3</v>
      </c>
      <c r="U10" s="2"/>
      <c r="V10" s="2">
        <f t="shared" si="1"/>
        <v>0.16764000000000001</v>
      </c>
      <c r="W10" s="2">
        <f t="shared" si="2"/>
        <v>1.9800000000000002E-2</v>
      </c>
      <c r="X10" s="2">
        <f t="shared" si="3"/>
        <v>0.13893</v>
      </c>
      <c r="Y10" s="2">
        <f t="shared" si="4"/>
        <v>2.31E-3</v>
      </c>
      <c r="Z10" s="2">
        <f t="shared" si="5"/>
        <v>1.32E-3</v>
      </c>
      <c r="AA10" s="1">
        <v>0.33</v>
      </c>
      <c r="AB10" s="8">
        <v>33783</v>
      </c>
      <c r="AC10" s="8">
        <v>16787600</v>
      </c>
      <c r="AD10" t="s">
        <v>954</v>
      </c>
      <c r="AF10" t="s">
        <v>2224</v>
      </c>
      <c r="AH10" t="s">
        <v>2024</v>
      </c>
    </row>
    <row r="11" spans="1:34">
      <c r="A11">
        <v>10</v>
      </c>
      <c r="B11">
        <v>10</v>
      </c>
      <c r="C11" t="s">
        <v>2576</v>
      </c>
      <c r="D11" t="s">
        <v>966</v>
      </c>
      <c r="E11" t="s">
        <v>1740</v>
      </c>
      <c r="F11">
        <v>28</v>
      </c>
      <c r="G11" s="7" t="s">
        <v>1732</v>
      </c>
      <c r="H11" s="7" t="s">
        <v>2461</v>
      </c>
      <c r="I11">
        <v>9</v>
      </c>
      <c r="J11" s="3">
        <v>4.7765000000000002E-2</v>
      </c>
      <c r="K11" s="3">
        <v>0</v>
      </c>
      <c r="L11" s="3">
        <v>0</v>
      </c>
      <c r="M11" s="3">
        <v>0.15661999999999998</v>
      </c>
      <c r="N11" s="1" t="s">
        <v>1732</v>
      </c>
      <c r="O11" s="1">
        <f t="shared" si="0"/>
        <v>0.20438499999999998</v>
      </c>
      <c r="P11" s="2">
        <v>0.23300000000000001</v>
      </c>
      <c r="Q11" s="2">
        <v>0</v>
      </c>
      <c r="R11" s="2">
        <v>0.76400000000000001</v>
      </c>
      <c r="S11" s="2">
        <v>0</v>
      </c>
      <c r="T11" s="2">
        <v>0</v>
      </c>
      <c r="U11" s="2"/>
      <c r="V11" s="2">
        <f t="shared" si="1"/>
        <v>4.7765000000000002E-2</v>
      </c>
      <c r="W11" s="2">
        <f t="shared" si="2"/>
        <v>0</v>
      </c>
      <c r="X11" s="2">
        <f t="shared" si="3"/>
        <v>0.15661999999999998</v>
      </c>
      <c r="Y11" s="2">
        <f t="shared" si="4"/>
        <v>0</v>
      </c>
      <c r="Z11" s="2">
        <f t="shared" si="5"/>
        <v>0</v>
      </c>
      <c r="AA11" s="1">
        <v>0.20499999999999999</v>
      </c>
      <c r="AB11" s="8">
        <v>78867</v>
      </c>
      <c r="AC11" s="8">
        <v>10516125</v>
      </c>
      <c r="AD11" t="s">
        <v>954</v>
      </c>
      <c r="AF11" t="s">
        <v>2104</v>
      </c>
      <c r="AH11" t="s">
        <v>2024</v>
      </c>
    </row>
    <row r="12" spans="1:34">
      <c r="A12">
        <v>11</v>
      </c>
      <c r="B12">
        <v>11</v>
      </c>
      <c r="C12" t="s">
        <v>2576</v>
      </c>
      <c r="D12" t="s">
        <v>970</v>
      </c>
      <c r="E12" t="s">
        <v>1740</v>
      </c>
      <c r="F12">
        <v>30</v>
      </c>
      <c r="G12" s="7" t="s">
        <v>1732</v>
      </c>
      <c r="H12" s="7" t="s">
        <v>2459</v>
      </c>
      <c r="I12">
        <v>3</v>
      </c>
      <c r="J12" s="3">
        <v>6.4000000000000001E-2</v>
      </c>
      <c r="K12" s="3">
        <v>3.2000000000000003E-4</v>
      </c>
      <c r="L12" s="3">
        <v>0</v>
      </c>
      <c r="M12" s="3">
        <v>9.536E-2</v>
      </c>
      <c r="N12" s="1" t="s">
        <v>1732</v>
      </c>
      <c r="O12" s="1">
        <f t="shared" si="0"/>
        <v>0.15967999999999999</v>
      </c>
      <c r="P12" s="2">
        <v>0.4</v>
      </c>
      <c r="Q12" s="2">
        <v>2E-3</v>
      </c>
      <c r="R12" s="2">
        <v>0.59599999999999997</v>
      </c>
      <c r="S12" s="2">
        <v>0</v>
      </c>
      <c r="T12" s="2">
        <v>0</v>
      </c>
      <c r="U12" s="2"/>
      <c r="V12" s="2">
        <f t="shared" si="1"/>
        <v>6.4000000000000001E-2</v>
      </c>
      <c r="W12" s="2">
        <f t="shared" si="2"/>
        <v>3.2000000000000003E-4</v>
      </c>
      <c r="X12" s="2">
        <f t="shared" si="3"/>
        <v>9.536E-2</v>
      </c>
      <c r="Y12" s="2">
        <f t="shared" si="4"/>
        <v>0</v>
      </c>
      <c r="Z12" s="2">
        <f t="shared" si="5"/>
        <v>0</v>
      </c>
      <c r="AA12" s="1">
        <v>0.16</v>
      </c>
      <c r="AB12" s="8">
        <v>43432</v>
      </c>
      <c r="AC12" s="8">
        <v>1286540</v>
      </c>
      <c r="AD12" t="s">
        <v>954</v>
      </c>
      <c r="AF12" t="s">
        <v>2119</v>
      </c>
      <c r="AH12" t="s">
        <v>2024</v>
      </c>
    </row>
    <row r="13" spans="1:34">
      <c r="A13">
        <v>12</v>
      </c>
      <c r="B13">
        <v>12</v>
      </c>
      <c r="C13" t="s">
        <v>2576</v>
      </c>
      <c r="D13" t="s">
        <v>1029</v>
      </c>
      <c r="E13" t="s">
        <v>1740</v>
      </c>
      <c r="F13">
        <v>34</v>
      </c>
      <c r="G13" s="7" t="s">
        <v>1732</v>
      </c>
      <c r="H13" s="7" t="s">
        <v>2471</v>
      </c>
      <c r="I13">
        <v>2</v>
      </c>
      <c r="J13" s="3">
        <v>0.23496</v>
      </c>
      <c r="K13" s="3">
        <v>6.6E-4</v>
      </c>
      <c r="L13" s="3">
        <v>0</v>
      </c>
      <c r="M13" s="3">
        <v>9.4379999999999992E-2</v>
      </c>
      <c r="N13" s="1" t="s">
        <v>1732</v>
      </c>
      <c r="O13" s="1">
        <f t="shared" si="0"/>
        <v>0.32999999999999996</v>
      </c>
      <c r="P13" s="2">
        <v>0.71199999999999997</v>
      </c>
      <c r="Q13" s="2">
        <v>2E-3</v>
      </c>
      <c r="R13" s="2">
        <v>0.28599999999999998</v>
      </c>
      <c r="S13" s="2">
        <v>0</v>
      </c>
      <c r="T13" s="2">
        <v>0</v>
      </c>
      <c r="U13" s="2"/>
      <c r="V13" s="2">
        <f t="shared" si="1"/>
        <v>0.23496</v>
      </c>
      <c r="W13" s="2">
        <f t="shared" si="2"/>
        <v>6.6E-4</v>
      </c>
      <c r="X13" s="2">
        <f t="shared" si="3"/>
        <v>9.4379999999999992E-2</v>
      </c>
      <c r="Y13" s="2">
        <f t="shared" si="4"/>
        <v>0</v>
      </c>
      <c r="Z13" s="2">
        <f t="shared" si="5"/>
        <v>0</v>
      </c>
      <c r="AA13" s="1">
        <v>0.33</v>
      </c>
      <c r="AB13" s="8">
        <v>207600</v>
      </c>
      <c r="AC13" s="8">
        <v>9460700</v>
      </c>
      <c r="AD13" t="s">
        <v>954</v>
      </c>
      <c r="AF13" t="s">
        <v>2054</v>
      </c>
      <c r="AH13" t="s">
        <v>2024</v>
      </c>
    </row>
    <row r="14" spans="1:34">
      <c r="A14">
        <v>13</v>
      </c>
      <c r="B14">
        <v>13</v>
      </c>
      <c r="C14" t="s">
        <v>2576</v>
      </c>
      <c r="D14" t="s">
        <v>523</v>
      </c>
      <c r="E14" t="s">
        <v>1740</v>
      </c>
      <c r="F14">
        <v>93</v>
      </c>
      <c r="G14" s="7" t="s">
        <v>1732</v>
      </c>
      <c r="H14" s="7" t="s">
        <v>2468</v>
      </c>
      <c r="I14">
        <v>1</v>
      </c>
      <c r="J14" s="3">
        <v>0.21696000000000001</v>
      </c>
      <c r="K14" s="3">
        <v>7.6800000000000002E-3</v>
      </c>
      <c r="L14" s="3">
        <v>1.3120000000000001E-2</v>
      </c>
      <c r="M14" s="3">
        <v>8.2240000000000008E-2</v>
      </c>
      <c r="N14" s="1" t="s">
        <v>1732</v>
      </c>
      <c r="O14" s="1">
        <f t="shared" si="0"/>
        <v>0.32</v>
      </c>
      <c r="P14" s="2">
        <v>0.67800000000000005</v>
      </c>
      <c r="Q14" s="2">
        <v>2.4E-2</v>
      </c>
      <c r="R14" s="2">
        <v>0.24199999999999999</v>
      </c>
      <c r="S14" s="2">
        <v>4.1000000000000002E-2</v>
      </c>
      <c r="T14" s="2">
        <v>1.4999999999999999E-2</v>
      </c>
      <c r="U14" s="2"/>
      <c r="V14" s="2">
        <f t="shared" si="1"/>
        <v>0.21696000000000001</v>
      </c>
      <c r="W14" s="2">
        <f t="shared" si="2"/>
        <v>7.6800000000000002E-3</v>
      </c>
      <c r="X14" s="2">
        <f t="shared" si="3"/>
        <v>7.7439999999999995E-2</v>
      </c>
      <c r="Y14" s="2">
        <f t="shared" si="4"/>
        <v>1.3120000000000001E-2</v>
      </c>
      <c r="Z14" s="2">
        <f t="shared" si="5"/>
        <v>4.7999999999999996E-3</v>
      </c>
      <c r="AA14" s="1">
        <v>0.32</v>
      </c>
      <c r="AB14" s="8">
        <v>7702466</v>
      </c>
      <c r="AC14" s="8">
        <v>22785500</v>
      </c>
      <c r="AD14" t="s">
        <v>524</v>
      </c>
      <c r="AF14" t="s">
        <v>2036</v>
      </c>
      <c r="AH14" t="s">
        <v>2024</v>
      </c>
    </row>
    <row r="15" spans="1:34">
      <c r="A15">
        <v>14</v>
      </c>
      <c r="B15">
        <v>14</v>
      </c>
      <c r="C15" t="s">
        <v>2576</v>
      </c>
      <c r="D15" t="s">
        <v>535</v>
      </c>
      <c r="E15" t="s">
        <v>1740</v>
      </c>
      <c r="F15">
        <v>94</v>
      </c>
      <c r="G15" s="7" t="s">
        <v>1732</v>
      </c>
      <c r="H15" s="7" t="s">
        <v>2470</v>
      </c>
      <c r="I15">
        <v>1</v>
      </c>
      <c r="J15" s="3">
        <v>0.18875999999999998</v>
      </c>
      <c r="K15" s="3">
        <v>3.96E-3</v>
      </c>
      <c r="L15" s="3">
        <v>1.2210000000000002E-2</v>
      </c>
      <c r="M15" s="3">
        <v>0.12474</v>
      </c>
      <c r="N15" s="1" t="s">
        <v>1732</v>
      </c>
      <c r="O15" s="1">
        <f t="shared" si="0"/>
        <v>0.32966999999999996</v>
      </c>
      <c r="P15" s="2">
        <v>0.57199999999999995</v>
      </c>
      <c r="Q15" s="2">
        <v>1.2E-2</v>
      </c>
      <c r="R15" s="2">
        <v>0.36599999999999999</v>
      </c>
      <c r="S15" s="2">
        <v>3.7000000000000005E-2</v>
      </c>
      <c r="T15" s="2">
        <v>1.2E-2</v>
      </c>
      <c r="U15" s="2"/>
      <c r="V15" s="2">
        <f t="shared" si="1"/>
        <v>0.18875999999999998</v>
      </c>
      <c r="W15" s="2">
        <f t="shared" si="2"/>
        <v>3.96E-3</v>
      </c>
      <c r="X15" s="2">
        <f t="shared" si="3"/>
        <v>0.12078</v>
      </c>
      <c r="Y15" s="2">
        <f t="shared" si="4"/>
        <v>1.2210000000000002E-2</v>
      </c>
      <c r="Z15" s="2">
        <f t="shared" si="5"/>
        <v>3.96E-3</v>
      </c>
      <c r="AA15" s="1">
        <v>0.33</v>
      </c>
      <c r="AB15" s="8">
        <v>270534</v>
      </c>
      <c r="AC15" s="8">
        <v>4468540</v>
      </c>
      <c r="AD15" t="s">
        <v>524</v>
      </c>
      <c r="AF15" t="s">
        <v>16</v>
      </c>
      <c r="AH15" t="s">
        <v>2024</v>
      </c>
    </row>
    <row r="16" spans="1:34">
      <c r="A16">
        <v>15</v>
      </c>
      <c r="B16">
        <v>15</v>
      </c>
      <c r="N16" s="1"/>
      <c r="O16" s="1"/>
      <c r="P16" s="2"/>
      <c r="Q16" s="2"/>
      <c r="R16" s="2"/>
      <c r="S16" s="2"/>
      <c r="T16" s="2"/>
      <c r="U16" s="2"/>
      <c r="V16" s="2"/>
      <c r="W16" s="2"/>
      <c r="X16" s="2"/>
      <c r="Y16" s="2"/>
      <c r="Z16" s="2"/>
      <c r="AB16" s="8"/>
      <c r="AC16" s="8"/>
    </row>
    <row r="17" spans="1:34">
      <c r="A17">
        <v>16</v>
      </c>
      <c r="B17">
        <v>16</v>
      </c>
      <c r="C17" t="s">
        <v>2577</v>
      </c>
      <c r="D17" t="s">
        <v>1506</v>
      </c>
      <c r="E17" t="s">
        <v>1741</v>
      </c>
      <c r="F17">
        <v>4</v>
      </c>
      <c r="G17" s="7" t="s">
        <v>1732</v>
      </c>
      <c r="H17" s="7" t="s">
        <v>2475</v>
      </c>
      <c r="I17">
        <v>1</v>
      </c>
      <c r="J17" s="3">
        <v>0.23571</v>
      </c>
      <c r="K17" s="3">
        <v>0</v>
      </c>
      <c r="L17" s="3">
        <v>0</v>
      </c>
      <c r="M17" s="3">
        <v>0.16929</v>
      </c>
      <c r="N17" s="1" t="s">
        <v>1732</v>
      </c>
      <c r="O17" s="1">
        <f t="shared" ref="O17:O31" si="6">SUM(J17:M17)</f>
        <v>0.40500000000000003</v>
      </c>
      <c r="P17" s="2">
        <v>0.58199999999999996</v>
      </c>
      <c r="Q17" s="2">
        <v>0</v>
      </c>
      <c r="R17" s="2">
        <v>0.40699999999999997</v>
      </c>
      <c r="S17" s="2">
        <v>0</v>
      </c>
      <c r="T17" s="2">
        <v>1.0999999999999999E-2</v>
      </c>
      <c r="U17" s="2"/>
      <c r="V17" s="2">
        <f t="shared" ref="V17:V31" si="7">+P17*$AA17</f>
        <v>0.23571</v>
      </c>
      <c r="W17" s="2">
        <f t="shared" ref="W17:W31" si="8">+Q17*$AA17</f>
        <v>0</v>
      </c>
      <c r="X17" s="2">
        <f t="shared" ref="X17:X31" si="9">+R17*$AA17</f>
        <v>0.16483500000000001</v>
      </c>
      <c r="Y17" s="2">
        <f t="shared" ref="Y17:Y31" si="10">+S17*$AA17</f>
        <v>0</v>
      </c>
      <c r="Z17" s="2">
        <f t="shared" ref="Z17:Z31" si="11">+T17*$AA17</f>
        <v>4.4549999999999998E-3</v>
      </c>
      <c r="AA17" s="1">
        <v>0.40500000000000003</v>
      </c>
      <c r="AB17" s="8">
        <v>175016</v>
      </c>
      <c r="AC17" s="8">
        <v>3286314</v>
      </c>
      <c r="AD17" t="s">
        <v>1269</v>
      </c>
      <c r="AF17" t="s">
        <v>2380</v>
      </c>
      <c r="AH17" t="s">
        <v>2024</v>
      </c>
    </row>
    <row r="18" spans="1:34">
      <c r="A18">
        <v>17</v>
      </c>
      <c r="B18">
        <v>17</v>
      </c>
      <c r="C18" t="s">
        <v>2577</v>
      </c>
      <c r="D18" t="s">
        <v>1541</v>
      </c>
      <c r="E18" t="s">
        <v>1741</v>
      </c>
      <c r="F18">
        <v>19</v>
      </c>
      <c r="G18" s="7" t="s">
        <v>1732</v>
      </c>
      <c r="H18" s="7" t="s">
        <v>2476</v>
      </c>
      <c r="I18">
        <v>1</v>
      </c>
      <c r="J18" s="3">
        <v>0.29399999999999998</v>
      </c>
      <c r="K18" s="3">
        <v>8.8199999999999997E-3</v>
      </c>
      <c r="L18" s="3">
        <v>9.2399999999999999E-3</v>
      </c>
      <c r="M18" s="3">
        <v>0.10836</v>
      </c>
      <c r="N18" s="1" t="s">
        <v>1732</v>
      </c>
      <c r="O18" s="1">
        <f t="shared" si="6"/>
        <v>0.42042000000000002</v>
      </c>
      <c r="P18" s="2">
        <v>0.7</v>
      </c>
      <c r="Q18" s="2">
        <v>2.1000000000000001E-2</v>
      </c>
      <c r="R18" s="2">
        <v>0.23699999999999999</v>
      </c>
      <c r="S18" s="2">
        <v>2.1999999999999999E-2</v>
      </c>
      <c r="T18" s="2">
        <v>2.0999999999999998E-2</v>
      </c>
      <c r="U18" s="2"/>
      <c r="V18" s="2">
        <f t="shared" si="7"/>
        <v>0.29399999999999998</v>
      </c>
      <c r="W18" s="2">
        <f t="shared" si="8"/>
        <v>8.8199999999999997E-3</v>
      </c>
      <c r="X18" s="2">
        <f t="shared" si="9"/>
        <v>9.953999999999999E-2</v>
      </c>
      <c r="Y18" s="2">
        <f t="shared" si="10"/>
        <v>9.2399999999999999E-3</v>
      </c>
      <c r="Z18" s="2">
        <f t="shared" si="11"/>
        <v>8.819999999999998E-3</v>
      </c>
      <c r="AA18" s="1">
        <v>0.42</v>
      </c>
      <c r="AB18" s="8">
        <v>9970610</v>
      </c>
      <c r="AC18" s="8">
        <v>35056064</v>
      </c>
      <c r="AD18" t="s">
        <v>1537</v>
      </c>
      <c r="AF18" t="s">
        <v>2077</v>
      </c>
      <c r="AH18" t="s">
        <v>2024</v>
      </c>
    </row>
    <row r="19" spans="1:34">
      <c r="A19">
        <v>18</v>
      </c>
      <c r="B19">
        <v>18</v>
      </c>
      <c r="C19" t="s">
        <v>2577</v>
      </c>
      <c r="D19" t="s">
        <v>983</v>
      </c>
      <c r="E19" t="s">
        <v>1741</v>
      </c>
      <c r="F19">
        <v>28</v>
      </c>
      <c r="G19" s="7" t="s">
        <v>1732</v>
      </c>
      <c r="H19" s="7" t="s">
        <v>2461</v>
      </c>
      <c r="I19">
        <v>9</v>
      </c>
      <c r="J19" s="3">
        <v>0.31629000000000002</v>
      </c>
      <c r="K19" s="3">
        <v>0</v>
      </c>
      <c r="L19" s="3">
        <v>0</v>
      </c>
      <c r="M19" s="3">
        <v>7.2540000000000007E-2</v>
      </c>
      <c r="N19" s="1" t="s">
        <v>1732</v>
      </c>
      <c r="O19" s="1">
        <f t="shared" si="6"/>
        <v>0.38883000000000001</v>
      </c>
      <c r="P19" s="2">
        <v>0.81100000000000005</v>
      </c>
      <c r="Q19" s="2">
        <v>0</v>
      </c>
      <c r="R19" s="2">
        <v>0.186</v>
      </c>
      <c r="S19" s="2">
        <v>0</v>
      </c>
      <c r="T19" s="2">
        <v>0</v>
      </c>
      <c r="U19" s="2"/>
      <c r="V19" s="2">
        <f t="shared" si="7"/>
        <v>0.31629000000000002</v>
      </c>
      <c r="W19" s="2">
        <f t="shared" si="8"/>
        <v>0</v>
      </c>
      <c r="X19" s="2">
        <f t="shared" si="9"/>
        <v>7.2540000000000007E-2</v>
      </c>
      <c r="Y19" s="2">
        <f t="shared" si="10"/>
        <v>0</v>
      </c>
      <c r="Z19" s="2">
        <f t="shared" si="11"/>
        <v>0</v>
      </c>
      <c r="AA19" s="1">
        <v>0.39</v>
      </c>
      <c r="AB19" s="8">
        <v>93029</v>
      </c>
      <c r="AC19" s="8">
        <v>9906000</v>
      </c>
      <c r="AD19" t="s">
        <v>954</v>
      </c>
      <c r="AF19" t="s">
        <v>24</v>
      </c>
      <c r="AH19" t="s">
        <v>2024</v>
      </c>
    </row>
    <row r="20" spans="1:34">
      <c r="A20">
        <v>19</v>
      </c>
      <c r="B20">
        <v>19</v>
      </c>
      <c r="C20" t="s">
        <v>2577</v>
      </c>
      <c r="D20" t="s">
        <v>976</v>
      </c>
      <c r="E20" t="s">
        <v>1741</v>
      </c>
      <c r="F20">
        <v>28</v>
      </c>
      <c r="G20" s="7" t="s">
        <v>1732</v>
      </c>
      <c r="H20" s="7" t="s">
        <v>2461</v>
      </c>
      <c r="I20">
        <v>9</v>
      </c>
      <c r="J20" s="3">
        <v>0.27945000000000003</v>
      </c>
      <c r="K20" s="3">
        <v>2.3490000000000004E-2</v>
      </c>
      <c r="L20" s="3">
        <v>1.6200000000000001E-3</v>
      </c>
      <c r="M20" s="3">
        <v>0.10064250000000001</v>
      </c>
      <c r="N20" s="1" t="s">
        <v>1732</v>
      </c>
      <c r="O20" s="1">
        <f t="shared" si="6"/>
        <v>0.40520250000000008</v>
      </c>
      <c r="P20" s="2">
        <v>0.69000000000000006</v>
      </c>
      <c r="Q20" s="2">
        <v>5.8000000000000003E-2</v>
      </c>
      <c r="R20" s="2">
        <v>0.247</v>
      </c>
      <c r="S20" s="2">
        <v>4.0000000000000001E-3</v>
      </c>
      <c r="T20" s="2">
        <v>1.5E-3</v>
      </c>
      <c r="U20" s="2"/>
      <c r="V20" s="2">
        <f t="shared" si="7"/>
        <v>0.27945000000000003</v>
      </c>
      <c r="W20" s="2">
        <f t="shared" si="8"/>
        <v>2.3490000000000004E-2</v>
      </c>
      <c r="X20" s="2">
        <f t="shared" si="9"/>
        <v>0.100035</v>
      </c>
      <c r="Y20" s="2">
        <f t="shared" si="10"/>
        <v>1.6200000000000001E-3</v>
      </c>
      <c r="Z20" s="2">
        <f t="shared" si="11"/>
        <v>6.0750000000000008E-4</v>
      </c>
      <c r="AA20" s="1">
        <v>0.40500000000000003</v>
      </c>
      <c r="AB20" s="8">
        <v>357123</v>
      </c>
      <c r="AC20" s="8">
        <v>80327900</v>
      </c>
      <c r="AD20" t="s">
        <v>954</v>
      </c>
      <c r="AF20" t="s">
        <v>2140</v>
      </c>
      <c r="AH20" t="s">
        <v>2024</v>
      </c>
    </row>
    <row r="21" spans="1:34">
      <c r="A21">
        <v>20</v>
      </c>
      <c r="B21">
        <v>20</v>
      </c>
      <c r="C21" t="s">
        <v>2577</v>
      </c>
      <c r="D21" t="s">
        <v>1013</v>
      </c>
      <c r="E21" t="s">
        <v>1741</v>
      </c>
      <c r="F21">
        <v>28</v>
      </c>
      <c r="G21" s="7" t="s">
        <v>1732</v>
      </c>
      <c r="H21" s="7" t="s">
        <v>2461</v>
      </c>
      <c r="I21">
        <v>9</v>
      </c>
      <c r="J21" s="3">
        <v>0.33863999999999994</v>
      </c>
      <c r="K21" s="3">
        <v>2.2824999999999998E-2</v>
      </c>
      <c r="L21" s="3">
        <v>3.32E-3</v>
      </c>
      <c r="M21" s="3">
        <v>4.9799999999999997E-2</v>
      </c>
      <c r="N21" s="1" t="s">
        <v>1732</v>
      </c>
      <c r="O21" s="1">
        <f t="shared" si="6"/>
        <v>0.41458499999999993</v>
      </c>
      <c r="P21" s="2">
        <v>0.81599999999999995</v>
      </c>
      <c r="Q21" s="2">
        <v>5.5E-2</v>
      </c>
      <c r="R21" s="2">
        <v>0.11899999999999999</v>
      </c>
      <c r="S21" s="2">
        <v>8.0000000000000002E-3</v>
      </c>
      <c r="T21" s="2">
        <v>1E-3</v>
      </c>
      <c r="U21" s="2"/>
      <c r="V21" s="2">
        <f t="shared" si="7"/>
        <v>0.33863999999999994</v>
      </c>
      <c r="W21" s="2">
        <f t="shared" si="8"/>
        <v>2.2824999999999998E-2</v>
      </c>
      <c r="X21" s="2">
        <f t="shared" si="9"/>
        <v>4.9384999999999998E-2</v>
      </c>
      <c r="Y21" s="2">
        <f t="shared" si="10"/>
        <v>3.32E-3</v>
      </c>
      <c r="Z21" s="2">
        <f t="shared" si="11"/>
        <v>4.15E-4</v>
      </c>
      <c r="AA21" s="1">
        <v>0.41499999999999998</v>
      </c>
      <c r="AB21" s="8">
        <v>41285</v>
      </c>
      <c r="AC21" s="8">
        <v>8036900</v>
      </c>
      <c r="AD21" t="s">
        <v>954</v>
      </c>
      <c r="AF21" t="s">
        <v>2319</v>
      </c>
      <c r="AH21" t="s">
        <v>2024</v>
      </c>
    </row>
    <row r="22" spans="1:34">
      <c r="A22">
        <v>21</v>
      </c>
      <c r="B22">
        <v>21</v>
      </c>
      <c r="C22" t="s">
        <v>2577</v>
      </c>
      <c r="D22" t="s">
        <v>1003</v>
      </c>
      <c r="E22" t="s">
        <v>1741</v>
      </c>
      <c r="F22">
        <v>28</v>
      </c>
      <c r="G22" s="7" t="s">
        <v>1732</v>
      </c>
      <c r="H22" s="7" t="s">
        <v>2461</v>
      </c>
      <c r="I22">
        <v>9</v>
      </c>
      <c r="J22" s="3">
        <v>0.39664500000000003</v>
      </c>
      <c r="K22" s="3">
        <v>9.3000000000000005E-4</v>
      </c>
      <c r="L22" s="3">
        <v>0</v>
      </c>
      <c r="M22" s="3">
        <v>6.6494999999999999E-2</v>
      </c>
      <c r="N22" s="1" t="s">
        <v>1732</v>
      </c>
      <c r="O22" s="1">
        <f t="shared" si="6"/>
        <v>0.46406999999999998</v>
      </c>
      <c r="P22" s="2">
        <v>0.85299999999999998</v>
      </c>
      <c r="Q22" s="2">
        <v>2E-3</v>
      </c>
      <c r="R22" s="2">
        <v>0.14299999999999999</v>
      </c>
      <c r="S22" s="2">
        <v>0</v>
      </c>
      <c r="T22" s="2">
        <v>0</v>
      </c>
      <c r="U22" s="2"/>
      <c r="V22" s="2">
        <f t="shared" si="7"/>
        <v>0.39664500000000003</v>
      </c>
      <c r="W22" s="2">
        <f t="shared" si="8"/>
        <v>9.3000000000000005E-4</v>
      </c>
      <c r="X22" s="2">
        <f t="shared" si="9"/>
        <v>6.6494999999999999E-2</v>
      </c>
      <c r="Y22" s="2">
        <f t="shared" si="10"/>
        <v>0</v>
      </c>
      <c r="Z22" s="2">
        <f t="shared" si="11"/>
        <v>0</v>
      </c>
      <c r="AA22" s="1">
        <v>0.46500000000000002</v>
      </c>
      <c r="AB22" s="8">
        <v>49036</v>
      </c>
      <c r="AC22" s="8">
        <v>5410836</v>
      </c>
      <c r="AD22" t="s">
        <v>954</v>
      </c>
      <c r="AF22" t="s">
        <v>2298</v>
      </c>
      <c r="AH22" t="s">
        <v>2024</v>
      </c>
    </row>
    <row r="23" spans="1:34">
      <c r="A23">
        <v>22</v>
      </c>
      <c r="B23">
        <v>22</v>
      </c>
      <c r="C23" t="s">
        <v>2577</v>
      </c>
      <c r="D23" t="s">
        <v>1008</v>
      </c>
      <c r="E23" t="s">
        <v>1741</v>
      </c>
      <c r="F23">
        <v>28</v>
      </c>
      <c r="G23" s="7" t="s">
        <v>1732</v>
      </c>
      <c r="H23" s="7" t="s">
        <v>2461</v>
      </c>
      <c r="I23">
        <v>9</v>
      </c>
      <c r="J23" s="3">
        <v>0.36847999999999997</v>
      </c>
      <c r="K23" s="3">
        <v>1.6919999999999998E-2</v>
      </c>
      <c r="L23" s="3">
        <v>0</v>
      </c>
      <c r="M23" s="3">
        <v>8.4599999999999995E-2</v>
      </c>
      <c r="N23" s="1" t="s">
        <v>1732</v>
      </c>
      <c r="O23" s="1">
        <f t="shared" si="6"/>
        <v>0.47</v>
      </c>
      <c r="P23" s="2">
        <v>0.78400000000000003</v>
      </c>
      <c r="Q23" s="2">
        <v>3.5999999999999997E-2</v>
      </c>
      <c r="R23" s="2">
        <v>0.18</v>
      </c>
      <c r="S23" s="2">
        <v>0</v>
      </c>
      <c r="T23" s="2">
        <v>0</v>
      </c>
      <c r="U23" s="2"/>
      <c r="V23" s="2">
        <f t="shared" si="7"/>
        <v>0.36847999999999997</v>
      </c>
      <c r="W23" s="2">
        <f t="shared" si="8"/>
        <v>1.6919999999999998E-2</v>
      </c>
      <c r="X23" s="2">
        <f t="shared" si="9"/>
        <v>8.4599999999999995E-2</v>
      </c>
      <c r="Y23" s="2">
        <f t="shared" si="10"/>
        <v>0</v>
      </c>
      <c r="Z23" s="2">
        <f t="shared" si="11"/>
        <v>0</v>
      </c>
      <c r="AA23" s="1">
        <v>0.47</v>
      </c>
      <c r="AB23" s="8">
        <v>20273</v>
      </c>
      <c r="AC23" s="8">
        <v>2059941</v>
      </c>
      <c r="AD23" t="s">
        <v>954</v>
      </c>
      <c r="AF23" t="s">
        <v>2299</v>
      </c>
      <c r="AH23" t="s">
        <v>2024</v>
      </c>
    </row>
    <row r="24" spans="1:34">
      <c r="A24">
        <v>23</v>
      </c>
      <c r="B24">
        <v>23</v>
      </c>
      <c r="C24" t="s">
        <v>2577</v>
      </c>
      <c r="D24" t="s">
        <v>1181</v>
      </c>
      <c r="E24" t="s">
        <v>1741</v>
      </c>
      <c r="F24">
        <v>29</v>
      </c>
      <c r="G24" s="7" t="s">
        <v>1732</v>
      </c>
      <c r="H24" s="7" t="s">
        <v>2481</v>
      </c>
      <c r="I24">
        <v>3</v>
      </c>
      <c r="J24" s="3">
        <v>0.38956499999999999</v>
      </c>
      <c r="K24" s="3">
        <v>1.0395E-2</v>
      </c>
      <c r="L24" s="3">
        <v>1.9800000000000002E-4</v>
      </c>
      <c r="M24" s="3">
        <v>9.4347000000000014E-2</v>
      </c>
      <c r="N24" s="1" t="s">
        <v>1732</v>
      </c>
      <c r="O24" s="1">
        <f t="shared" si="6"/>
        <v>0.49450499999999997</v>
      </c>
      <c r="P24" s="2">
        <v>0.78700000000000003</v>
      </c>
      <c r="Q24" s="2">
        <v>2.1000000000000001E-2</v>
      </c>
      <c r="R24" s="2">
        <v>0.19</v>
      </c>
      <c r="S24" s="2">
        <v>4.0000000000000002E-4</v>
      </c>
      <c r="T24" s="2">
        <v>6.0000000000000006E-4</v>
      </c>
      <c r="U24" s="2"/>
      <c r="V24" s="2">
        <f t="shared" si="7"/>
        <v>0.38956499999999999</v>
      </c>
      <c r="W24" s="2">
        <f t="shared" si="8"/>
        <v>1.0395E-2</v>
      </c>
      <c r="X24" s="2">
        <f t="shared" si="9"/>
        <v>9.4049999999999995E-2</v>
      </c>
      <c r="Y24" s="2">
        <f t="shared" si="10"/>
        <v>1.9800000000000002E-4</v>
      </c>
      <c r="Z24" s="2">
        <f t="shared" si="11"/>
        <v>2.9700000000000001E-4</v>
      </c>
      <c r="AA24" s="1">
        <v>0.495</v>
      </c>
      <c r="AB24" s="8">
        <v>503783</v>
      </c>
      <c r="AC24" s="8">
        <v>47059533</v>
      </c>
      <c r="AD24" t="s">
        <v>954</v>
      </c>
      <c r="AF24" t="s">
        <v>2309</v>
      </c>
      <c r="AH24" t="s">
        <v>2024</v>
      </c>
    </row>
    <row r="25" spans="1:34">
      <c r="A25">
        <v>24</v>
      </c>
      <c r="B25">
        <v>24</v>
      </c>
      <c r="C25" t="s">
        <v>2577</v>
      </c>
      <c r="D25" t="s">
        <v>987</v>
      </c>
      <c r="E25" t="s">
        <v>1741</v>
      </c>
      <c r="F25">
        <v>30</v>
      </c>
      <c r="G25" s="7" t="s">
        <v>1732</v>
      </c>
      <c r="H25" s="7" t="s">
        <v>2459</v>
      </c>
      <c r="I25">
        <v>3</v>
      </c>
      <c r="J25" s="3">
        <v>0.21762000000000004</v>
      </c>
      <c r="K25" s="3">
        <v>3.9000000000000005E-4</v>
      </c>
      <c r="L25" s="3">
        <v>0</v>
      </c>
      <c r="M25" s="3">
        <v>0.1716</v>
      </c>
      <c r="N25" s="1" t="s">
        <v>1732</v>
      </c>
      <c r="O25" s="1">
        <f t="shared" si="6"/>
        <v>0.38961000000000001</v>
      </c>
      <c r="P25" s="2">
        <v>0.55800000000000005</v>
      </c>
      <c r="Q25" s="2">
        <v>1E-3</v>
      </c>
      <c r="R25" s="2">
        <v>0.438</v>
      </c>
      <c r="S25" s="2">
        <v>0</v>
      </c>
      <c r="T25" s="2">
        <v>2E-3</v>
      </c>
      <c r="U25" s="2"/>
      <c r="V25" s="2">
        <f t="shared" si="7"/>
        <v>0.21762000000000004</v>
      </c>
      <c r="W25" s="2">
        <f t="shared" si="8"/>
        <v>3.9000000000000005E-4</v>
      </c>
      <c r="X25" s="2">
        <f t="shared" si="9"/>
        <v>0.17082</v>
      </c>
      <c r="Y25" s="2">
        <f t="shared" si="10"/>
        <v>0</v>
      </c>
      <c r="Z25" s="2">
        <f t="shared" si="11"/>
        <v>7.8000000000000009E-4</v>
      </c>
      <c r="AA25" s="1">
        <v>0.39</v>
      </c>
      <c r="AB25" s="8">
        <v>64562</v>
      </c>
      <c r="AC25" s="8">
        <v>2021300</v>
      </c>
      <c r="AD25" t="s">
        <v>954</v>
      </c>
      <c r="AF25" t="s">
        <v>2186</v>
      </c>
      <c r="AH25" t="s">
        <v>2024</v>
      </c>
    </row>
    <row r="26" spans="1:34">
      <c r="A26">
        <v>25</v>
      </c>
      <c r="B26">
        <v>25</v>
      </c>
      <c r="C26" t="s">
        <v>2577</v>
      </c>
      <c r="D26" t="s">
        <v>995</v>
      </c>
      <c r="E26" t="s">
        <v>1741</v>
      </c>
      <c r="F26">
        <v>30</v>
      </c>
      <c r="G26" s="7" t="s">
        <v>1732</v>
      </c>
      <c r="H26" s="7" t="s">
        <v>2459</v>
      </c>
      <c r="I26">
        <v>3</v>
      </c>
      <c r="J26" s="3">
        <v>0.37267</v>
      </c>
      <c r="K26" s="3">
        <v>0</v>
      </c>
      <c r="L26" s="3">
        <v>0</v>
      </c>
      <c r="M26" s="3">
        <v>4.1500000000000002E-2</v>
      </c>
      <c r="N26" s="1" t="s">
        <v>1732</v>
      </c>
      <c r="O26" s="1">
        <f t="shared" si="6"/>
        <v>0.41416999999999998</v>
      </c>
      <c r="P26" s="2">
        <v>0.89800000000000002</v>
      </c>
      <c r="Q26" s="2">
        <v>0</v>
      </c>
      <c r="R26" s="2">
        <v>0.1</v>
      </c>
      <c r="S26" s="2">
        <v>0</v>
      </c>
      <c r="T26" s="2">
        <v>0</v>
      </c>
      <c r="U26" s="2"/>
      <c r="V26" s="2">
        <f t="shared" si="7"/>
        <v>0.37267</v>
      </c>
      <c r="W26" s="2">
        <f t="shared" si="8"/>
        <v>0</v>
      </c>
      <c r="X26" s="2">
        <f t="shared" si="9"/>
        <v>4.1500000000000002E-2</v>
      </c>
      <c r="Y26" s="2">
        <f t="shared" si="10"/>
        <v>0</v>
      </c>
      <c r="Z26" s="2">
        <f t="shared" si="11"/>
        <v>0</v>
      </c>
      <c r="AA26" s="1">
        <v>0.41499999999999998</v>
      </c>
      <c r="AB26" s="8">
        <v>65300</v>
      </c>
      <c r="AC26" s="8">
        <v>2962836</v>
      </c>
      <c r="AD26" t="s">
        <v>954</v>
      </c>
      <c r="AF26" t="s">
        <v>2192</v>
      </c>
      <c r="AH26" t="s">
        <v>2024</v>
      </c>
    </row>
    <row r="27" spans="1:34">
      <c r="A27">
        <v>26</v>
      </c>
      <c r="B27">
        <v>26</v>
      </c>
      <c r="C27" t="s">
        <v>2577</v>
      </c>
      <c r="D27" t="s">
        <v>1046</v>
      </c>
      <c r="E27" t="s">
        <v>1741</v>
      </c>
      <c r="F27">
        <v>34</v>
      </c>
      <c r="G27" s="7" t="s">
        <v>1732</v>
      </c>
      <c r="H27" s="7" t="s">
        <v>2471</v>
      </c>
      <c r="I27">
        <v>2</v>
      </c>
      <c r="J27" s="3">
        <v>0.381745</v>
      </c>
      <c r="K27" s="3">
        <v>5.4600000000000004E-3</v>
      </c>
      <c r="L27" s="3">
        <v>2.7300000000000002E-4</v>
      </c>
      <c r="M27" s="3">
        <v>6.6885E-2</v>
      </c>
      <c r="N27" s="1" t="s">
        <v>1732</v>
      </c>
      <c r="O27" s="1">
        <f t="shared" si="6"/>
        <v>0.45436300000000007</v>
      </c>
      <c r="P27" s="2">
        <v>0.83899999999999997</v>
      </c>
      <c r="Q27" s="2">
        <v>1.2E-2</v>
      </c>
      <c r="R27" s="2">
        <v>0.14699999999999999</v>
      </c>
      <c r="S27" s="2">
        <v>6.0000000000000006E-4</v>
      </c>
      <c r="T27" s="2">
        <v>0</v>
      </c>
      <c r="U27" s="2"/>
      <c r="V27" s="2">
        <f t="shared" si="7"/>
        <v>0.381745</v>
      </c>
      <c r="W27" s="2">
        <f t="shared" si="8"/>
        <v>5.4600000000000004E-3</v>
      </c>
      <c r="X27" s="2">
        <f t="shared" si="9"/>
        <v>6.6885E-2</v>
      </c>
      <c r="Y27" s="2">
        <f t="shared" si="10"/>
        <v>2.7300000000000002E-4</v>
      </c>
      <c r="Z27" s="2">
        <f t="shared" si="11"/>
        <v>0</v>
      </c>
      <c r="AA27" s="1">
        <v>0.45500000000000002</v>
      </c>
      <c r="AB27" s="8">
        <v>603628</v>
      </c>
      <c r="AC27" s="8">
        <v>45512989</v>
      </c>
      <c r="AD27" t="s">
        <v>954</v>
      </c>
      <c r="AF27" t="s">
        <v>34</v>
      </c>
      <c r="AH27" t="s">
        <v>2024</v>
      </c>
    </row>
    <row r="28" spans="1:34">
      <c r="A28">
        <v>27</v>
      </c>
      <c r="B28">
        <v>27</v>
      </c>
      <c r="C28" t="s">
        <v>2577</v>
      </c>
      <c r="D28" t="s">
        <v>623</v>
      </c>
      <c r="E28" t="s">
        <v>1741</v>
      </c>
      <c r="F28">
        <v>44</v>
      </c>
      <c r="G28" s="7" t="s">
        <v>1732</v>
      </c>
      <c r="H28" s="7" t="s">
        <v>2477</v>
      </c>
      <c r="I28">
        <v>1</v>
      </c>
      <c r="J28" s="3">
        <v>0.12494999999999999</v>
      </c>
      <c r="K28" s="3">
        <v>8.4999999999999995E-4</v>
      </c>
      <c r="L28" s="3">
        <v>9.7324999999999995E-2</v>
      </c>
      <c r="M28" s="3">
        <v>0.20145000000000002</v>
      </c>
      <c r="N28" s="1" t="s">
        <v>1732</v>
      </c>
      <c r="O28" s="1">
        <f t="shared" si="6"/>
        <v>0.42457500000000004</v>
      </c>
      <c r="P28" s="2">
        <v>0.29399999999999998</v>
      </c>
      <c r="Q28" s="2">
        <v>2E-3</v>
      </c>
      <c r="R28" s="2">
        <v>0.46400000000000002</v>
      </c>
      <c r="S28" s="2">
        <v>0.22900000000000001</v>
      </c>
      <c r="T28" s="2">
        <v>0.01</v>
      </c>
      <c r="U28" s="2"/>
      <c r="V28" s="2">
        <f t="shared" si="7"/>
        <v>0.12494999999999999</v>
      </c>
      <c r="W28" s="2">
        <f t="shared" si="8"/>
        <v>8.4999999999999995E-4</v>
      </c>
      <c r="X28" s="2">
        <f t="shared" si="9"/>
        <v>0.19720000000000001</v>
      </c>
      <c r="Y28" s="2">
        <f t="shared" si="10"/>
        <v>9.7324999999999995E-2</v>
      </c>
      <c r="Z28" s="2">
        <f t="shared" si="11"/>
        <v>4.2500000000000003E-3</v>
      </c>
      <c r="AA28" s="1">
        <v>0.42499999999999999</v>
      </c>
      <c r="AB28" s="8">
        <v>99461</v>
      </c>
      <c r="AC28" s="8">
        <v>50004441</v>
      </c>
      <c r="AD28" t="s">
        <v>524</v>
      </c>
      <c r="AF28" t="s">
        <v>2179</v>
      </c>
      <c r="AH28" t="s">
        <v>2024</v>
      </c>
    </row>
    <row r="29" spans="1:34">
      <c r="A29">
        <v>28</v>
      </c>
      <c r="B29">
        <v>28</v>
      </c>
      <c r="C29" t="s">
        <v>2577</v>
      </c>
      <c r="D29" t="s">
        <v>645</v>
      </c>
      <c r="E29" t="s">
        <v>1741</v>
      </c>
      <c r="F29">
        <v>70</v>
      </c>
      <c r="G29" s="7" t="s">
        <v>1732</v>
      </c>
      <c r="H29" s="7" t="s">
        <v>2479</v>
      </c>
      <c r="I29">
        <v>1</v>
      </c>
      <c r="J29" s="3">
        <v>2.4750000000000001E-2</v>
      </c>
      <c r="K29" s="3">
        <v>1.8000000000000001E-4</v>
      </c>
      <c r="L29" s="3">
        <v>9.5850000000000005E-2</v>
      </c>
      <c r="M29" s="3">
        <v>0.32895000000000002</v>
      </c>
      <c r="N29" s="1" t="s">
        <v>1732</v>
      </c>
      <c r="O29" s="1">
        <f t="shared" si="6"/>
        <v>0.44973000000000002</v>
      </c>
      <c r="P29" s="2">
        <v>5.5E-2</v>
      </c>
      <c r="Q29" s="2">
        <v>4.0000000000000002E-4</v>
      </c>
      <c r="R29" s="2">
        <v>0.127</v>
      </c>
      <c r="S29" s="2">
        <v>0.21299999999999999</v>
      </c>
      <c r="T29" s="2">
        <v>0.60399999999999998</v>
      </c>
      <c r="U29" s="2"/>
      <c r="V29" s="2">
        <f t="shared" si="7"/>
        <v>2.4750000000000001E-2</v>
      </c>
      <c r="W29" s="2">
        <f t="shared" si="8"/>
        <v>1.8000000000000001E-4</v>
      </c>
      <c r="X29" s="2">
        <f t="shared" si="9"/>
        <v>5.7149999999999999E-2</v>
      </c>
      <c r="Y29" s="2">
        <f t="shared" si="10"/>
        <v>9.5850000000000005E-2</v>
      </c>
      <c r="Z29" s="2">
        <f t="shared" si="11"/>
        <v>0.27179999999999999</v>
      </c>
      <c r="AA29" s="1">
        <v>0.45</v>
      </c>
      <c r="AB29" s="8">
        <v>36191</v>
      </c>
      <c r="AC29" s="8">
        <v>23335580</v>
      </c>
      <c r="AD29" t="s">
        <v>524</v>
      </c>
      <c r="AF29" t="s">
        <v>2424</v>
      </c>
      <c r="AH29" t="s">
        <v>2395</v>
      </c>
    </row>
    <row r="30" spans="1:34">
      <c r="A30">
        <v>29</v>
      </c>
      <c r="B30">
        <v>29</v>
      </c>
      <c r="C30" t="s">
        <v>2577</v>
      </c>
      <c r="D30" t="s">
        <v>554</v>
      </c>
      <c r="E30" t="s">
        <v>1741</v>
      </c>
      <c r="F30">
        <v>98</v>
      </c>
      <c r="G30" s="7" t="s">
        <v>1732</v>
      </c>
      <c r="H30" s="7" t="s">
        <v>2478</v>
      </c>
      <c r="I30">
        <v>1</v>
      </c>
      <c r="J30" s="3">
        <v>0.10664</v>
      </c>
      <c r="K30" s="3">
        <v>0.30271999999999999</v>
      </c>
      <c r="L30" s="3">
        <v>8.5999999999999998E-4</v>
      </c>
      <c r="M30" s="3">
        <v>1.9780000000000002E-2</v>
      </c>
      <c r="N30" s="1" t="s">
        <v>1732</v>
      </c>
      <c r="O30" s="1">
        <f t="shared" si="6"/>
        <v>0.43000000000000005</v>
      </c>
      <c r="P30" s="2">
        <v>0.248</v>
      </c>
      <c r="Q30" s="2">
        <v>0.70399999999999996</v>
      </c>
      <c r="R30" s="2">
        <v>4.2000000000000003E-2</v>
      </c>
      <c r="S30" s="2">
        <v>2E-3</v>
      </c>
      <c r="T30" s="2">
        <v>4.0000000000000001E-3</v>
      </c>
      <c r="U30" s="2"/>
      <c r="V30" s="2">
        <f t="shared" si="7"/>
        <v>0.10664</v>
      </c>
      <c r="W30" s="2">
        <f t="shared" si="8"/>
        <v>0.30271999999999999</v>
      </c>
      <c r="X30" s="2">
        <f t="shared" si="9"/>
        <v>1.806E-2</v>
      </c>
      <c r="Y30" s="2">
        <f t="shared" si="10"/>
        <v>8.5999999999999998E-4</v>
      </c>
      <c r="Z30" s="2">
        <f t="shared" si="11"/>
        <v>1.72E-3</v>
      </c>
      <c r="AA30" s="1">
        <v>0.43</v>
      </c>
      <c r="AB30" s="8">
        <v>2724900</v>
      </c>
      <c r="AC30" s="8">
        <v>16967000</v>
      </c>
      <c r="AD30" t="s">
        <v>524</v>
      </c>
      <c r="AF30" t="s">
        <v>2173</v>
      </c>
      <c r="AH30" t="s">
        <v>2024</v>
      </c>
    </row>
    <row r="31" spans="1:34">
      <c r="A31">
        <v>30</v>
      </c>
      <c r="B31">
        <v>30</v>
      </c>
      <c r="C31" t="s">
        <v>2577</v>
      </c>
      <c r="D31" t="s">
        <v>953</v>
      </c>
      <c r="E31" t="s">
        <v>1742</v>
      </c>
      <c r="F31">
        <v>28</v>
      </c>
      <c r="G31" s="7" t="s">
        <v>1732</v>
      </c>
      <c r="H31" s="7" t="s">
        <v>2461</v>
      </c>
      <c r="I31">
        <v>9</v>
      </c>
      <c r="J31" s="3">
        <v>0.44330000000000008</v>
      </c>
      <c r="K31" s="3">
        <v>2.9700000000000001E-2</v>
      </c>
      <c r="L31" s="3">
        <v>1.1000000000000001E-3</v>
      </c>
      <c r="M31" s="3">
        <v>7.4800000000000005E-2</v>
      </c>
      <c r="N31" s="1" t="s">
        <v>1732</v>
      </c>
      <c r="O31" s="1">
        <f t="shared" si="6"/>
        <v>0.54890000000000005</v>
      </c>
      <c r="P31" s="2">
        <v>0.80600000000000005</v>
      </c>
      <c r="Q31" s="2">
        <v>5.3999999999999999E-2</v>
      </c>
      <c r="R31" s="2">
        <v>0.13500000000000001</v>
      </c>
      <c r="S31" s="2">
        <v>2E-3</v>
      </c>
      <c r="T31" s="2">
        <v>1E-3</v>
      </c>
      <c r="U31" s="2"/>
      <c r="V31" s="2">
        <f t="shared" si="7"/>
        <v>0.44330000000000008</v>
      </c>
      <c r="W31" s="2">
        <f t="shared" si="8"/>
        <v>2.9700000000000001E-2</v>
      </c>
      <c r="X31" s="2">
        <f t="shared" si="9"/>
        <v>7.425000000000001E-2</v>
      </c>
      <c r="Y31" s="2">
        <f t="shared" si="10"/>
        <v>1.1000000000000001E-3</v>
      </c>
      <c r="Z31" s="2">
        <f t="shared" si="11"/>
        <v>5.5000000000000003E-4</v>
      </c>
      <c r="AA31" s="1">
        <v>0.55000000000000004</v>
      </c>
      <c r="AB31" s="8">
        <v>83879</v>
      </c>
      <c r="AC31" s="8">
        <v>8489482</v>
      </c>
      <c r="AD31" t="s">
        <v>954</v>
      </c>
      <c r="AF31" t="s">
        <v>2045</v>
      </c>
      <c r="AH31" t="s">
        <v>2024</v>
      </c>
    </row>
    <row r="32" spans="1:34">
      <c r="A32">
        <v>31</v>
      </c>
      <c r="B32">
        <v>31</v>
      </c>
      <c r="C32" t="s">
        <v>2577</v>
      </c>
      <c r="D32" t="s">
        <v>1750</v>
      </c>
      <c r="E32" t="s">
        <v>1751</v>
      </c>
      <c r="F32">
        <v>1</v>
      </c>
      <c r="G32" s="7" t="s">
        <v>1732</v>
      </c>
      <c r="H32" s="7" t="s">
        <v>1741</v>
      </c>
      <c r="I32">
        <v>1</v>
      </c>
      <c r="N32" s="1"/>
      <c r="O32" s="1"/>
      <c r="P32" s="2"/>
      <c r="Q32" s="2"/>
      <c r="R32" s="2"/>
      <c r="S32" s="2"/>
      <c r="T32" s="2"/>
      <c r="U32" s="2"/>
      <c r="V32" s="2"/>
      <c r="W32" s="2"/>
      <c r="X32" s="2"/>
      <c r="Y32" s="2"/>
      <c r="Z32" s="2"/>
      <c r="AB32" s="8"/>
      <c r="AC32" s="8"/>
      <c r="AD32" t="s">
        <v>1750</v>
      </c>
      <c r="AF32" t="s">
        <v>1750</v>
      </c>
    </row>
    <row r="33" spans="1:34">
      <c r="A33">
        <v>32</v>
      </c>
      <c r="B33">
        <v>32</v>
      </c>
      <c r="N33" s="1"/>
      <c r="O33" s="1"/>
      <c r="P33" s="2"/>
      <c r="Q33" s="2"/>
      <c r="R33" s="2"/>
      <c r="S33" s="2"/>
      <c r="T33" s="2"/>
      <c r="U33" s="2"/>
      <c r="V33" s="2"/>
      <c r="W33" s="2"/>
      <c r="X33" s="2"/>
      <c r="Y33" s="2"/>
      <c r="Z33" s="2"/>
      <c r="AB33" s="8"/>
      <c r="AC33" s="8"/>
    </row>
    <row r="34" spans="1:34">
      <c r="A34">
        <v>33</v>
      </c>
      <c r="B34">
        <v>33</v>
      </c>
      <c r="C34" t="s">
        <v>2578</v>
      </c>
      <c r="D34" t="s">
        <v>992</v>
      </c>
      <c r="E34" t="s">
        <v>1746</v>
      </c>
      <c r="F34">
        <v>28</v>
      </c>
      <c r="G34" s="7" t="s">
        <v>1732</v>
      </c>
      <c r="H34" s="7" t="s">
        <v>2461</v>
      </c>
      <c r="I34">
        <v>9</v>
      </c>
      <c r="J34" s="3">
        <v>0.92</v>
      </c>
      <c r="K34" s="3">
        <v>0.05</v>
      </c>
      <c r="L34" s="3">
        <v>0</v>
      </c>
      <c r="M34" s="3">
        <v>2.9000000000000001E-2</v>
      </c>
      <c r="P34" s="2">
        <v>0.92</v>
      </c>
      <c r="Q34" s="2">
        <v>0.05</v>
      </c>
      <c r="R34" s="2">
        <v>2.9000000000000001E-2</v>
      </c>
      <c r="S34" s="2">
        <v>0</v>
      </c>
      <c r="T34" s="2">
        <v>0</v>
      </c>
      <c r="U34" s="2"/>
      <c r="V34" s="2"/>
      <c r="W34" s="2"/>
      <c r="X34" s="2"/>
      <c r="Y34" s="2"/>
      <c r="Z34" s="2"/>
      <c r="AB34">
        <v>160</v>
      </c>
      <c r="AC34" s="8">
        <v>36842</v>
      </c>
      <c r="AD34" t="s">
        <v>954</v>
      </c>
      <c r="AF34" t="s">
        <v>2191</v>
      </c>
      <c r="AH34" t="s">
        <v>2024</v>
      </c>
    </row>
    <row r="35" spans="1:34">
      <c r="A35">
        <v>34</v>
      </c>
      <c r="B35">
        <v>34</v>
      </c>
      <c r="C35" t="s">
        <v>2578</v>
      </c>
      <c r="D35" t="s">
        <v>1154</v>
      </c>
      <c r="E35" t="s">
        <v>1746</v>
      </c>
      <c r="F35">
        <v>29</v>
      </c>
      <c r="G35" s="7" t="s">
        <v>1732</v>
      </c>
      <c r="H35" s="7" t="s">
        <v>2481</v>
      </c>
      <c r="I35">
        <v>3</v>
      </c>
      <c r="J35" s="3">
        <v>0.89800000000000002</v>
      </c>
      <c r="K35" s="3">
        <v>8.0000000000000002E-3</v>
      </c>
      <c r="L35" s="3">
        <v>5.0000000000000001E-3</v>
      </c>
      <c r="M35" s="3">
        <v>8.8999999999999996E-2</v>
      </c>
      <c r="P35" s="2">
        <v>0.89800000000000002</v>
      </c>
      <c r="Q35" s="2">
        <v>8.0000000000000002E-3</v>
      </c>
      <c r="R35" s="2">
        <v>8.7999999999999995E-2</v>
      </c>
      <c r="S35" s="2">
        <v>5.0000000000000001E-3</v>
      </c>
      <c r="T35" s="2">
        <v>1E-3</v>
      </c>
      <c r="U35" s="2"/>
      <c r="V35" s="2"/>
      <c r="W35" s="2"/>
      <c r="X35" s="2"/>
      <c r="Y35" s="2"/>
      <c r="Z35" s="2"/>
      <c r="AB35">
        <v>464</v>
      </c>
      <c r="AC35" s="8">
        <v>76246</v>
      </c>
      <c r="AD35" t="s">
        <v>954</v>
      </c>
      <c r="AF35" t="s">
        <v>2028</v>
      </c>
      <c r="AH35" t="s">
        <v>2024</v>
      </c>
    </row>
    <row r="36" spans="1:34">
      <c r="A36">
        <v>35</v>
      </c>
      <c r="B36">
        <v>35</v>
      </c>
      <c r="C36" t="s">
        <v>2578</v>
      </c>
      <c r="D36" t="s">
        <v>1231</v>
      </c>
      <c r="E36" t="s">
        <v>1747</v>
      </c>
      <c r="F36">
        <v>27</v>
      </c>
      <c r="G36" s="7" t="s">
        <v>1732</v>
      </c>
      <c r="H36" s="7" t="s">
        <v>2466</v>
      </c>
      <c r="I36">
        <v>5</v>
      </c>
      <c r="J36" s="3">
        <v>0.877</v>
      </c>
      <c r="K36" s="3">
        <v>4.0000000000000001E-3</v>
      </c>
      <c r="L36" s="3">
        <v>0</v>
      </c>
      <c r="M36" s="3">
        <v>0.11900000000000001</v>
      </c>
      <c r="P36" s="2">
        <v>0.877</v>
      </c>
      <c r="Q36" s="2">
        <v>4.0000000000000001E-3</v>
      </c>
      <c r="R36" s="2">
        <v>0.11700000000000001</v>
      </c>
      <c r="S36" s="2">
        <v>0</v>
      </c>
      <c r="T36" s="2">
        <v>2E-3</v>
      </c>
      <c r="U36" s="2"/>
      <c r="V36" s="2"/>
      <c r="W36" s="2"/>
      <c r="X36" s="2"/>
      <c r="Y36" s="2"/>
      <c r="Z36" s="2"/>
      <c r="AB36">
        <v>2</v>
      </c>
      <c r="AC36" s="8">
        <v>36136</v>
      </c>
      <c r="AD36" t="s">
        <v>954</v>
      </c>
      <c r="AF36" t="s">
        <v>2214</v>
      </c>
      <c r="AH36" t="s">
        <v>2024</v>
      </c>
    </row>
    <row r="37" spans="1:34">
      <c r="A37">
        <v>36</v>
      </c>
      <c r="B37">
        <v>36</v>
      </c>
      <c r="C37" t="s">
        <v>2578</v>
      </c>
      <c r="D37" t="s">
        <v>1225</v>
      </c>
      <c r="E37" t="s">
        <v>1748</v>
      </c>
      <c r="F37">
        <v>27</v>
      </c>
      <c r="G37" s="7" t="s">
        <v>1732</v>
      </c>
      <c r="H37" s="7" t="s">
        <v>2466</v>
      </c>
      <c r="I37">
        <v>5</v>
      </c>
      <c r="J37" s="3">
        <v>0.70499999999999996</v>
      </c>
      <c r="K37" s="3">
        <v>2.3E-2</v>
      </c>
      <c r="L37" s="3">
        <v>0</v>
      </c>
      <c r="M37" s="3">
        <v>0.27100000000000002</v>
      </c>
      <c r="P37" s="2">
        <v>0.70499999999999996</v>
      </c>
      <c r="Q37" s="2">
        <v>2.3E-2</v>
      </c>
      <c r="R37" s="2">
        <v>0.26800000000000002</v>
      </c>
      <c r="S37" s="2">
        <v>0</v>
      </c>
      <c r="T37" s="2">
        <v>3.0000000000000001E-3</v>
      </c>
      <c r="U37" s="2"/>
      <c r="V37" s="2"/>
      <c r="W37" s="2"/>
      <c r="X37" s="2"/>
      <c r="Y37" s="2"/>
      <c r="Z37" s="2"/>
      <c r="AB37" s="8">
        <v>2586</v>
      </c>
      <c r="AC37" s="8">
        <v>537000</v>
      </c>
      <c r="AD37" t="s">
        <v>954</v>
      </c>
      <c r="AF37" t="s">
        <v>2193</v>
      </c>
      <c r="AH37" t="s">
        <v>2024</v>
      </c>
    </row>
    <row r="38" spans="1:34">
      <c r="A38">
        <v>37</v>
      </c>
      <c r="B38">
        <v>37</v>
      </c>
      <c r="C38" t="s">
        <v>2578</v>
      </c>
      <c r="D38" t="s">
        <v>999</v>
      </c>
      <c r="E38" t="s">
        <v>1748</v>
      </c>
      <c r="F38">
        <v>28</v>
      </c>
      <c r="G38" s="7" t="s">
        <v>1732</v>
      </c>
      <c r="H38" s="7" t="s">
        <v>2461</v>
      </c>
      <c r="I38">
        <v>9</v>
      </c>
      <c r="J38" s="3">
        <v>0.70275849999999995</v>
      </c>
      <c r="K38" s="3">
        <v>0</v>
      </c>
      <c r="L38" s="3">
        <v>0</v>
      </c>
      <c r="M38" s="3">
        <v>4.172E-2</v>
      </c>
      <c r="P38" s="2">
        <v>0.94329999999999992</v>
      </c>
      <c r="Q38" s="2">
        <v>0</v>
      </c>
      <c r="R38" s="2">
        <v>5.6000000000000001E-2</v>
      </c>
      <c r="S38" s="2">
        <v>0</v>
      </c>
      <c r="T38" s="2">
        <v>0</v>
      </c>
      <c r="U38" s="2"/>
      <c r="V38" s="2">
        <f t="shared" ref="V38:Z41" si="12">+P38*$AA38</f>
        <v>0.70275849999999995</v>
      </c>
      <c r="W38" s="2">
        <f t="shared" si="12"/>
        <v>0</v>
      </c>
      <c r="X38" s="2">
        <f t="shared" si="12"/>
        <v>4.172E-2</v>
      </c>
      <c r="Y38" s="2">
        <f t="shared" si="12"/>
        <v>0</v>
      </c>
      <c r="Z38" s="2">
        <f t="shared" si="12"/>
        <v>0</v>
      </c>
      <c r="AA38" s="1">
        <v>0.745</v>
      </c>
      <c r="AB38" s="8">
        <v>312685</v>
      </c>
      <c r="AC38" s="8">
        <v>38533789</v>
      </c>
      <c r="AD38" t="s">
        <v>954</v>
      </c>
      <c r="AF38" t="s">
        <v>2271</v>
      </c>
      <c r="AH38" t="s">
        <v>2024</v>
      </c>
    </row>
    <row r="39" spans="1:34">
      <c r="A39">
        <v>38</v>
      </c>
      <c r="B39">
        <v>38</v>
      </c>
      <c r="C39" t="s">
        <v>2578</v>
      </c>
      <c r="D39" t="s">
        <v>1430</v>
      </c>
      <c r="E39" t="s">
        <v>1749</v>
      </c>
      <c r="F39">
        <v>3</v>
      </c>
      <c r="G39" s="7" t="s">
        <v>1732</v>
      </c>
      <c r="H39" s="7" t="s">
        <v>2487</v>
      </c>
      <c r="I39">
        <v>1</v>
      </c>
      <c r="J39" s="3">
        <v>0.56562000000000001</v>
      </c>
      <c r="K39" s="3">
        <v>6.6000000000000008E-3</v>
      </c>
      <c r="L39" s="3">
        <v>3.3E-4</v>
      </c>
      <c r="M39" s="3">
        <v>8.7780000000000011E-2</v>
      </c>
      <c r="N39" s="1" t="s">
        <v>2456</v>
      </c>
      <c r="O39" s="1">
        <f>+J39+K39</f>
        <v>0.57222000000000006</v>
      </c>
      <c r="P39" s="2">
        <v>0.85699999999999998</v>
      </c>
      <c r="Q39" s="2">
        <v>0.01</v>
      </c>
      <c r="R39" s="2">
        <v>0.122</v>
      </c>
      <c r="S39" s="2">
        <v>5.0000000000000001E-4</v>
      </c>
      <c r="T39" s="2">
        <v>1.0999999999999999E-2</v>
      </c>
      <c r="U39" s="2"/>
      <c r="V39" s="2">
        <f t="shared" si="12"/>
        <v>0.56562000000000001</v>
      </c>
      <c r="W39" s="2">
        <f t="shared" si="12"/>
        <v>6.6000000000000008E-3</v>
      </c>
      <c r="X39" s="2">
        <f t="shared" si="12"/>
        <v>8.0520000000000008E-2</v>
      </c>
      <c r="Y39" s="2">
        <f t="shared" si="12"/>
        <v>3.3E-4</v>
      </c>
      <c r="Z39" s="2">
        <f t="shared" si="12"/>
        <v>7.26E-3</v>
      </c>
      <c r="AA39" s="1">
        <v>0.66</v>
      </c>
      <c r="AB39" s="8">
        <v>2780400</v>
      </c>
      <c r="AC39" s="8">
        <v>40117096</v>
      </c>
      <c r="AD39" t="s">
        <v>1269</v>
      </c>
      <c r="AF39" t="s">
        <v>2032</v>
      </c>
      <c r="AH39" t="s">
        <v>2024</v>
      </c>
    </row>
    <row r="40" spans="1:34">
      <c r="A40">
        <v>39</v>
      </c>
      <c r="B40">
        <v>39</v>
      </c>
      <c r="C40" t="s">
        <v>2578</v>
      </c>
      <c r="D40" t="s">
        <v>1216</v>
      </c>
      <c r="E40" t="s">
        <v>1749</v>
      </c>
      <c r="F40">
        <v>24</v>
      </c>
      <c r="G40" s="7" t="s">
        <v>1732</v>
      </c>
      <c r="H40" s="7" t="s">
        <v>2464</v>
      </c>
      <c r="I40">
        <v>2</v>
      </c>
      <c r="J40" s="3">
        <v>0.49220000000000003</v>
      </c>
      <c r="K40" s="3">
        <v>5.8849999999999996E-3</v>
      </c>
      <c r="L40" s="3">
        <v>2.14E-3</v>
      </c>
      <c r="M40" s="3">
        <v>3.424E-2</v>
      </c>
      <c r="N40" s="1" t="s">
        <v>2456</v>
      </c>
      <c r="O40" s="1">
        <f>+J40+K40</f>
        <v>0.498085</v>
      </c>
      <c r="P40" s="2">
        <v>0.92</v>
      </c>
      <c r="Q40" s="2">
        <v>1.0999999999999999E-2</v>
      </c>
      <c r="R40" s="2">
        <v>6.2E-2</v>
      </c>
      <c r="S40" s="2">
        <v>4.0000000000000001E-3</v>
      </c>
      <c r="T40" s="2">
        <v>2E-3</v>
      </c>
      <c r="U40" s="2"/>
      <c r="V40" s="2">
        <f t="shared" si="12"/>
        <v>0.49220000000000003</v>
      </c>
      <c r="W40" s="2">
        <f t="shared" si="12"/>
        <v>5.8849999999999996E-3</v>
      </c>
      <c r="X40" s="2">
        <f t="shared" si="12"/>
        <v>3.3170000000000005E-2</v>
      </c>
      <c r="Y40" s="2">
        <f t="shared" si="12"/>
        <v>2.14E-3</v>
      </c>
      <c r="Z40" s="2">
        <f t="shared" si="12"/>
        <v>1.07E-3</v>
      </c>
      <c r="AA40" s="1">
        <v>0.53500000000000003</v>
      </c>
      <c r="AB40" s="8">
        <v>70273</v>
      </c>
      <c r="AC40" s="8">
        <v>4585400</v>
      </c>
      <c r="AD40" t="s">
        <v>954</v>
      </c>
      <c r="AF40" t="s">
        <v>2162</v>
      </c>
      <c r="AH40" t="s">
        <v>2024</v>
      </c>
    </row>
    <row r="41" spans="1:34">
      <c r="A41">
        <v>40</v>
      </c>
      <c r="B41">
        <v>40</v>
      </c>
      <c r="C41" t="s">
        <v>2578</v>
      </c>
      <c r="D41" t="s">
        <v>1171</v>
      </c>
      <c r="E41" t="s">
        <v>1749</v>
      </c>
      <c r="F41">
        <v>29</v>
      </c>
      <c r="G41" s="7" t="s">
        <v>1732</v>
      </c>
      <c r="H41" s="7" t="s">
        <v>2481</v>
      </c>
      <c r="I41">
        <v>3</v>
      </c>
      <c r="J41" s="3">
        <v>0.67066999999999988</v>
      </c>
      <c r="K41" s="3">
        <v>4.2899999999999995E-3</v>
      </c>
      <c r="L41" s="3">
        <v>5.0049999999999999E-3</v>
      </c>
      <c r="M41" s="3">
        <v>3.5034999999999997E-2</v>
      </c>
      <c r="P41" s="2">
        <v>0.93799999999999994</v>
      </c>
      <c r="Q41" s="2">
        <v>6.0000000000000001E-3</v>
      </c>
      <c r="R41" s="2">
        <v>4.3999999999999997E-2</v>
      </c>
      <c r="S41" s="2">
        <v>7.0000000000000001E-3</v>
      </c>
      <c r="T41" s="2">
        <v>5.0000000000000001E-3</v>
      </c>
      <c r="U41" s="2"/>
      <c r="V41" s="2">
        <f t="shared" si="12"/>
        <v>0.67066999999999988</v>
      </c>
      <c r="W41" s="2">
        <f t="shared" si="12"/>
        <v>4.2899999999999995E-3</v>
      </c>
      <c r="X41" s="2">
        <f t="shared" si="12"/>
        <v>3.1459999999999995E-2</v>
      </c>
      <c r="Y41" s="2">
        <f t="shared" si="12"/>
        <v>5.0049999999999999E-3</v>
      </c>
      <c r="Z41" s="2">
        <f t="shared" si="12"/>
        <v>3.5750000000000001E-3</v>
      </c>
      <c r="AA41" s="1">
        <v>0.71499999999999997</v>
      </c>
      <c r="AB41" s="8">
        <v>92090</v>
      </c>
      <c r="AC41" s="8">
        <v>10562178</v>
      </c>
      <c r="AD41" t="s">
        <v>954</v>
      </c>
      <c r="AF41" t="s">
        <v>2272</v>
      </c>
      <c r="AH41" t="s">
        <v>2024</v>
      </c>
    </row>
    <row r="42" spans="1:34">
      <c r="A42">
        <v>41</v>
      </c>
      <c r="B42">
        <v>41</v>
      </c>
      <c r="C42" t="s">
        <v>2578</v>
      </c>
      <c r="D42" t="s">
        <v>638</v>
      </c>
      <c r="E42" t="s">
        <v>1743</v>
      </c>
      <c r="F42">
        <v>48</v>
      </c>
      <c r="G42" s="7" t="s">
        <v>1732</v>
      </c>
      <c r="H42" s="7" t="s">
        <v>2544</v>
      </c>
      <c r="I42">
        <v>1</v>
      </c>
      <c r="J42" s="3">
        <v>2.3E-2</v>
      </c>
      <c r="K42" s="3">
        <v>3.2000000000000001E-2</v>
      </c>
      <c r="L42" s="3">
        <v>0.55100000000000005</v>
      </c>
      <c r="M42" s="3">
        <v>0.39400000000000002</v>
      </c>
      <c r="P42" s="2">
        <v>2.3E-2</v>
      </c>
      <c r="Q42" s="2">
        <v>3.2000000000000001E-2</v>
      </c>
      <c r="R42" s="2">
        <v>0.35899999999999999</v>
      </c>
      <c r="S42" s="2">
        <v>0.55100000000000005</v>
      </c>
      <c r="T42" s="2">
        <v>3.5000000000000003E-2</v>
      </c>
      <c r="U42" s="2"/>
      <c r="V42" s="2"/>
      <c r="W42" s="2"/>
      <c r="X42" s="2"/>
      <c r="Y42" s="2"/>
      <c r="Z42" s="2"/>
      <c r="AB42" s="8">
        <v>1564100</v>
      </c>
      <c r="AC42" s="8">
        <v>2736800</v>
      </c>
      <c r="AD42" t="s">
        <v>524</v>
      </c>
      <c r="AF42" t="s">
        <v>1857</v>
      </c>
      <c r="AH42" t="s">
        <v>2024</v>
      </c>
    </row>
    <row r="43" spans="1:34">
      <c r="A43">
        <v>42</v>
      </c>
      <c r="B43">
        <v>42</v>
      </c>
      <c r="P43" s="2"/>
      <c r="Q43" s="2"/>
      <c r="R43" s="2"/>
      <c r="S43" s="2"/>
      <c r="T43" s="2"/>
      <c r="U43" s="2"/>
      <c r="V43" s="2"/>
      <c r="W43" s="2"/>
      <c r="X43" s="2"/>
      <c r="Y43" s="2"/>
      <c r="Z43" s="2"/>
      <c r="AB43" s="8"/>
      <c r="AC43" s="8"/>
    </row>
    <row r="44" spans="1:34">
      <c r="A44">
        <v>194</v>
      </c>
      <c r="B44">
        <v>43</v>
      </c>
      <c r="C44" t="s">
        <v>2574</v>
      </c>
      <c r="D44" t="s">
        <v>1723</v>
      </c>
      <c r="E44" t="s">
        <v>1742</v>
      </c>
      <c r="F44">
        <v>46</v>
      </c>
      <c r="G44" s="7" t="s">
        <v>1767</v>
      </c>
      <c r="H44" s="7" t="s">
        <v>2494</v>
      </c>
      <c r="I44">
        <v>1</v>
      </c>
      <c r="J44" s="3">
        <v>0.38807999999999998</v>
      </c>
      <c r="K44" s="3">
        <v>0.33</v>
      </c>
      <c r="L44" s="3">
        <v>0</v>
      </c>
      <c r="M44" s="3">
        <v>0.16192000000000001</v>
      </c>
      <c r="N44" s="1" t="s">
        <v>1732</v>
      </c>
      <c r="O44" s="1">
        <f t="shared" ref="O44:O53" si="13">SUM(J44:M44)</f>
        <v>0.88000000000000012</v>
      </c>
      <c r="P44" s="2">
        <v>0.441</v>
      </c>
      <c r="Q44" s="2">
        <v>0.375</v>
      </c>
      <c r="R44" s="2">
        <v>0.08</v>
      </c>
      <c r="S44" s="2">
        <v>0</v>
      </c>
      <c r="T44" s="2">
        <v>0.104</v>
      </c>
      <c r="U44" s="2"/>
      <c r="V44" s="2">
        <f t="shared" ref="V44:V53" si="14">+P44*$AA44</f>
        <v>0.38807999999999998</v>
      </c>
      <c r="W44" s="2">
        <f t="shared" ref="W44:W53" si="15">+Q44*$AA44</f>
        <v>0.33</v>
      </c>
      <c r="X44" s="2">
        <f t="shared" ref="X44:X53" si="16">+R44*$AA44</f>
        <v>7.0400000000000004E-2</v>
      </c>
      <c r="Y44" s="2">
        <f t="shared" ref="Y44:Y53" si="17">+S44*$AA44</f>
        <v>0</v>
      </c>
      <c r="Z44" s="2">
        <f t="shared" ref="Z44:Z53" si="18">+T44*$AA44</f>
        <v>9.151999999999999E-2</v>
      </c>
      <c r="AA44" s="1">
        <v>0.88</v>
      </c>
      <c r="AB44" s="8">
        <v>322921</v>
      </c>
      <c r="AC44" s="8">
        <v>23202000</v>
      </c>
      <c r="AD44" t="s">
        <v>164</v>
      </c>
      <c r="AF44" t="s">
        <v>2098</v>
      </c>
      <c r="AH44" t="s">
        <v>2024</v>
      </c>
    </row>
    <row r="45" spans="1:34">
      <c r="A45">
        <v>195</v>
      </c>
      <c r="B45">
        <v>44</v>
      </c>
      <c r="C45" t="s">
        <v>2574</v>
      </c>
      <c r="D45" t="s">
        <v>416</v>
      </c>
      <c r="E45" t="s">
        <v>1742</v>
      </c>
      <c r="F45">
        <v>49</v>
      </c>
      <c r="G45" s="7" t="s">
        <v>1767</v>
      </c>
      <c r="H45" s="7" t="s">
        <v>2493</v>
      </c>
      <c r="I45">
        <v>1</v>
      </c>
      <c r="J45" s="3">
        <v>0.19687499999999999</v>
      </c>
      <c r="K45" s="3">
        <v>0.53900000000000003</v>
      </c>
      <c r="L45" s="3">
        <v>0</v>
      </c>
      <c r="M45" s="3">
        <v>0.13825000000000001</v>
      </c>
      <c r="N45" s="1" t="s">
        <v>1732</v>
      </c>
      <c r="O45" s="1">
        <f t="shared" si="13"/>
        <v>0.87412500000000004</v>
      </c>
      <c r="P45" s="2">
        <v>0.22500000000000001</v>
      </c>
      <c r="Q45" s="2">
        <v>0.61599999999999999</v>
      </c>
      <c r="R45" s="2">
        <v>4.0000000000000001E-3</v>
      </c>
      <c r="S45" s="2">
        <v>0</v>
      </c>
      <c r="T45" s="2">
        <v>0.154</v>
      </c>
      <c r="U45" s="2"/>
      <c r="V45" s="2">
        <f t="shared" si="14"/>
        <v>0.19687499999999999</v>
      </c>
      <c r="W45" s="2">
        <f t="shared" si="15"/>
        <v>0.53900000000000003</v>
      </c>
      <c r="X45" s="2">
        <f t="shared" si="16"/>
        <v>3.5000000000000001E-3</v>
      </c>
      <c r="Y45" s="2">
        <f t="shared" si="17"/>
        <v>0</v>
      </c>
      <c r="Z45" s="2">
        <f t="shared" si="18"/>
        <v>0.13475000000000001</v>
      </c>
      <c r="AA45" s="1">
        <v>0.875</v>
      </c>
      <c r="AB45" s="8">
        <v>270764</v>
      </c>
      <c r="AC45" s="8">
        <v>15730977</v>
      </c>
      <c r="AD45" t="s">
        <v>164</v>
      </c>
      <c r="AF45" t="s">
        <v>2072</v>
      </c>
      <c r="AH45" t="s">
        <v>2024</v>
      </c>
    </row>
    <row r="46" spans="1:34">
      <c r="A46">
        <v>196</v>
      </c>
      <c r="B46">
        <v>45</v>
      </c>
      <c r="C46" t="s">
        <v>2574</v>
      </c>
      <c r="D46" t="s">
        <v>501</v>
      </c>
      <c r="E46" t="s">
        <v>1742</v>
      </c>
      <c r="F46">
        <v>53</v>
      </c>
      <c r="G46" s="7" t="s">
        <v>1767</v>
      </c>
      <c r="H46" s="7" t="s">
        <v>2492</v>
      </c>
      <c r="I46">
        <v>3</v>
      </c>
      <c r="J46" s="3">
        <v>0.34960000000000002</v>
      </c>
      <c r="K46" s="3">
        <v>0.11200000000000002</v>
      </c>
      <c r="L46" s="3">
        <v>0</v>
      </c>
      <c r="M46" s="3">
        <v>0.3392</v>
      </c>
      <c r="N46" s="1" t="s">
        <v>1732</v>
      </c>
      <c r="O46" s="1">
        <f t="shared" si="13"/>
        <v>0.80079999999999996</v>
      </c>
      <c r="P46" s="2">
        <v>0.437</v>
      </c>
      <c r="Q46" s="2">
        <v>0.14000000000000001</v>
      </c>
      <c r="R46" s="2">
        <v>6.2E-2</v>
      </c>
      <c r="S46" s="2">
        <v>0</v>
      </c>
      <c r="T46" s="2">
        <v>0.36199999999999999</v>
      </c>
      <c r="U46" s="2"/>
      <c r="V46" s="2">
        <f t="shared" si="14"/>
        <v>0.34960000000000002</v>
      </c>
      <c r="W46" s="2">
        <f t="shared" si="15"/>
        <v>0.11200000000000002</v>
      </c>
      <c r="X46" s="2">
        <f t="shared" si="16"/>
        <v>4.9600000000000005E-2</v>
      </c>
      <c r="Y46" s="2">
        <f t="shared" si="17"/>
        <v>0</v>
      </c>
      <c r="Z46" s="2">
        <f t="shared" si="18"/>
        <v>0.28960000000000002</v>
      </c>
      <c r="AA46" s="1">
        <v>0.8</v>
      </c>
      <c r="AB46" s="8">
        <v>56600</v>
      </c>
      <c r="AC46" s="8">
        <v>6191155</v>
      </c>
      <c r="AD46" t="s">
        <v>164</v>
      </c>
      <c r="AF46" t="s">
        <v>2330</v>
      </c>
      <c r="AH46" t="s">
        <v>2024</v>
      </c>
    </row>
    <row r="47" spans="1:34">
      <c r="A47">
        <v>197</v>
      </c>
      <c r="B47">
        <v>46</v>
      </c>
      <c r="C47" t="s">
        <v>2574</v>
      </c>
      <c r="D47" t="s">
        <v>409</v>
      </c>
      <c r="E47" t="s">
        <v>1742</v>
      </c>
      <c r="F47">
        <v>53</v>
      </c>
      <c r="G47" s="7" t="s">
        <v>1767</v>
      </c>
      <c r="H47" s="7" t="s">
        <v>2492</v>
      </c>
      <c r="I47">
        <v>3</v>
      </c>
      <c r="J47" s="3">
        <v>0.49025000000000007</v>
      </c>
      <c r="K47" s="3">
        <v>0.22015000000000001</v>
      </c>
      <c r="L47" s="3">
        <v>0</v>
      </c>
      <c r="M47" s="3">
        <v>0.213675</v>
      </c>
      <c r="N47" s="1" t="s">
        <v>1732</v>
      </c>
      <c r="O47" s="1">
        <f t="shared" si="13"/>
        <v>0.9240750000000002</v>
      </c>
      <c r="P47" s="2">
        <v>0.53</v>
      </c>
      <c r="Q47" s="2">
        <v>0.23799999999999999</v>
      </c>
      <c r="R47" s="2">
        <v>0.05</v>
      </c>
      <c r="S47" s="2">
        <v>0</v>
      </c>
      <c r="T47" s="2">
        <v>0.18099999999999999</v>
      </c>
      <c r="U47" s="2"/>
      <c r="V47" s="2">
        <f t="shared" si="14"/>
        <v>0.49025000000000007</v>
      </c>
      <c r="W47" s="2">
        <f t="shared" si="15"/>
        <v>0.22015000000000001</v>
      </c>
      <c r="X47" s="2">
        <f t="shared" si="16"/>
        <v>4.6250000000000006E-2</v>
      </c>
      <c r="Y47" s="2">
        <f t="shared" si="17"/>
        <v>0</v>
      </c>
      <c r="Z47" s="2">
        <f t="shared" si="18"/>
        <v>0.16742499999999999</v>
      </c>
      <c r="AA47" s="1">
        <v>0.92500000000000004</v>
      </c>
      <c r="AB47" s="8">
        <v>112622</v>
      </c>
      <c r="AC47" s="8">
        <v>9607000</v>
      </c>
      <c r="AD47" t="s">
        <v>164</v>
      </c>
      <c r="AF47" t="s">
        <v>2058</v>
      </c>
      <c r="AH47" t="s">
        <v>2024</v>
      </c>
    </row>
    <row r="48" spans="1:34">
      <c r="A48">
        <v>198</v>
      </c>
      <c r="B48">
        <v>47</v>
      </c>
      <c r="C48" t="s">
        <v>2574</v>
      </c>
      <c r="D48" t="s">
        <v>319</v>
      </c>
      <c r="E48" t="s">
        <v>1742</v>
      </c>
      <c r="F48">
        <v>54</v>
      </c>
      <c r="G48" s="7" t="s">
        <v>1767</v>
      </c>
      <c r="H48" s="7" t="s">
        <v>2496</v>
      </c>
      <c r="I48">
        <v>1</v>
      </c>
      <c r="J48" s="3">
        <v>0.38163999999999998</v>
      </c>
      <c r="K48" s="3">
        <v>0.51982000000000006</v>
      </c>
      <c r="L48" s="3">
        <v>0</v>
      </c>
      <c r="M48" s="3">
        <v>3.7600000000000001E-2</v>
      </c>
      <c r="N48" s="1" t="s">
        <v>1732</v>
      </c>
      <c r="O48" s="1">
        <f t="shared" si="13"/>
        <v>0.93906000000000001</v>
      </c>
      <c r="P48" s="2">
        <v>0.40600000000000003</v>
      </c>
      <c r="Q48" s="2">
        <v>0.55300000000000005</v>
      </c>
      <c r="R48" s="2">
        <v>2.5000000000000001E-2</v>
      </c>
      <c r="S48" s="2">
        <v>0</v>
      </c>
      <c r="T48" s="2">
        <v>1.4999999999999999E-2</v>
      </c>
      <c r="U48" s="2"/>
      <c r="V48" s="2">
        <f t="shared" si="14"/>
        <v>0.38163999999999998</v>
      </c>
      <c r="W48" s="2">
        <f t="shared" si="15"/>
        <v>0.51982000000000006</v>
      </c>
      <c r="X48" s="2">
        <f t="shared" si="16"/>
        <v>2.35E-2</v>
      </c>
      <c r="Y48" s="2">
        <f t="shared" si="17"/>
        <v>0</v>
      </c>
      <c r="Z48" s="2">
        <f t="shared" si="18"/>
        <v>1.4099999999999998E-2</v>
      </c>
      <c r="AA48" s="1">
        <v>0.94</v>
      </c>
      <c r="AB48" s="8">
        <v>1284000</v>
      </c>
      <c r="AC48" s="8">
        <v>11274106</v>
      </c>
      <c r="AD48" t="s">
        <v>164</v>
      </c>
      <c r="AF48" t="s">
        <v>2080</v>
      </c>
      <c r="AH48" t="s">
        <v>2024</v>
      </c>
    </row>
    <row r="49" spans="1:34">
      <c r="A49">
        <v>199</v>
      </c>
      <c r="B49">
        <v>48</v>
      </c>
      <c r="C49" t="s">
        <v>2574</v>
      </c>
      <c r="D49" t="s">
        <v>921</v>
      </c>
      <c r="E49" t="s">
        <v>1742</v>
      </c>
      <c r="F49">
        <v>56</v>
      </c>
      <c r="G49" s="7" t="s">
        <v>1767</v>
      </c>
      <c r="H49" s="7" t="s">
        <v>2491</v>
      </c>
      <c r="I49">
        <v>6</v>
      </c>
      <c r="J49" s="3">
        <v>0.54899999999999993</v>
      </c>
      <c r="K49" s="3">
        <v>0.18975</v>
      </c>
      <c r="L49" s="3">
        <v>1.5E-3</v>
      </c>
      <c r="M49" s="3">
        <v>9.0000000000000011E-3</v>
      </c>
      <c r="N49" s="1" t="s">
        <v>1732</v>
      </c>
      <c r="O49" s="1">
        <f t="shared" si="13"/>
        <v>0.74924999999999986</v>
      </c>
      <c r="P49" s="2">
        <v>0.73199999999999998</v>
      </c>
      <c r="Q49" s="2">
        <v>0.253</v>
      </c>
      <c r="R49" s="2">
        <v>1.2E-2</v>
      </c>
      <c r="S49" s="2">
        <v>2E-3</v>
      </c>
      <c r="T49" s="2">
        <v>0</v>
      </c>
      <c r="U49" s="2"/>
      <c r="V49" s="2">
        <f t="shared" si="14"/>
        <v>0.54899999999999993</v>
      </c>
      <c r="W49" s="2">
        <f t="shared" si="15"/>
        <v>0.18975</v>
      </c>
      <c r="X49" s="2">
        <f t="shared" si="16"/>
        <v>9.0000000000000011E-3</v>
      </c>
      <c r="Y49" s="2">
        <f t="shared" si="17"/>
        <v>1.5E-3</v>
      </c>
      <c r="Z49" s="2">
        <f t="shared" si="18"/>
        <v>0</v>
      </c>
      <c r="AA49" s="1">
        <v>0.75</v>
      </c>
      <c r="AB49" s="8">
        <v>5896</v>
      </c>
      <c r="AC49" s="8">
        <v>862000</v>
      </c>
      <c r="AD49" t="s">
        <v>524</v>
      </c>
      <c r="AF49" t="s">
        <v>2101</v>
      </c>
      <c r="AH49" t="s">
        <v>2024</v>
      </c>
    </row>
    <row r="50" spans="1:34">
      <c r="A50">
        <v>200</v>
      </c>
      <c r="B50">
        <v>49</v>
      </c>
      <c r="C50" t="s">
        <v>2574</v>
      </c>
      <c r="D50" t="s">
        <v>1610</v>
      </c>
      <c r="E50" t="s">
        <v>1742</v>
      </c>
      <c r="F50">
        <v>56</v>
      </c>
      <c r="G50" s="7" t="s">
        <v>1767</v>
      </c>
      <c r="H50" s="7" t="s">
        <v>2491</v>
      </c>
      <c r="I50">
        <v>6</v>
      </c>
      <c r="J50" s="3">
        <v>0.34278500000000001</v>
      </c>
      <c r="K50" s="3">
        <v>0.54863499999999998</v>
      </c>
      <c r="L50" s="3">
        <v>1.7900000000000001E-3</v>
      </c>
      <c r="M50" s="3">
        <v>2.6850000000000003E-3</v>
      </c>
      <c r="N50" s="1" t="s">
        <v>1732</v>
      </c>
      <c r="O50" s="1">
        <f t="shared" si="13"/>
        <v>0.895895</v>
      </c>
      <c r="P50" s="2">
        <v>0.38300000000000001</v>
      </c>
      <c r="Q50" s="2">
        <v>0.61299999999999999</v>
      </c>
      <c r="R50" s="2">
        <v>3.0000000000000001E-3</v>
      </c>
      <c r="S50" s="2">
        <v>2E-3</v>
      </c>
      <c r="T50" s="2">
        <v>0</v>
      </c>
      <c r="U50" s="2"/>
      <c r="V50" s="2">
        <f t="shared" si="14"/>
        <v>0.34278500000000001</v>
      </c>
      <c r="W50" s="2">
        <f t="shared" si="15"/>
        <v>0.54863499999999998</v>
      </c>
      <c r="X50" s="2">
        <f t="shared" si="16"/>
        <v>2.6850000000000003E-3</v>
      </c>
      <c r="Y50" s="2">
        <f t="shared" si="17"/>
        <v>1.7900000000000001E-3</v>
      </c>
      <c r="Z50" s="2">
        <f t="shared" si="18"/>
        <v>0</v>
      </c>
      <c r="AA50" s="1">
        <v>0.89500000000000002</v>
      </c>
      <c r="AB50" s="8">
        <v>10201</v>
      </c>
      <c r="AC50" s="8">
        <v>4324000</v>
      </c>
      <c r="AD50" t="s">
        <v>1575</v>
      </c>
      <c r="AF50" t="s">
        <v>2187</v>
      </c>
      <c r="AH50" t="s">
        <v>2024</v>
      </c>
    </row>
    <row r="51" spans="1:34">
      <c r="A51">
        <v>201</v>
      </c>
      <c r="B51">
        <v>50</v>
      </c>
      <c r="C51" t="s">
        <v>2574</v>
      </c>
      <c r="D51" t="s">
        <v>482</v>
      </c>
      <c r="E51" t="s">
        <v>1742</v>
      </c>
      <c r="F51">
        <v>57</v>
      </c>
      <c r="G51" s="7" t="s">
        <v>1767</v>
      </c>
      <c r="H51" s="7" t="s">
        <v>2497</v>
      </c>
      <c r="I51">
        <v>1</v>
      </c>
      <c r="J51" s="3">
        <v>0.47081499999999998</v>
      </c>
      <c r="K51" s="3">
        <v>0.46603999999999995</v>
      </c>
      <c r="L51" s="3">
        <v>9.5500000000000004E-5</v>
      </c>
      <c r="M51" s="3">
        <v>1.7763000000000001E-2</v>
      </c>
      <c r="N51" s="1" t="s">
        <v>1732</v>
      </c>
      <c r="O51" s="1">
        <f t="shared" si="13"/>
        <v>0.95471349999999999</v>
      </c>
      <c r="P51" s="2">
        <v>0.49299999999999999</v>
      </c>
      <c r="Q51" s="2">
        <v>0.48799999999999999</v>
      </c>
      <c r="R51" s="2">
        <v>4.0000000000000001E-3</v>
      </c>
      <c r="S51" s="2">
        <v>1E-4</v>
      </c>
      <c r="T51" s="2">
        <v>1.46E-2</v>
      </c>
      <c r="U51" s="2"/>
      <c r="V51" s="2">
        <f t="shared" si="14"/>
        <v>0.47081499999999998</v>
      </c>
      <c r="W51" s="2">
        <f t="shared" si="15"/>
        <v>0.46603999999999995</v>
      </c>
      <c r="X51" s="2">
        <f t="shared" si="16"/>
        <v>3.82E-3</v>
      </c>
      <c r="Y51" s="2">
        <f t="shared" si="17"/>
        <v>9.5500000000000004E-5</v>
      </c>
      <c r="Z51" s="2">
        <f t="shared" si="18"/>
        <v>1.3942999999999999E-2</v>
      </c>
      <c r="AA51" s="1">
        <v>0.95499999999999996</v>
      </c>
      <c r="AB51" s="8">
        <v>923768</v>
      </c>
      <c r="AC51" s="8">
        <v>170901000</v>
      </c>
      <c r="AD51" t="s">
        <v>164</v>
      </c>
      <c r="AF51" t="s">
        <v>2243</v>
      </c>
      <c r="AH51" t="s">
        <v>2024</v>
      </c>
    </row>
    <row r="52" spans="1:34">
      <c r="A52">
        <v>202</v>
      </c>
      <c r="B52">
        <v>51</v>
      </c>
      <c r="C52" t="s">
        <v>2574</v>
      </c>
      <c r="D52" t="s">
        <v>187</v>
      </c>
      <c r="E52" t="s">
        <v>1742</v>
      </c>
      <c r="F52">
        <v>72</v>
      </c>
      <c r="G52" s="7" t="s">
        <v>1767</v>
      </c>
      <c r="H52" s="7" t="s">
        <v>2495</v>
      </c>
      <c r="I52">
        <v>2</v>
      </c>
      <c r="J52" s="3">
        <v>0.57147999999999999</v>
      </c>
      <c r="K52" s="3">
        <v>0.31485999999999997</v>
      </c>
      <c r="L52" s="3">
        <v>0</v>
      </c>
      <c r="M52" s="3">
        <v>2.4205999999999998E-2</v>
      </c>
      <c r="N52" s="1" t="s">
        <v>1732</v>
      </c>
      <c r="O52" s="1">
        <f t="shared" si="13"/>
        <v>0.91054599999999986</v>
      </c>
      <c r="P52" s="2">
        <v>0.628</v>
      </c>
      <c r="Q52" s="2">
        <v>0.34599999999999997</v>
      </c>
      <c r="R52" s="2">
        <v>5.9999999999999995E-4</v>
      </c>
      <c r="S52" s="2">
        <v>0</v>
      </c>
      <c r="T52" s="2">
        <v>2.5999999999999999E-2</v>
      </c>
      <c r="U52" s="2"/>
      <c r="V52" s="2">
        <f t="shared" si="14"/>
        <v>0.57147999999999999</v>
      </c>
      <c r="W52" s="2">
        <f t="shared" si="15"/>
        <v>0.31485999999999997</v>
      </c>
      <c r="X52" s="2">
        <f t="shared" si="16"/>
        <v>5.4599999999999994E-4</v>
      </c>
      <c r="Y52" s="2">
        <f t="shared" si="17"/>
        <v>0</v>
      </c>
      <c r="Z52" s="2">
        <f t="shared" si="18"/>
        <v>2.366E-2</v>
      </c>
      <c r="AA52" s="1">
        <v>0.91</v>
      </c>
      <c r="AB52" s="8">
        <v>1063652</v>
      </c>
      <c r="AC52" s="8">
        <v>86613986</v>
      </c>
      <c r="AD52" t="s">
        <v>164</v>
      </c>
      <c r="AF52" t="s">
        <v>2120</v>
      </c>
      <c r="AH52" t="s">
        <v>2024</v>
      </c>
    </row>
    <row r="53" spans="1:34">
      <c r="A53">
        <v>203</v>
      </c>
      <c r="B53">
        <v>52</v>
      </c>
      <c r="C53" t="s">
        <v>2574</v>
      </c>
      <c r="D53" t="s">
        <v>263</v>
      </c>
      <c r="E53" t="s">
        <v>1742</v>
      </c>
      <c r="F53">
        <v>79</v>
      </c>
      <c r="G53" s="7" t="s">
        <v>1767</v>
      </c>
      <c r="H53" s="7" t="s">
        <v>2498</v>
      </c>
      <c r="I53">
        <v>3</v>
      </c>
      <c r="J53" s="3">
        <v>0.59250999999999998</v>
      </c>
      <c r="K53" s="3">
        <v>0.33967999999999998</v>
      </c>
      <c r="L53" s="3">
        <v>9.6500000000000004E-4</v>
      </c>
      <c r="M53" s="3">
        <v>3.15555E-2</v>
      </c>
      <c r="N53" s="1" t="s">
        <v>1732</v>
      </c>
      <c r="O53" s="1">
        <f t="shared" si="13"/>
        <v>0.96471049999999992</v>
      </c>
      <c r="P53" s="2">
        <v>0.61399999999999999</v>
      </c>
      <c r="Q53" s="2">
        <v>0.35199999999999998</v>
      </c>
      <c r="R53" s="2">
        <v>1.4E-2</v>
      </c>
      <c r="S53" s="2">
        <v>1E-3</v>
      </c>
      <c r="T53" s="2">
        <v>1.8699999999999998E-2</v>
      </c>
      <c r="U53" s="2"/>
      <c r="V53" s="2">
        <f t="shared" si="14"/>
        <v>0.59250999999999998</v>
      </c>
      <c r="W53" s="2">
        <f t="shared" si="15"/>
        <v>0.33967999999999998</v>
      </c>
      <c r="X53" s="2">
        <f t="shared" si="16"/>
        <v>1.3509999999999999E-2</v>
      </c>
      <c r="Y53" s="2">
        <f t="shared" si="17"/>
        <v>9.6500000000000004E-4</v>
      </c>
      <c r="Z53" s="2">
        <f t="shared" si="18"/>
        <v>1.8045499999999999E-2</v>
      </c>
      <c r="AA53" s="1">
        <v>0.96499999999999997</v>
      </c>
      <c r="AB53" s="8">
        <v>883749</v>
      </c>
      <c r="AC53" s="8">
        <v>44928923</v>
      </c>
      <c r="AD53" t="s">
        <v>164</v>
      </c>
      <c r="AF53" t="s">
        <v>2326</v>
      </c>
      <c r="AH53" t="s">
        <v>2024</v>
      </c>
    </row>
    <row r="54" spans="1:34">
      <c r="A54">
        <v>204</v>
      </c>
      <c r="B54">
        <v>53</v>
      </c>
      <c r="C54" t="s">
        <v>2574</v>
      </c>
      <c r="D54" t="s">
        <v>215</v>
      </c>
      <c r="E54" t="s">
        <v>1743</v>
      </c>
      <c r="F54">
        <v>202</v>
      </c>
      <c r="G54" s="7" t="s">
        <v>1767</v>
      </c>
      <c r="H54" s="7" t="s">
        <v>2541</v>
      </c>
      <c r="I54">
        <v>2</v>
      </c>
      <c r="J54" s="3">
        <v>0.253</v>
      </c>
      <c r="K54" s="3">
        <v>0.16700000000000001</v>
      </c>
      <c r="L54" s="3">
        <v>0.56399999999999995</v>
      </c>
      <c r="M54" s="3">
        <v>1.6E-2</v>
      </c>
      <c r="P54" s="2">
        <v>0.253</v>
      </c>
      <c r="Q54" s="2">
        <v>0.16700000000000001</v>
      </c>
      <c r="R54" s="2">
        <v>6.0000000000000001E-3</v>
      </c>
      <c r="S54" s="2">
        <v>0.56399999999999995</v>
      </c>
      <c r="T54" s="2">
        <v>0.01</v>
      </c>
      <c r="U54" s="2"/>
      <c r="V54" s="2"/>
      <c r="W54" s="2"/>
      <c r="X54" s="2"/>
      <c r="Y54" s="2"/>
      <c r="Z54" s="2"/>
      <c r="AB54" s="8">
        <v>2040</v>
      </c>
      <c r="AC54" s="8">
        <v>1257900</v>
      </c>
      <c r="AD54" t="s">
        <v>164</v>
      </c>
      <c r="AF54" t="s">
        <v>2206</v>
      </c>
      <c r="AH54" t="s">
        <v>2024</v>
      </c>
    </row>
    <row r="55" spans="1:34">
      <c r="A55">
        <v>206</v>
      </c>
      <c r="B55">
        <v>54</v>
      </c>
      <c r="C55" t="s">
        <v>2575</v>
      </c>
      <c r="D55" t="s">
        <v>1590</v>
      </c>
      <c r="E55" t="s">
        <v>1746</v>
      </c>
      <c r="F55">
        <v>56</v>
      </c>
      <c r="G55" s="7" t="s">
        <v>1767</v>
      </c>
      <c r="H55" s="7" t="s">
        <v>2491</v>
      </c>
      <c r="I55">
        <v>6</v>
      </c>
      <c r="J55" s="3">
        <v>1</v>
      </c>
      <c r="K55" s="3">
        <v>0</v>
      </c>
      <c r="L55" s="3">
        <v>0</v>
      </c>
      <c r="M55" s="3">
        <v>0</v>
      </c>
      <c r="N55" s="1"/>
      <c r="O55" s="1"/>
      <c r="P55" s="2">
        <v>0.77600000000000002</v>
      </c>
      <c r="Q55" s="2">
        <v>0.186</v>
      </c>
      <c r="R55" s="2">
        <v>3.1E-2</v>
      </c>
      <c r="S55" s="2">
        <v>3.0000000000000001E-3</v>
      </c>
      <c r="T55" s="2">
        <v>3.0000000000000001E-3</v>
      </c>
      <c r="U55" s="2"/>
      <c r="V55" s="2">
        <f t="shared" ref="V55:Z57" si="19">+P55*$AA55</f>
        <v>0.38412000000000002</v>
      </c>
      <c r="W55" s="2">
        <f t="shared" si="19"/>
        <v>9.2069999999999999E-2</v>
      </c>
      <c r="X55" s="2">
        <f t="shared" si="19"/>
        <v>1.5344999999999999E-2</v>
      </c>
      <c r="Y55" s="2">
        <f t="shared" si="19"/>
        <v>1.485E-3</v>
      </c>
      <c r="Z55" s="2">
        <f t="shared" si="19"/>
        <v>1.485E-3</v>
      </c>
      <c r="AA55" s="1">
        <v>0.495</v>
      </c>
      <c r="AB55" s="8">
        <v>22145</v>
      </c>
      <c r="AC55" s="8">
        <v>8024200</v>
      </c>
      <c r="AD55" t="s">
        <v>1575</v>
      </c>
      <c r="AF55" t="s">
        <v>2164</v>
      </c>
      <c r="AH55" t="s">
        <v>2024</v>
      </c>
    </row>
    <row r="56" spans="1:34">
      <c r="A56">
        <v>207</v>
      </c>
      <c r="B56">
        <v>55</v>
      </c>
      <c r="C56" t="s">
        <v>2575</v>
      </c>
      <c r="D56" t="s">
        <v>163</v>
      </c>
      <c r="E56" t="s">
        <v>1747</v>
      </c>
      <c r="F56">
        <v>79</v>
      </c>
      <c r="G56" s="7" t="s">
        <v>1767</v>
      </c>
      <c r="H56" s="7" t="s">
        <v>2498</v>
      </c>
      <c r="I56">
        <v>3</v>
      </c>
      <c r="J56" s="3">
        <v>0.89212500000000006</v>
      </c>
      <c r="K56" s="3">
        <v>2.7300000000000001E-2</v>
      </c>
      <c r="L56" s="3">
        <v>0</v>
      </c>
      <c r="M56" s="3">
        <v>5.5574999999999999E-2</v>
      </c>
      <c r="P56" s="2">
        <v>0.91500000000000004</v>
      </c>
      <c r="Q56" s="2">
        <v>2.8000000000000001E-2</v>
      </c>
      <c r="R56" s="2">
        <v>0</v>
      </c>
      <c r="S56" s="2">
        <v>0</v>
      </c>
      <c r="T56" s="2">
        <v>5.7000000000000002E-2</v>
      </c>
      <c r="U56" s="2"/>
      <c r="V56" s="2">
        <f t="shared" si="19"/>
        <v>0.89212500000000006</v>
      </c>
      <c r="W56" s="2">
        <f t="shared" si="19"/>
        <v>2.7300000000000001E-2</v>
      </c>
      <c r="X56" s="2">
        <f t="shared" si="19"/>
        <v>0</v>
      </c>
      <c r="Y56" s="2">
        <f t="shared" si="19"/>
        <v>0</v>
      </c>
      <c r="Z56" s="2">
        <f t="shared" si="19"/>
        <v>5.5574999999999999E-2</v>
      </c>
      <c r="AA56" s="1">
        <v>0.97499999999999998</v>
      </c>
      <c r="AB56" s="8">
        <v>27816</v>
      </c>
      <c r="AC56" s="8">
        <v>8053574</v>
      </c>
      <c r="AD56" t="s">
        <v>164</v>
      </c>
      <c r="AF56" t="s">
        <v>2074</v>
      </c>
      <c r="AH56" t="s">
        <v>2024</v>
      </c>
    </row>
    <row r="57" spans="1:34">
      <c r="A57">
        <v>208</v>
      </c>
      <c r="B57">
        <v>56</v>
      </c>
      <c r="C57" t="s">
        <v>2575</v>
      </c>
      <c r="D57" t="s">
        <v>243</v>
      </c>
      <c r="E57" t="s">
        <v>1747</v>
      </c>
      <c r="F57">
        <v>79</v>
      </c>
      <c r="G57" s="7" t="s">
        <v>1767</v>
      </c>
      <c r="H57" s="7" t="s">
        <v>2498</v>
      </c>
      <c r="I57">
        <v>3</v>
      </c>
      <c r="J57" s="3">
        <v>0.88729999999999998</v>
      </c>
      <c r="K57" s="3">
        <v>1.7099999999999997E-2</v>
      </c>
      <c r="L57" s="3">
        <v>0</v>
      </c>
      <c r="M57" s="3">
        <v>4.5600000000000002E-2</v>
      </c>
      <c r="P57" s="2">
        <v>0.93400000000000005</v>
      </c>
      <c r="Q57" s="2">
        <v>1.7999999999999999E-2</v>
      </c>
      <c r="R57" s="2">
        <v>3.5999999999999997E-2</v>
      </c>
      <c r="S57" s="2">
        <v>0</v>
      </c>
      <c r="T57" s="2">
        <v>1.2E-2</v>
      </c>
      <c r="U57" s="2"/>
      <c r="V57" s="2">
        <f t="shared" si="19"/>
        <v>0.88729999999999998</v>
      </c>
      <c r="W57" s="2">
        <f t="shared" si="19"/>
        <v>1.7099999999999997E-2</v>
      </c>
      <c r="X57" s="2">
        <f t="shared" si="19"/>
        <v>3.4199999999999994E-2</v>
      </c>
      <c r="Y57" s="2">
        <f t="shared" si="19"/>
        <v>0</v>
      </c>
      <c r="Z57" s="2">
        <f t="shared" si="19"/>
        <v>1.14E-2</v>
      </c>
      <c r="AA57" s="1">
        <v>0.95</v>
      </c>
      <c r="AB57" s="8">
        <v>25314</v>
      </c>
      <c r="AC57" s="8">
        <v>10537222</v>
      </c>
      <c r="AD57" t="s">
        <v>164</v>
      </c>
      <c r="AF57" t="s">
        <v>2411</v>
      </c>
      <c r="AH57" t="s">
        <v>2395</v>
      </c>
    </row>
    <row r="58" spans="1:34">
      <c r="A58">
        <v>209</v>
      </c>
      <c r="B58">
        <v>57</v>
      </c>
      <c r="C58" t="s">
        <v>2575</v>
      </c>
      <c r="D58" t="s">
        <v>234</v>
      </c>
      <c r="E58" t="s">
        <v>1747</v>
      </c>
      <c r="F58">
        <v>202</v>
      </c>
      <c r="G58" s="7" t="s">
        <v>1767</v>
      </c>
      <c r="H58" s="7" t="s">
        <v>2541</v>
      </c>
      <c r="I58">
        <v>2</v>
      </c>
      <c r="J58" s="3">
        <v>0.876</v>
      </c>
      <c r="K58" s="3">
        <v>4.2000000000000003E-2</v>
      </c>
      <c r="L58" s="3">
        <v>4.7E-2</v>
      </c>
      <c r="M58" s="3">
        <v>3.5000000000000003E-2</v>
      </c>
      <c r="P58" s="2">
        <v>0.876</v>
      </c>
      <c r="Q58" s="2">
        <v>4.2000000000000003E-2</v>
      </c>
      <c r="R58" s="2">
        <v>0.02</v>
      </c>
      <c r="S58" s="2">
        <v>4.7E-2</v>
      </c>
      <c r="T58" s="2">
        <v>1.4999999999999999E-2</v>
      </c>
      <c r="U58" s="2"/>
      <c r="V58" s="2"/>
      <c r="W58" s="2"/>
      <c r="X58" s="2"/>
      <c r="Y58" s="2"/>
      <c r="Z58" s="2"/>
      <c r="AB58" s="8">
        <v>2512</v>
      </c>
      <c r="AC58" s="8">
        <v>821136</v>
      </c>
      <c r="AD58" t="s">
        <v>164</v>
      </c>
      <c r="AF58" t="s">
        <v>69</v>
      </c>
      <c r="AH58" t="s">
        <v>2024</v>
      </c>
    </row>
    <row r="59" spans="1:34">
      <c r="A59">
        <v>210</v>
      </c>
      <c r="B59">
        <v>58</v>
      </c>
      <c r="C59" t="s">
        <v>2575</v>
      </c>
      <c r="D59" t="s">
        <v>912</v>
      </c>
      <c r="E59" t="s">
        <v>1748</v>
      </c>
      <c r="F59">
        <v>51</v>
      </c>
      <c r="G59" s="7" t="s">
        <v>1767</v>
      </c>
      <c r="H59" s="7" t="s">
        <v>2480</v>
      </c>
      <c r="I59">
        <v>3</v>
      </c>
      <c r="J59" s="3">
        <v>0.71412500000000001</v>
      </c>
      <c r="K59" s="3">
        <v>0</v>
      </c>
      <c r="L59" s="3">
        <v>0</v>
      </c>
      <c r="M59" s="3">
        <v>1.0149999999999999E-2</v>
      </c>
      <c r="P59" s="2">
        <v>0.98499999999999999</v>
      </c>
      <c r="Q59" s="2">
        <v>0</v>
      </c>
      <c r="R59" s="2">
        <v>1.2999999999999999E-2</v>
      </c>
      <c r="S59" s="2">
        <v>0</v>
      </c>
      <c r="T59" s="2">
        <v>1E-3</v>
      </c>
      <c r="U59" s="2"/>
      <c r="V59" s="2">
        <f t="shared" ref="V59:Z61" si="20">+P59*$AA59</f>
        <v>0.71412500000000001</v>
      </c>
      <c r="W59" s="2">
        <f t="shared" si="20"/>
        <v>0</v>
      </c>
      <c r="X59" s="2">
        <f t="shared" si="20"/>
        <v>9.4249999999999994E-3</v>
      </c>
      <c r="Y59" s="2">
        <f t="shared" si="20"/>
        <v>0</v>
      </c>
      <c r="Z59" s="2">
        <f t="shared" si="20"/>
        <v>7.2499999999999995E-4</v>
      </c>
      <c r="AA59" s="1">
        <v>0.72499999999999998</v>
      </c>
      <c r="AB59" s="8">
        <v>29743</v>
      </c>
      <c r="AC59" s="8">
        <v>3031200</v>
      </c>
      <c r="AD59" t="s">
        <v>524</v>
      </c>
      <c r="AF59" t="s">
        <v>2034</v>
      </c>
      <c r="AH59" t="s">
        <v>2024</v>
      </c>
    </row>
    <row r="60" spans="1:34">
      <c r="A60">
        <v>211</v>
      </c>
      <c r="B60">
        <v>59</v>
      </c>
      <c r="C60" t="s">
        <v>2575</v>
      </c>
      <c r="D60" t="s">
        <v>1034</v>
      </c>
      <c r="E60" t="s">
        <v>1748</v>
      </c>
      <c r="F60">
        <v>51</v>
      </c>
      <c r="G60" s="7" t="s">
        <v>1767</v>
      </c>
      <c r="H60" s="7" t="s">
        <v>2480</v>
      </c>
      <c r="I60">
        <v>3</v>
      </c>
      <c r="J60" s="3">
        <v>0.70800000000000007</v>
      </c>
      <c r="K60" s="3">
        <v>8.5600000000000009E-2</v>
      </c>
      <c r="L60" s="3">
        <v>0</v>
      </c>
      <c r="M60" s="3">
        <v>5.6000000000000008E-3</v>
      </c>
      <c r="P60" s="2">
        <v>0.88500000000000001</v>
      </c>
      <c r="Q60" s="2">
        <v>0.107</v>
      </c>
      <c r="R60" s="2">
        <v>7.0000000000000001E-3</v>
      </c>
      <c r="S60" s="2">
        <v>0</v>
      </c>
      <c r="T60" s="2">
        <v>0</v>
      </c>
      <c r="U60" s="2"/>
      <c r="V60" s="2">
        <f t="shared" si="20"/>
        <v>0.70800000000000007</v>
      </c>
      <c r="W60" s="2">
        <f t="shared" si="20"/>
        <v>8.5600000000000009E-2</v>
      </c>
      <c r="X60" s="2">
        <f t="shared" si="20"/>
        <v>5.6000000000000008E-3</v>
      </c>
      <c r="Y60" s="2">
        <f t="shared" si="20"/>
        <v>0</v>
      </c>
      <c r="Z60" s="2">
        <f t="shared" si="20"/>
        <v>0</v>
      </c>
      <c r="AA60" s="1">
        <v>0.8</v>
      </c>
      <c r="AB60" s="8">
        <v>69700</v>
      </c>
      <c r="AC60" s="8">
        <v>4497600</v>
      </c>
      <c r="AD60" t="s">
        <v>954</v>
      </c>
      <c r="AF60" t="s">
        <v>64</v>
      </c>
      <c r="AH60" t="s">
        <v>2024</v>
      </c>
    </row>
    <row r="61" spans="1:34">
      <c r="A61">
        <v>212</v>
      </c>
      <c r="B61">
        <v>60</v>
      </c>
      <c r="C61" t="s">
        <v>2575</v>
      </c>
      <c r="D61" t="s">
        <v>432</v>
      </c>
      <c r="E61" t="s">
        <v>1748</v>
      </c>
      <c r="F61">
        <v>53</v>
      </c>
      <c r="G61" s="7" t="s">
        <v>1767</v>
      </c>
      <c r="H61" s="7" t="s">
        <v>2492</v>
      </c>
      <c r="I61">
        <v>3</v>
      </c>
      <c r="J61" s="3">
        <v>0.70780500000000002</v>
      </c>
      <c r="K61" s="3">
        <v>0.14931</v>
      </c>
      <c r="L61" s="3">
        <v>0</v>
      </c>
      <c r="M61" s="3">
        <v>8.7884999999999991E-2</v>
      </c>
      <c r="P61" s="2">
        <v>0.749</v>
      </c>
      <c r="Q61" s="2">
        <v>0.158</v>
      </c>
      <c r="R61" s="2">
        <v>4.2000000000000003E-2</v>
      </c>
      <c r="S61" s="2">
        <v>0</v>
      </c>
      <c r="T61" s="2">
        <v>5.1000000000000004E-2</v>
      </c>
      <c r="U61" s="2"/>
      <c r="V61" s="2">
        <f t="shared" si="20"/>
        <v>0.70780500000000002</v>
      </c>
      <c r="W61" s="2">
        <f t="shared" si="20"/>
        <v>0.14931</v>
      </c>
      <c r="X61" s="2">
        <f t="shared" si="20"/>
        <v>3.9690000000000003E-2</v>
      </c>
      <c r="Y61" s="2">
        <f t="shared" si="20"/>
        <v>0</v>
      </c>
      <c r="Z61" s="2">
        <f t="shared" si="20"/>
        <v>4.8195000000000002E-2</v>
      </c>
      <c r="AA61" s="1">
        <v>0.94499999999999995</v>
      </c>
      <c r="AB61" s="8">
        <v>238533</v>
      </c>
      <c r="AC61" s="8">
        <v>24658823</v>
      </c>
      <c r="AD61" t="s">
        <v>164</v>
      </c>
      <c r="AF61" t="s">
        <v>2142</v>
      </c>
      <c r="AH61" t="s">
        <v>2024</v>
      </c>
    </row>
    <row r="62" spans="1:34">
      <c r="A62">
        <v>213</v>
      </c>
      <c r="B62">
        <v>61</v>
      </c>
      <c r="C62" t="s">
        <v>2575</v>
      </c>
      <c r="D62" t="s">
        <v>181</v>
      </c>
      <c r="E62" t="s">
        <v>1749</v>
      </c>
      <c r="F62">
        <v>72</v>
      </c>
      <c r="G62" s="7" t="s">
        <v>1767</v>
      </c>
      <c r="H62" s="7" t="s">
        <v>2495</v>
      </c>
      <c r="I62">
        <v>2</v>
      </c>
      <c r="J62" s="3">
        <v>0.629</v>
      </c>
      <c r="K62" s="3">
        <v>0.36599999999999999</v>
      </c>
      <c r="L62" s="3">
        <v>0</v>
      </c>
      <c r="M62" s="3">
        <v>5.0000000000000001E-3</v>
      </c>
      <c r="P62" s="2">
        <v>0.629</v>
      </c>
      <c r="Q62" s="2">
        <v>0.36599999999999999</v>
      </c>
      <c r="R62" s="2">
        <v>1E-3</v>
      </c>
      <c r="S62" s="2">
        <v>0</v>
      </c>
      <c r="T62" s="2">
        <v>4.0000000000000001E-3</v>
      </c>
      <c r="U62" s="2"/>
      <c r="V62" s="2"/>
      <c r="W62" s="2"/>
      <c r="X62" s="2"/>
      <c r="Y62" s="2"/>
      <c r="Z62" s="2"/>
      <c r="AB62" s="8">
        <v>121100</v>
      </c>
      <c r="AC62" s="8">
        <v>5748000</v>
      </c>
      <c r="AD62" t="s">
        <v>164</v>
      </c>
      <c r="AF62" t="s">
        <v>2118</v>
      </c>
      <c r="AH62" t="s">
        <v>2024</v>
      </c>
    </row>
    <row r="63" spans="1:34">
      <c r="A63">
        <v>214</v>
      </c>
      <c r="B63">
        <v>62</v>
      </c>
      <c r="C63" t="s">
        <v>2575</v>
      </c>
      <c r="D63" t="s">
        <v>1599</v>
      </c>
      <c r="E63" t="s">
        <v>1744</v>
      </c>
      <c r="F63">
        <v>56</v>
      </c>
      <c r="G63" s="7" t="s">
        <v>1767</v>
      </c>
      <c r="H63" s="7" t="s">
        <v>2491</v>
      </c>
      <c r="I63">
        <v>6</v>
      </c>
      <c r="J63" s="3">
        <v>2.1229999999999999E-2</v>
      </c>
      <c r="K63" s="3">
        <v>0.93797999999999992</v>
      </c>
      <c r="L63" s="3">
        <v>4.8250000000000003E-3</v>
      </c>
      <c r="M63" s="3">
        <v>0</v>
      </c>
      <c r="P63" s="2">
        <v>2.1999999999999999E-2</v>
      </c>
      <c r="Q63" s="2">
        <v>0.97199999999999998</v>
      </c>
      <c r="R63" s="2">
        <v>0</v>
      </c>
      <c r="S63" s="2">
        <v>5.0000000000000001E-3</v>
      </c>
      <c r="T63" s="2">
        <v>0</v>
      </c>
      <c r="U63" s="2"/>
      <c r="V63" s="2">
        <f t="shared" ref="V63:Z64" si="21">+P63*$AA63</f>
        <v>2.1229999999999999E-2</v>
      </c>
      <c r="W63" s="2">
        <f t="shared" si="21"/>
        <v>0.93797999999999992</v>
      </c>
      <c r="X63" s="2">
        <f t="shared" si="21"/>
        <v>0</v>
      </c>
      <c r="Y63" s="2">
        <f t="shared" si="21"/>
        <v>4.8250000000000003E-3</v>
      </c>
      <c r="Z63" s="2">
        <f t="shared" si="21"/>
        <v>0</v>
      </c>
      <c r="AA63" s="1">
        <v>0.96499999999999997</v>
      </c>
      <c r="AB63" s="8">
        <v>88778</v>
      </c>
      <c r="AC63" s="8">
        <v>6307500</v>
      </c>
      <c r="AD63" t="s">
        <v>1575</v>
      </c>
      <c r="AF63" t="s">
        <v>2172</v>
      </c>
      <c r="AH63" t="s">
        <v>2024</v>
      </c>
    </row>
    <row r="64" spans="1:34">
      <c r="A64">
        <v>215</v>
      </c>
      <c r="B64">
        <v>63</v>
      </c>
      <c r="C64" t="s">
        <v>2575</v>
      </c>
      <c r="D64" t="s">
        <v>1990</v>
      </c>
      <c r="E64" t="s">
        <v>1744</v>
      </c>
      <c r="F64">
        <v>56</v>
      </c>
      <c r="G64" s="7" t="s">
        <v>1767</v>
      </c>
      <c r="H64" s="7" t="s">
        <v>2491</v>
      </c>
      <c r="I64">
        <v>6</v>
      </c>
      <c r="J64" s="3">
        <v>0</v>
      </c>
      <c r="K64" s="3">
        <v>0.99</v>
      </c>
      <c r="L64" s="3">
        <v>0</v>
      </c>
      <c r="M64" s="3">
        <v>0</v>
      </c>
      <c r="N64" s="1"/>
      <c r="O64" s="1"/>
      <c r="P64" s="2">
        <v>2.4E-2</v>
      </c>
      <c r="Q64" s="2">
        <v>0.97599999999999998</v>
      </c>
      <c r="R64" s="2">
        <v>0</v>
      </c>
      <c r="S64" s="2">
        <v>0</v>
      </c>
      <c r="T64" s="2">
        <v>0</v>
      </c>
      <c r="U64" s="2"/>
      <c r="V64" s="2">
        <f t="shared" si="21"/>
        <v>2.2320000000000003E-2</v>
      </c>
      <c r="W64" s="2">
        <f t="shared" si="21"/>
        <v>0.90768000000000004</v>
      </c>
      <c r="X64" s="2">
        <f t="shared" si="21"/>
        <v>0</v>
      </c>
      <c r="Y64" s="2">
        <f t="shared" si="21"/>
        <v>0</v>
      </c>
      <c r="Z64" s="2">
        <f t="shared" si="21"/>
        <v>0</v>
      </c>
      <c r="AA64" s="1">
        <v>0.93</v>
      </c>
      <c r="AB64" s="8">
        <v>6020</v>
      </c>
      <c r="AC64" s="8">
        <v>4293313</v>
      </c>
      <c r="AD64" t="s">
        <v>1575</v>
      </c>
      <c r="AF64" t="s">
        <v>2260</v>
      </c>
      <c r="AG64" t="s">
        <v>2442</v>
      </c>
      <c r="AH64" t="s">
        <v>2261</v>
      </c>
    </row>
    <row r="65" spans="1:34">
      <c r="A65">
        <v>216</v>
      </c>
      <c r="B65">
        <v>64</v>
      </c>
      <c r="C65" t="s">
        <v>2575</v>
      </c>
      <c r="D65" t="s">
        <v>1640</v>
      </c>
      <c r="E65" t="s">
        <v>1744</v>
      </c>
      <c r="F65">
        <v>56</v>
      </c>
      <c r="G65" s="7" t="s">
        <v>1767</v>
      </c>
      <c r="H65" s="7" t="s">
        <v>2491</v>
      </c>
      <c r="I65">
        <v>6</v>
      </c>
      <c r="J65" s="3">
        <v>5.1999999999999998E-2</v>
      </c>
      <c r="K65" s="3">
        <v>0.92800000000000005</v>
      </c>
      <c r="L65" s="3">
        <v>0</v>
      </c>
      <c r="M65" s="3">
        <v>0.02</v>
      </c>
      <c r="P65" s="2">
        <v>5.1999999999999998E-2</v>
      </c>
      <c r="Q65" s="2">
        <v>0.92800000000000005</v>
      </c>
      <c r="R65" s="2">
        <v>0.02</v>
      </c>
      <c r="S65" s="2">
        <v>0</v>
      </c>
      <c r="T65" s="2">
        <v>0</v>
      </c>
      <c r="U65" s="2"/>
      <c r="V65" s="2"/>
      <c r="W65" s="2"/>
      <c r="X65" s="2"/>
      <c r="Y65" s="2"/>
      <c r="Z65" s="2"/>
      <c r="AB65" s="8">
        <v>185180</v>
      </c>
      <c r="AC65" s="8">
        <v>21377000</v>
      </c>
      <c r="AD65" t="s">
        <v>1575</v>
      </c>
      <c r="AF65" t="s">
        <v>2321</v>
      </c>
      <c r="AH65" t="s">
        <v>2024</v>
      </c>
    </row>
    <row r="66" spans="1:34">
      <c r="A66">
        <v>217</v>
      </c>
      <c r="B66">
        <v>65</v>
      </c>
      <c r="C66" t="s">
        <v>2575</v>
      </c>
      <c r="D66" t="s">
        <v>917</v>
      </c>
      <c r="E66" t="s">
        <v>1745</v>
      </c>
      <c r="F66">
        <v>51</v>
      </c>
      <c r="G66" s="7" t="s">
        <v>1767</v>
      </c>
      <c r="H66" s="7" t="s">
        <v>2480</v>
      </c>
      <c r="I66">
        <v>3</v>
      </c>
      <c r="J66" s="3">
        <v>1.4849999999999999E-2</v>
      </c>
      <c r="K66" s="3">
        <v>0.479655</v>
      </c>
      <c r="L66" s="3">
        <v>0</v>
      </c>
      <c r="M66" s="3">
        <v>0</v>
      </c>
      <c r="N66" s="1" t="s">
        <v>2456</v>
      </c>
      <c r="O66" s="1">
        <f>+J66+K66</f>
        <v>0.49450499999999997</v>
      </c>
      <c r="P66" s="2">
        <v>0.03</v>
      </c>
      <c r="Q66" s="2">
        <v>0.96899999999999997</v>
      </c>
      <c r="R66" s="2">
        <v>0</v>
      </c>
      <c r="S66" s="2">
        <v>0</v>
      </c>
      <c r="T66" s="2">
        <v>0</v>
      </c>
      <c r="U66" s="2"/>
      <c r="V66" s="2">
        <f>+P66*$AA66</f>
        <v>1.4849999999999999E-2</v>
      </c>
      <c r="W66" s="2">
        <f>+Q66*$AA66</f>
        <v>0.479655</v>
      </c>
      <c r="X66" s="2">
        <f>+R66*$AA66</f>
        <v>0</v>
      </c>
      <c r="Y66" s="2">
        <f>+S66*$AA66</f>
        <v>0</v>
      </c>
      <c r="Z66" s="2">
        <f>+T66*$AA66</f>
        <v>0</v>
      </c>
      <c r="AA66" s="1">
        <v>0.495</v>
      </c>
      <c r="AB66" s="8">
        <v>86600</v>
      </c>
      <c r="AC66" s="8">
        <v>9235100</v>
      </c>
      <c r="AD66" t="s">
        <v>524</v>
      </c>
      <c r="AF66" t="s">
        <v>2047</v>
      </c>
      <c r="AH66" t="s">
        <v>2024</v>
      </c>
    </row>
    <row r="67" spans="1:34">
      <c r="A67">
        <v>42</v>
      </c>
      <c r="B67">
        <v>66</v>
      </c>
      <c r="P67" s="2"/>
      <c r="Q67" s="2"/>
      <c r="R67" s="2"/>
      <c r="S67" s="2"/>
      <c r="T67" s="2"/>
      <c r="U67" s="2"/>
      <c r="V67" s="2"/>
      <c r="W67" s="2"/>
      <c r="X67" s="2"/>
      <c r="Y67" s="2"/>
      <c r="Z67" s="2"/>
      <c r="AB67" s="8"/>
      <c r="AC67" s="8"/>
    </row>
    <row r="68" spans="1:34">
      <c r="A68">
        <v>43</v>
      </c>
      <c r="B68">
        <v>67</v>
      </c>
      <c r="C68" t="s">
        <v>2579</v>
      </c>
      <c r="D68" t="s">
        <v>1111</v>
      </c>
      <c r="E68" t="s">
        <v>1740</v>
      </c>
      <c r="F68">
        <v>39</v>
      </c>
      <c r="G68" s="7" t="s">
        <v>1730</v>
      </c>
      <c r="H68" s="7" t="s">
        <v>2474</v>
      </c>
      <c r="I68">
        <v>8</v>
      </c>
      <c r="J68" s="3">
        <v>0.27503499999999997</v>
      </c>
      <c r="K68" s="3">
        <v>4.5895000000000005E-2</v>
      </c>
      <c r="L68" s="3">
        <v>0</v>
      </c>
      <c r="M68" s="3">
        <v>1.4070000000000001E-2</v>
      </c>
      <c r="N68" s="1" t="s">
        <v>1732</v>
      </c>
      <c r="O68" s="1">
        <f t="shared" ref="O68:O74" si="22">SUM(J68:M68)</f>
        <v>0.33500000000000002</v>
      </c>
      <c r="P68" s="2">
        <v>0.82099999999999995</v>
      </c>
      <c r="Q68" s="2">
        <v>0.13700000000000001</v>
      </c>
      <c r="R68" s="2">
        <v>4.2000000000000003E-2</v>
      </c>
      <c r="S68" s="2">
        <v>0</v>
      </c>
      <c r="T68" s="2">
        <v>0</v>
      </c>
      <c r="U68" s="2"/>
      <c r="V68" s="2">
        <f t="shared" ref="V68:Z71" si="23">+P68*$AA68</f>
        <v>0.27503499999999997</v>
      </c>
      <c r="W68" s="2">
        <f t="shared" si="23"/>
        <v>4.5895000000000005E-2</v>
      </c>
      <c r="X68" s="2">
        <f t="shared" si="23"/>
        <v>1.4070000000000001E-2</v>
      </c>
      <c r="Y68" s="2">
        <f t="shared" si="23"/>
        <v>0</v>
      </c>
      <c r="Z68" s="2">
        <f t="shared" si="23"/>
        <v>0</v>
      </c>
      <c r="AA68" s="1">
        <v>0.33500000000000002</v>
      </c>
      <c r="AB68" s="8">
        <v>111002</v>
      </c>
      <c r="AC68" s="8">
        <v>7282041</v>
      </c>
      <c r="AD68" t="s">
        <v>954</v>
      </c>
      <c r="AF68" t="s">
        <v>2070</v>
      </c>
      <c r="AH68" t="s">
        <v>2024</v>
      </c>
    </row>
    <row r="69" spans="1:34">
      <c r="A69">
        <v>44</v>
      </c>
      <c r="B69">
        <v>68</v>
      </c>
      <c r="C69" t="s">
        <v>2579</v>
      </c>
      <c r="D69" t="s">
        <v>1100</v>
      </c>
      <c r="E69" t="s">
        <v>1740</v>
      </c>
      <c r="F69">
        <v>42</v>
      </c>
      <c r="G69" s="7" t="s">
        <v>1730</v>
      </c>
      <c r="H69" s="7" t="s">
        <v>2469</v>
      </c>
      <c r="I69">
        <v>3</v>
      </c>
      <c r="J69" s="3">
        <v>5.8499999999999996E-2</v>
      </c>
      <c r="K69" s="3">
        <v>0.26097500000000001</v>
      </c>
      <c r="L69" s="3">
        <v>0</v>
      </c>
      <c r="M69" s="3">
        <v>5.2000000000000006E-3</v>
      </c>
      <c r="N69" s="1" t="s">
        <v>1732</v>
      </c>
      <c r="O69" s="1">
        <f t="shared" si="22"/>
        <v>0.32467499999999999</v>
      </c>
      <c r="P69" s="2">
        <v>0.18</v>
      </c>
      <c r="Q69" s="2">
        <v>0.80300000000000005</v>
      </c>
      <c r="R69" s="2">
        <v>1.4E-2</v>
      </c>
      <c r="S69" s="2">
        <v>0</v>
      </c>
      <c r="T69" s="2">
        <v>2E-3</v>
      </c>
      <c r="U69" s="2"/>
      <c r="V69" s="2">
        <f t="shared" si="23"/>
        <v>5.8499999999999996E-2</v>
      </c>
      <c r="W69" s="2">
        <f t="shared" si="23"/>
        <v>0.26097500000000001</v>
      </c>
      <c r="X69" s="2">
        <f t="shared" si="23"/>
        <v>4.5500000000000002E-3</v>
      </c>
      <c r="Y69" s="2">
        <f t="shared" si="23"/>
        <v>0</v>
      </c>
      <c r="Z69" s="2">
        <f t="shared" si="23"/>
        <v>6.5000000000000008E-4</v>
      </c>
      <c r="AA69" s="1">
        <v>0.32500000000000001</v>
      </c>
      <c r="AB69" s="8">
        <v>28703</v>
      </c>
      <c r="AC69" s="8">
        <v>2821977</v>
      </c>
      <c r="AD69" t="s">
        <v>954</v>
      </c>
      <c r="AF69" t="s">
        <v>2026</v>
      </c>
      <c r="AH69" t="s">
        <v>2024</v>
      </c>
    </row>
    <row r="70" spans="1:34">
      <c r="A70">
        <v>45</v>
      </c>
      <c r="B70">
        <v>69</v>
      </c>
      <c r="C70" t="s">
        <v>2579</v>
      </c>
      <c r="D70" t="s">
        <v>1290</v>
      </c>
      <c r="E70" t="s">
        <v>1740</v>
      </c>
      <c r="F70">
        <v>96</v>
      </c>
      <c r="G70" s="7" t="s">
        <v>1730</v>
      </c>
      <c r="H70" s="7" t="s">
        <v>2473</v>
      </c>
      <c r="I70">
        <v>1</v>
      </c>
      <c r="J70" s="3">
        <v>0.19832</v>
      </c>
      <c r="K70" s="3">
        <v>0</v>
      </c>
      <c r="L70" s="3">
        <v>6.7000000000000002E-4</v>
      </c>
      <c r="M70" s="3">
        <v>0.13534000000000002</v>
      </c>
      <c r="N70" s="1" t="s">
        <v>1732</v>
      </c>
      <c r="O70" s="1">
        <f t="shared" si="22"/>
        <v>0.33433000000000002</v>
      </c>
      <c r="P70" s="2">
        <v>0.59199999999999997</v>
      </c>
      <c r="Q70" s="2">
        <v>0</v>
      </c>
      <c r="R70" s="2">
        <v>0.23</v>
      </c>
      <c r="S70" s="2">
        <v>2E-3</v>
      </c>
      <c r="T70" s="2">
        <v>0.17399999999999999</v>
      </c>
      <c r="U70" s="2"/>
      <c r="V70" s="2">
        <f t="shared" si="23"/>
        <v>0.19832</v>
      </c>
      <c r="W70" s="2">
        <f t="shared" si="23"/>
        <v>0</v>
      </c>
      <c r="X70" s="2">
        <f t="shared" si="23"/>
        <v>7.7050000000000007E-2</v>
      </c>
      <c r="Y70" s="2">
        <f t="shared" si="23"/>
        <v>6.7000000000000002E-4</v>
      </c>
      <c r="Z70" s="2">
        <f t="shared" si="23"/>
        <v>5.8290000000000002E-2</v>
      </c>
      <c r="AA70" s="1">
        <v>0.33500000000000002</v>
      </c>
      <c r="AB70" s="8">
        <v>109886</v>
      </c>
      <c r="AC70" s="8">
        <v>11163934</v>
      </c>
      <c r="AD70" t="s">
        <v>1269</v>
      </c>
      <c r="AF70" t="s">
        <v>2100</v>
      </c>
      <c r="AH70" t="s">
        <v>2024</v>
      </c>
    </row>
    <row r="71" spans="1:34">
      <c r="A71">
        <v>46</v>
      </c>
      <c r="B71">
        <v>70</v>
      </c>
      <c r="C71" t="s">
        <v>2579</v>
      </c>
      <c r="D71" t="s">
        <v>1136</v>
      </c>
      <c r="E71" t="s">
        <v>1741</v>
      </c>
      <c r="F71">
        <v>39</v>
      </c>
      <c r="G71" s="7" t="s">
        <v>1730</v>
      </c>
      <c r="H71" s="7" t="s">
        <v>2474</v>
      </c>
      <c r="I71">
        <v>8</v>
      </c>
      <c r="J71" s="3">
        <v>0.35535500000000003</v>
      </c>
      <c r="K71" s="3">
        <v>8.5085000000000008E-2</v>
      </c>
      <c r="L71" s="3">
        <v>0</v>
      </c>
      <c r="M71" s="3">
        <v>1.456E-2</v>
      </c>
      <c r="N71" s="1" t="s">
        <v>1732</v>
      </c>
      <c r="O71" s="1">
        <f t="shared" si="22"/>
        <v>0.45500000000000007</v>
      </c>
      <c r="P71" s="2">
        <v>0.78100000000000003</v>
      </c>
      <c r="Q71" s="2">
        <v>0.187</v>
      </c>
      <c r="R71" s="2">
        <v>3.2000000000000001E-2</v>
      </c>
      <c r="S71" s="2">
        <v>0</v>
      </c>
      <c r="T71" s="2">
        <v>0</v>
      </c>
      <c r="U71" s="2"/>
      <c r="V71" s="2">
        <f t="shared" si="23"/>
        <v>0.35535500000000003</v>
      </c>
      <c r="W71" s="2">
        <f t="shared" si="23"/>
        <v>8.5085000000000008E-2</v>
      </c>
      <c r="X71" s="2">
        <f t="shared" si="23"/>
        <v>1.456E-2</v>
      </c>
      <c r="Y71" s="2">
        <f t="shared" si="23"/>
        <v>0</v>
      </c>
      <c r="Z71" s="2">
        <f t="shared" si="23"/>
        <v>0</v>
      </c>
      <c r="AA71" s="1">
        <v>0.45500000000000002</v>
      </c>
      <c r="AB71" s="8">
        <v>13812</v>
      </c>
      <c r="AC71" s="8">
        <v>620029</v>
      </c>
      <c r="AD71" t="s">
        <v>954</v>
      </c>
      <c r="AF71" t="s">
        <v>39</v>
      </c>
      <c r="AH71" t="s">
        <v>2024</v>
      </c>
    </row>
    <row r="72" spans="1:34">
      <c r="A72">
        <v>47</v>
      </c>
      <c r="B72">
        <v>71</v>
      </c>
      <c r="C72" t="s">
        <v>2579</v>
      </c>
      <c r="D72" t="s">
        <v>1497</v>
      </c>
      <c r="E72" t="s">
        <v>1742</v>
      </c>
      <c r="F72">
        <v>12</v>
      </c>
      <c r="G72" s="7" t="s">
        <v>1730</v>
      </c>
      <c r="H72" s="7" t="s">
        <v>2499</v>
      </c>
      <c r="I72">
        <v>2</v>
      </c>
      <c r="J72" s="3">
        <v>0.51800000000000002</v>
      </c>
      <c r="K72" s="3">
        <v>0.152</v>
      </c>
      <c r="L72" s="3">
        <v>0.20400000000000001</v>
      </c>
      <c r="M72" s="3">
        <v>0.125</v>
      </c>
      <c r="N72" s="1" t="s">
        <v>1732</v>
      </c>
      <c r="O72" s="1">
        <f t="shared" si="22"/>
        <v>0.99900000000000011</v>
      </c>
      <c r="P72" s="2">
        <v>0.51800000000000002</v>
      </c>
      <c r="Q72" s="2">
        <v>0.152</v>
      </c>
      <c r="R72" s="2">
        <v>5.3999999999999999E-2</v>
      </c>
      <c r="S72" s="2">
        <v>0.20400000000000001</v>
      </c>
      <c r="T72" s="2">
        <v>7.0999999999999994E-2</v>
      </c>
      <c r="U72" s="2"/>
      <c r="V72" s="2"/>
      <c r="W72" s="2"/>
      <c r="X72" s="2"/>
      <c r="Y72" s="2"/>
      <c r="Z72" s="2"/>
      <c r="AB72" s="8">
        <v>163820</v>
      </c>
      <c r="AC72" s="8">
        <v>534189</v>
      </c>
      <c r="AD72" t="s">
        <v>1269</v>
      </c>
      <c r="AF72" t="s">
        <v>2316</v>
      </c>
      <c r="AH72" t="s">
        <v>2024</v>
      </c>
    </row>
    <row r="73" spans="1:34">
      <c r="A73">
        <v>48</v>
      </c>
      <c r="B73">
        <v>72</v>
      </c>
      <c r="C73" t="s">
        <v>2579</v>
      </c>
      <c r="D73" t="s">
        <v>1106</v>
      </c>
      <c r="E73" t="s">
        <v>1742</v>
      </c>
      <c r="F73">
        <v>39</v>
      </c>
      <c r="G73" s="7" t="s">
        <v>1730</v>
      </c>
      <c r="H73" s="7" t="s">
        <v>2474</v>
      </c>
      <c r="I73">
        <v>8</v>
      </c>
      <c r="J73" s="3">
        <v>0.34518000000000004</v>
      </c>
      <c r="K73" s="3">
        <v>0.29832000000000003</v>
      </c>
      <c r="L73" s="3">
        <v>0</v>
      </c>
      <c r="M73" s="3">
        <v>1.6500000000000001E-2</v>
      </c>
      <c r="N73" s="1" t="s">
        <v>1732</v>
      </c>
      <c r="O73" s="1">
        <f t="shared" si="22"/>
        <v>0.66</v>
      </c>
      <c r="P73" s="2">
        <v>0.52300000000000002</v>
      </c>
      <c r="Q73" s="2">
        <v>0.45200000000000001</v>
      </c>
      <c r="R73" s="2">
        <v>2.5000000000000001E-2</v>
      </c>
      <c r="S73" s="2">
        <v>0</v>
      </c>
      <c r="T73" s="2">
        <v>0</v>
      </c>
      <c r="U73" s="2"/>
      <c r="V73" s="2">
        <f t="shared" ref="V73:Z74" si="24">+P73*$AA73</f>
        <v>0.34518000000000004</v>
      </c>
      <c r="W73" s="2">
        <f t="shared" si="24"/>
        <v>0.29832000000000003</v>
      </c>
      <c r="X73" s="2">
        <f t="shared" si="24"/>
        <v>1.6500000000000001E-2</v>
      </c>
      <c r="Y73" s="2">
        <f t="shared" si="24"/>
        <v>0</v>
      </c>
      <c r="Z73" s="2">
        <f t="shared" si="24"/>
        <v>0</v>
      </c>
      <c r="AA73" s="1">
        <v>0.66</v>
      </c>
      <c r="AB73" s="8">
        <v>51209</v>
      </c>
      <c r="AC73" s="8">
        <v>3839737</v>
      </c>
      <c r="AD73" t="s">
        <v>954</v>
      </c>
      <c r="AF73" t="s">
        <v>55</v>
      </c>
      <c r="AH73" t="s">
        <v>2024</v>
      </c>
    </row>
    <row r="74" spans="1:34">
      <c r="A74">
        <v>49</v>
      </c>
      <c r="B74">
        <v>73</v>
      </c>
      <c r="C74" t="s">
        <v>2579</v>
      </c>
      <c r="D74" t="s">
        <v>1127</v>
      </c>
      <c r="E74" t="s">
        <v>1742</v>
      </c>
      <c r="F74">
        <v>42</v>
      </c>
      <c r="G74" s="7" t="s">
        <v>1730</v>
      </c>
      <c r="H74" s="7" t="s">
        <v>2469</v>
      </c>
      <c r="I74">
        <v>3</v>
      </c>
      <c r="J74" s="3">
        <v>0.465505</v>
      </c>
      <c r="K74" s="3">
        <v>0.30850500000000003</v>
      </c>
      <c r="L74" s="3">
        <v>0</v>
      </c>
      <c r="M74" s="3">
        <v>1.0990000000000002E-2</v>
      </c>
      <c r="N74" s="1" t="s">
        <v>1732</v>
      </c>
      <c r="O74" s="1">
        <f t="shared" si="22"/>
        <v>0.78500000000000014</v>
      </c>
      <c r="P74" s="2">
        <v>0.59299999999999997</v>
      </c>
      <c r="Q74" s="2">
        <v>0.39300000000000002</v>
      </c>
      <c r="R74" s="2">
        <v>1.4E-2</v>
      </c>
      <c r="S74" s="2">
        <v>0</v>
      </c>
      <c r="T74" s="2">
        <v>0</v>
      </c>
      <c r="U74" s="2"/>
      <c r="V74" s="2">
        <f t="shared" si="24"/>
        <v>0.465505</v>
      </c>
      <c r="W74" s="2">
        <f t="shared" si="24"/>
        <v>0.30850500000000003</v>
      </c>
      <c r="X74" s="2">
        <f t="shared" si="24"/>
        <v>1.0990000000000002E-2</v>
      </c>
      <c r="Y74" s="2">
        <f t="shared" si="24"/>
        <v>0</v>
      </c>
      <c r="Z74" s="2">
        <f t="shared" si="24"/>
        <v>0</v>
      </c>
      <c r="AA74" s="1">
        <v>0.78500000000000003</v>
      </c>
      <c r="AB74" s="8">
        <v>25713</v>
      </c>
      <c r="AC74" s="8">
        <v>2059794</v>
      </c>
      <c r="AD74" t="s">
        <v>954</v>
      </c>
      <c r="AF74" t="s">
        <v>2194</v>
      </c>
      <c r="AH74" t="s">
        <v>2024</v>
      </c>
    </row>
    <row r="75" spans="1:34">
      <c r="A75">
        <v>50</v>
      </c>
      <c r="B75">
        <v>74</v>
      </c>
      <c r="N75" s="1"/>
      <c r="O75" s="1"/>
      <c r="P75" s="2"/>
      <c r="Q75" s="2"/>
      <c r="R75" s="2"/>
      <c r="S75" s="2"/>
      <c r="T75" s="2"/>
      <c r="U75" s="2"/>
      <c r="V75" s="2"/>
      <c r="W75" s="2"/>
      <c r="X75" s="2"/>
      <c r="Y75" s="2"/>
      <c r="Z75" s="2"/>
      <c r="AB75" s="8"/>
      <c r="AC75" s="8"/>
    </row>
    <row r="76" spans="1:34">
      <c r="A76">
        <v>51</v>
      </c>
      <c r="B76">
        <v>75</v>
      </c>
      <c r="C76" t="s">
        <v>2580</v>
      </c>
      <c r="D76" t="s">
        <v>1272</v>
      </c>
      <c r="E76" t="s">
        <v>1746</v>
      </c>
      <c r="F76">
        <v>14</v>
      </c>
      <c r="G76" s="7" t="s">
        <v>1730</v>
      </c>
      <c r="H76" s="7" t="s">
        <v>2504</v>
      </c>
      <c r="I76">
        <v>8</v>
      </c>
      <c r="J76" s="3">
        <v>0.93</v>
      </c>
      <c r="K76" s="3">
        <v>6.0000000000000001E-3</v>
      </c>
      <c r="L76" s="3">
        <v>2E-3</v>
      </c>
      <c r="M76" s="3">
        <v>6.3E-2</v>
      </c>
      <c r="P76" s="2">
        <v>0.93</v>
      </c>
      <c r="Q76" s="2">
        <v>6.0000000000000001E-3</v>
      </c>
      <c r="R76" s="2">
        <v>1.7000000000000001E-2</v>
      </c>
      <c r="S76" s="2">
        <v>2E-3</v>
      </c>
      <c r="T76" s="2">
        <v>4.5999999999999999E-2</v>
      </c>
      <c r="U76" s="2"/>
      <c r="V76" s="2"/>
      <c r="W76" s="2"/>
      <c r="X76" s="2"/>
      <c r="Y76" s="2"/>
      <c r="Z76" s="2"/>
      <c r="AB76">
        <v>442</v>
      </c>
      <c r="AC76" s="8">
        <v>86295</v>
      </c>
      <c r="AD76" t="s">
        <v>1269</v>
      </c>
      <c r="AF76" t="s">
        <v>1926</v>
      </c>
      <c r="AH76" t="s">
        <v>2024</v>
      </c>
    </row>
    <row r="77" spans="1:34">
      <c r="A77">
        <v>52</v>
      </c>
      <c r="B77">
        <v>76</v>
      </c>
      <c r="C77" t="s">
        <v>2580</v>
      </c>
      <c r="D77" t="s">
        <v>1284</v>
      </c>
      <c r="E77" t="s">
        <v>1746</v>
      </c>
      <c r="F77">
        <v>14</v>
      </c>
      <c r="G77" s="7" t="s">
        <v>1730</v>
      </c>
      <c r="H77" s="7" t="s">
        <v>2504</v>
      </c>
      <c r="I77">
        <v>8</v>
      </c>
      <c r="J77" s="3">
        <v>0.95199999999999996</v>
      </c>
      <c r="K77" s="3">
        <v>0.01</v>
      </c>
      <c r="L77" s="3">
        <v>4.0000000000000001E-3</v>
      </c>
      <c r="M77" s="3">
        <v>3.3000000000000002E-2</v>
      </c>
      <c r="P77" s="2">
        <v>0.95199999999999996</v>
      </c>
      <c r="Q77" s="2">
        <v>0.01</v>
      </c>
      <c r="R77" s="2">
        <v>1.9E-2</v>
      </c>
      <c r="S77" s="2">
        <v>4.0000000000000001E-3</v>
      </c>
      <c r="T77" s="2">
        <v>1.4E-2</v>
      </c>
      <c r="U77" s="2"/>
      <c r="V77" s="2"/>
      <c r="W77" s="2"/>
      <c r="X77" s="2"/>
      <c r="Y77" s="2"/>
      <c r="Z77" s="2"/>
      <c r="AB77">
        <v>430</v>
      </c>
      <c r="AC77" s="8">
        <v>274200</v>
      </c>
      <c r="AD77" t="s">
        <v>1269</v>
      </c>
      <c r="AF77" t="s">
        <v>1898</v>
      </c>
      <c r="AH77" t="s">
        <v>2024</v>
      </c>
    </row>
    <row r="78" spans="1:34">
      <c r="A78">
        <v>53</v>
      </c>
      <c r="B78">
        <v>77</v>
      </c>
      <c r="C78" t="s">
        <v>2580</v>
      </c>
      <c r="D78" t="s">
        <v>1296</v>
      </c>
      <c r="E78" t="s">
        <v>1746</v>
      </c>
      <c r="F78">
        <v>14</v>
      </c>
      <c r="G78" s="7" t="s">
        <v>1730</v>
      </c>
      <c r="H78" s="7" t="s">
        <v>2504</v>
      </c>
      <c r="I78">
        <v>8</v>
      </c>
      <c r="J78" s="3">
        <v>0.94399999999999995</v>
      </c>
      <c r="K78" s="3">
        <v>1E-3</v>
      </c>
      <c r="L78" s="3">
        <v>1E-3</v>
      </c>
      <c r="M78" s="3">
        <v>5.1999999999999998E-2</v>
      </c>
      <c r="P78" s="2">
        <v>0.94399999999999995</v>
      </c>
      <c r="Q78" s="2">
        <v>1E-3</v>
      </c>
      <c r="R78" s="2">
        <v>5.0000000000000001E-3</v>
      </c>
      <c r="S78" s="2">
        <v>1E-3</v>
      </c>
      <c r="T78" s="2">
        <v>4.7E-2</v>
      </c>
      <c r="U78" s="2"/>
      <c r="V78" s="2"/>
      <c r="W78" s="2"/>
      <c r="X78" s="2"/>
      <c r="Y78" s="2"/>
      <c r="Z78" s="2"/>
      <c r="AB78">
        <v>739</v>
      </c>
      <c r="AC78" s="8">
        <v>71293</v>
      </c>
      <c r="AD78" t="s">
        <v>1269</v>
      </c>
      <c r="AF78" t="s">
        <v>2112</v>
      </c>
      <c r="AH78" t="s">
        <v>2024</v>
      </c>
    </row>
    <row r="79" spans="1:34">
      <c r="A79">
        <v>54</v>
      </c>
      <c r="B79">
        <v>78</v>
      </c>
      <c r="C79" t="s">
        <v>2580</v>
      </c>
      <c r="D79" t="s">
        <v>1305</v>
      </c>
      <c r="E79" t="s">
        <v>1746</v>
      </c>
      <c r="F79">
        <v>14</v>
      </c>
      <c r="G79" s="7" t="s">
        <v>1730</v>
      </c>
      <c r="H79" s="7" t="s">
        <v>2504</v>
      </c>
      <c r="I79">
        <v>8</v>
      </c>
      <c r="J79" s="3">
        <v>0.96599999999999997</v>
      </c>
      <c r="K79" s="3">
        <v>3.0000000000000001E-3</v>
      </c>
      <c r="L79" s="3">
        <v>7.0000000000000001E-3</v>
      </c>
      <c r="M79" s="3">
        <v>2.5000000000000001E-2</v>
      </c>
      <c r="P79" s="2">
        <v>0.96599999999999997</v>
      </c>
      <c r="Q79" s="2">
        <v>3.0000000000000001E-3</v>
      </c>
      <c r="R79" s="2">
        <v>0.01</v>
      </c>
      <c r="S79" s="2">
        <v>7.0000000000000001E-3</v>
      </c>
      <c r="T79" s="2">
        <v>1.4999999999999999E-2</v>
      </c>
      <c r="U79" s="2"/>
      <c r="V79" s="2"/>
      <c r="W79" s="2"/>
      <c r="X79" s="2"/>
      <c r="Y79" s="2"/>
      <c r="Z79" s="2"/>
      <c r="AB79">
        <v>344</v>
      </c>
      <c r="AC79" s="8">
        <v>103328</v>
      </c>
      <c r="AD79" t="s">
        <v>1269</v>
      </c>
      <c r="AF79" t="s">
        <v>1915</v>
      </c>
      <c r="AH79" t="s">
        <v>2024</v>
      </c>
    </row>
    <row r="80" spans="1:34">
      <c r="A80">
        <v>55</v>
      </c>
      <c r="B80">
        <v>79</v>
      </c>
      <c r="C80" t="s">
        <v>2580</v>
      </c>
      <c r="D80" t="s">
        <v>1726</v>
      </c>
      <c r="E80" t="s">
        <v>1746</v>
      </c>
      <c r="F80">
        <v>14</v>
      </c>
      <c r="G80" s="7" t="s">
        <v>1730</v>
      </c>
      <c r="H80" s="7" t="s">
        <v>2504</v>
      </c>
      <c r="I80">
        <v>8</v>
      </c>
      <c r="J80" s="3">
        <v>0.94599999999999995</v>
      </c>
      <c r="K80" s="3">
        <v>3.0000000000000001E-3</v>
      </c>
      <c r="L80" s="3">
        <v>1.4999999999999999E-2</v>
      </c>
      <c r="M80" s="3">
        <v>3.6999999999999998E-2</v>
      </c>
      <c r="P80" s="2">
        <v>0.91100000000000003</v>
      </c>
      <c r="Q80" s="2">
        <v>1E-3</v>
      </c>
      <c r="R80" s="2">
        <v>0.06</v>
      </c>
      <c r="S80" s="2">
        <v>3.0000000000000001E-3</v>
      </c>
      <c r="T80" s="2">
        <v>2.5000000000000001E-2</v>
      </c>
      <c r="U80" s="2"/>
      <c r="V80" s="2"/>
      <c r="W80" s="2"/>
      <c r="X80" s="2"/>
      <c r="Y80" s="2"/>
      <c r="Z80" s="2"/>
      <c r="AB80">
        <v>617</v>
      </c>
      <c r="AC80" s="8">
        <v>166526</v>
      </c>
      <c r="AD80" t="s">
        <v>1269</v>
      </c>
      <c r="AF80" t="s">
        <v>1909</v>
      </c>
      <c r="AH80" t="s">
        <v>2024</v>
      </c>
    </row>
    <row r="81" spans="1:34">
      <c r="A81">
        <v>56</v>
      </c>
      <c r="B81">
        <v>80</v>
      </c>
      <c r="C81" t="s">
        <v>2580</v>
      </c>
      <c r="D81" t="s">
        <v>1727</v>
      </c>
      <c r="E81" t="s">
        <v>1746</v>
      </c>
      <c r="F81">
        <v>14</v>
      </c>
      <c r="G81" s="7" t="s">
        <v>1730</v>
      </c>
      <c r="H81" s="7" t="s">
        <v>2504</v>
      </c>
      <c r="I81">
        <v>8</v>
      </c>
      <c r="J81" s="3">
        <v>0.91100000000000003</v>
      </c>
      <c r="K81" s="3">
        <v>1E-3</v>
      </c>
      <c r="L81" s="3">
        <v>3.0000000000000001E-3</v>
      </c>
      <c r="M81" s="3">
        <v>8.5000000000000006E-2</v>
      </c>
      <c r="P81" s="2">
        <v>0.88700000000000001</v>
      </c>
      <c r="Q81" s="2">
        <v>1.4999999999999999E-2</v>
      </c>
      <c r="R81" s="2">
        <v>2.5000000000000001E-2</v>
      </c>
      <c r="S81" s="2">
        <v>3.4000000000000002E-2</v>
      </c>
      <c r="T81" s="2">
        <v>0.04</v>
      </c>
      <c r="U81" s="2"/>
      <c r="V81" s="2"/>
      <c r="W81" s="2"/>
      <c r="X81" s="2"/>
      <c r="Y81" s="2"/>
      <c r="Z81" s="2"/>
      <c r="AB81">
        <v>389</v>
      </c>
      <c r="AC81" s="8">
        <v>100892</v>
      </c>
      <c r="AD81" t="s">
        <v>1269</v>
      </c>
      <c r="AF81" t="s">
        <v>1922</v>
      </c>
      <c r="AH81" t="s">
        <v>2024</v>
      </c>
    </row>
    <row r="82" spans="1:34">
      <c r="A82">
        <v>57</v>
      </c>
      <c r="B82">
        <v>81</v>
      </c>
      <c r="C82" t="s">
        <v>2580</v>
      </c>
      <c r="D82" t="s">
        <v>1984</v>
      </c>
      <c r="E82" t="s">
        <v>1746</v>
      </c>
      <c r="F82">
        <v>15</v>
      </c>
      <c r="G82" s="7" t="s">
        <v>1730</v>
      </c>
      <c r="H82" s="7" t="s">
        <v>2484</v>
      </c>
      <c r="I82">
        <v>3</v>
      </c>
      <c r="J82" s="3">
        <v>0.96</v>
      </c>
      <c r="K82" s="3">
        <v>1E-3</v>
      </c>
      <c r="L82" s="3">
        <v>0</v>
      </c>
      <c r="M82" s="3">
        <v>3.7000000000000005E-2</v>
      </c>
      <c r="P82" s="2">
        <v>0.96</v>
      </c>
      <c r="Q82" s="2">
        <v>1E-3</v>
      </c>
      <c r="R82" s="2">
        <v>3.1E-2</v>
      </c>
      <c r="S82" s="2">
        <v>0</v>
      </c>
      <c r="T82" s="2">
        <v>6.0000000000000001E-3</v>
      </c>
      <c r="U82" s="2"/>
      <c r="V82" s="2"/>
      <c r="W82" s="2"/>
      <c r="X82" s="2"/>
      <c r="Y82" s="2"/>
      <c r="Z82" s="2"/>
      <c r="AB82" s="8">
        <v>13940</v>
      </c>
      <c r="AC82" s="8">
        <v>351461</v>
      </c>
      <c r="AD82" t="s">
        <v>1269</v>
      </c>
      <c r="AF82" t="s">
        <v>2049</v>
      </c>
      <c r="AH82" t="s">
        <v>2024</v>
      </c>
    </row>
    <row r="83" spans="1:34">
      <c r="A83">
        <v>58</v>
      </c>
      <c r="B83">
        <v>82</v>
      </c>
      <c r="C83" t="s">
        <v>2580</v>
      </c>
      <c r="D83" t="s">
        <v>1073</v>
      </c>
      <c r="E83" t="s">
        <v>1746</v>
      </c>
      <c r="F83">
        <v>21</v>
      </c>
      <c r="G83" s="7" t="s">
        <v>1730</v>
      </c>
      <c r="H83" s="7" t="s">
        <v>2526</v>
      </c>
      <c r="I83">
        <v>1</v>
      </c>
      <c r="J83" s="3">
        <v>0.95</v>
      </c>
      <c r="K83" s="3">
        <v>2E-3</v>
      </c>
      <c r="L83" s="3">
        <v>7.0000000000000001E-3</v>
      </c>
      <c r="M83" s="3">
        <v>4.2000000000000003E-2</v>
      </c>
      <c r="P83" s="2">
        <v>0.95</v>
      </c>
      <c r="Q83" s="2">
        <v>2E-3</v>
      </c>
      <c r="R83" s="2">
        <v>3.5000000000000003E-2</v>
      </c>
      <c r="S83" s="2">
        <v>7.0000000000000001E-3</v>
      </c>
      <c r="T83" s="2">
        <v>7.0000000000000001E-3</v>
      </c>
      <c r="U83" s="2"/>
      <c r="V83" s="2"/>
      <c r="W83" s="2"/>
      <c r="X83" s="2"/>
      <c r="Y83" s="2"/>
      <c r="Z83" s="2"/>
      <c r="AB83" s="8">
        <v>102800</v>
      </c>
      <c r="AC83" s="8">
        <v>322930</v>
      </c>
      <c r="AD83" t="s">
        <v>954</v>
      </c>
      <c r="AF83" t="s">
        <v>2154</v>
      </c>
      <c r="AH83" t="s">
        <v>2024</v>
      </c>
    </row>
    <row r="84" spans="1:34">
      <c r="A84">
        <v>59</v>
      </c>
      <c r="B84">
        <v>83</v>
      </c>
      <c r="C84" t="s">
        <v>2580</v>
      </c>
      <c r="D84" t="s">
        <v>1167</v>
      </c>
      <c r="E84" t="s">
        <v>1746</v>
      </c>
      <c r="F84">
        <v>36</v>
      </c>
      <c r="G84" s="7" t="s">
        <v>1730</v>
      </c>
      <c r="H84" s="7" t="s">
        <v>2488</v>
      </c>
      <c r="I84">
        <v>4</v>
      </c>
      <c r="J84" s="3">
        <v>0.97</v>
      </c>
      <c r="K84" s="3">
        <v>2E-3</v>
      </c>
      <c r="L84" s="3">
        <v>2E-3</v>
      </c>
      <c r="M84" s="3">
        <v>2.5000000000000001E-2</v>
      </c>
      <c r="P84" s="2">
        <v>0.97</v>
      </c>
      <c r="Q84" s="2">
        <v>2E-3</v>
      </c>
      <c r="R84" s="2">
        <v>2.5000000000000001E-2</v>
      </c>
      <c r="S84" s="2">
        <v>2E-3</v>
      </c>
      <c r="T84" s="2">
        <v>0</v>
      </c>
      <c r="U84" s="2"/>
      <c r="V84" s="2"/>
      <c r="W84" s="2"/>
      <c r="X84" s="2"/>
      <c r="Y84" s="2"/>
      <c r="Z84" s="2"/>
      <c r="AB84">
        <v>315</v>
      </c>
      <c r="AC84" s="8">
        <v>416055</v>
      </c>
      <c r="AD84" t="s">
        <v>954</v>
      </c>
      <c r="AF84" t="s">
        <v>2202</v>
      </c>
      <c r="AH84" t="s">
        <v>2024</v>
      </c>
    </row>
    <row r="85" spans="1:34">
      <c r="A85">
        <v>60</v>
      </c>
      <c r="B85">
        <v>84</v>
      </c>
      <c r="C85" t="s">
        <v>2580</v>
      </c>
      <c r="D85" t="s">
        <v>1178</v>
      </c>
      <c r="E85" t="s">
        <v>1746</v>
      </c>
      <c r="F85">
        <v>36</v>
      </c>
      <c r="G85" s="7" t="s">
        <v>1730</v>
      </c>
      <c r="H85" s="7" t="s">
        <v>2488</v>
      </c>
      <c r="I85">
        <v>4</v>
      </c>
      <c r="J85" s="3">
        <v>0.91900000000000004</v>
      </c>
      <c r="K85" s="3">
        <v>0</v>
      </c>
      <c r="L85" s="3">
        <v>0</v>
      </c>
      <c r="M85" s="3">
        <v>8.0999999999999989E-2</v>
      </c>
      <c r="P85" s="2">
        <v>0.91900000000000004</v>
      </c>
      <c r="Q85" s="2">
        <v>0</v>
      </c>
      <c r="R85" s="2">
        <v>7.1999999999999995E-2</v>
      </c>
      <c r="S85" s="2">
        <v>0</v>
      </c>
      <c r="T85" s="2">
        <v>8.9999999999999993E-3</v>
      </c>
      <c r="U85" s="2"/>
      <c r="V85" s="2"/>
      <c r="W85" s="2"/>
      <c r="X85" s="2"/>
      <c r="Y85" s="2"/>
      <c r="Z85" s="2"/>
      <c r="AB85">
        <v>61</v>
      </c>
      <c r="AC85" s="8">
        <v>32576</v>
      </c>
      <c r="AD85" t="s">
        <v>954</v>
      </c>
      <c r="AF85" t="s">
        <v>2287</v>
      </c>
      <c r="AH85" t="s">
        <v>2024</v>
      </c>
    </row>
    <row r="86" spans="1:34">
      <c r="A86">
        <v>61</v>
      </c>
      <c r="B86">
        <v>85</v>
      </c>
      <c r="C86" t="s">
        <v>2580</v>
      </c>
      <c r="D86" t="s">
        <v>1187</v>
      </c>
      <c r="E86" t="s">
        <v>1746</v>
      </c>
      <c r="F86">
        <v>36</v>
      </c>
      <c r="G86" s="7" t="s">
        <v>1730</v>
      </c>
      <c r="H86" s="7" t="s">
        <v>2488</v>
      </c>
      <c r="I86">
        <v>4</v>
      </c>
      <c r="J86" s="3">
        <v>1</v>
      </c>
      <c r="K86" s="3">
        <v>0</v>
      </c>
      <c r="L86" s="3">
        <v>0</v>
      </c>
      <c r="M86" s="3">
        <v>0</v>
      </c>
      <c r="P86" s="2">
        <v>1</v>
      </c>
      <c r="Q86" s="2">
        <v>0</v>
      </c>
      <c r="R86" s="2">
        <v>0</v>
      </c>
      <c r="S86" s="2">
        <v>0</v>
      </c>
      <c r="T86" s="2">
        <v>0</v>
      </c>
      <c r="U86" s="2"/>
      <c r="V86" s="2"/>
      <c r="W86" s="2"/>
      <c r="X86" s="2"/>
      <c r="Y86" s="2"/>
      <c r="Z86" s="2"/>
      <c r="AB86">
        <v>0.44</v>
      </c>
      <c r="AC86">
        <v>800</v>
      </c>
      <c r="AD86" t="s">
        <v>954</v>
      </c>
      <c r="AF86" t="s">
        <v>2384</v>
      </c>
      <c r="AG86" t="s">
        <v>2442</v>
      </c>
      <c r="AH86" t="s">
        <v>2385</v>
      </c>
    </row>
    <row r="87" spans="1:34">
      <c r="A87">
        <v>62</v>
      </c>
      <c r="B87">
        <v>86</v>
      </c>
      <c r="C87" t="s">
        <v>2580</v>
      </c>
      <c r="D87" t="s">
        <v>326</v>
      </c>
      <c r="E87" t="s">
        <v>1746</v>
      </c>
      <c r="F87">
        <v>71</v>
      </c>
      <c r="G87" s="7" t="s">
        <v>1730</v>
      </c>
      <c r="H87" s="7" t="s">
        <v>2516</v>
      </c>
      <c r="I87">
        <v>1</v>
      </c>
      <c r="J87" s="3">
        <v>0.94362999999999997</v>
      </c>
      <c r="K87" s="3">
        <v>1.4775E-2</v>
      </c>
      <c r="L87" s="3">
        <v>4.9249999999999999E-4</v>
      </c>
      <c r="M87" s="3">
        <v>2.5609999999999997E-2</v>
      </c>
      <c r="P87" s="2">
        <v>0.95799999999999996</v>
      </c>
      <c r="Q87" s="2">
        <v>1.4999999999999999E-2</v>
      </c>
      <c r="R87" s="2">
        <v>1.7999999999999999E-2</v>
      </c>
      <c r="S87" s="2">
        <v>5.0000000000000001E-4</v>
      </c>
      <c r="T87" s="2">
        <v>8.0000000000000002E-3</v>
      </c>
      <c r="U87" s="2"/>
      <c r="V87" s="2">
        <f t="shared" ref="V87:Z88" si="25">+P87*$AA87</f>
        <v>0.94362999999999997</v>
      </c>
      <c r="W87" s="2">
        <f t="shared" si="25"/>
        <v>1.4775E-2</v>
      </c>
      <c r="X87" s="2">
        <f t="shared" si="25"/>
        <v>1.7729999999999999E-2</v>
      </c>
      <c r="Y87" s="2">
        <f t="shared" si="25"/>
        <v>4.9249999999999999E-4</v>
      </c>
      <c r="Z87" s="2">
        <f t="shared" si="25"/>
        <v>7.8799999999999999E-3</v>
      </c>
      <c r="AA87" s="1">
        <v>0.98499999999999999</v>
      </c>
      <c r="AB87" s="8">
        <v>2345095</v>
      </c>
      <c r="AC87" s="8">
        <v>71420000</v>
      </c>
      <c r="AD87" t="s">
        <v>164</v>
      </c>
      <c r="AF87" t="s">
        <v>2094</v>
      </c>
      <c r="AH87" t="s">
        <v>2024</v>
      </c>
    </row>
    <row r="88" spans="1:34">
      <c r="A88">
        <v>63</v>
      </c>
      <c r="B88">
        <v>87</v>
      </c>
      <c r="C88" t="s">
        <v>2580</v>
      </c>
      <c r="D88" t="s">
        <v>279</v>
      </c>
      <c r="E88" t="s">
        <v>1746</v>
      </c>
      <c r="F88">
        <v>81</v>
      </c>
      <c r="G88" s="7" t="s">
        <v>1730</v>
      </c>
      <c r="H88" s="7" t="s">
        <v>2566</v>
      </c>
      <c r="I88">
        <v>1</v>
      </c>
      <c r="J88" s="3">
        <v>0.94672000000000001</v>
      </c>
      <c r="K88" s="3">
        <v>4.8500000000000001E-3</v>
      </c>
      <c r="L88" s="3">
        <v>9.6999999999999994E-4</v>
      </c>
      <c r="M88" s="3">
        <v>1.6490000000000001E-2</v>
      </c>
      <c r="P88" s="2">
        <v>0.97599999999999998</v>
      </c>
      <c r="Q88" s="2">
        <v>5.0000000000000001E-3</v>
      </c>
      <c r="R88" s="2">
        <v>5.0000000000000001E-3</v>
      </c>
      <c r="S88" s="2">
        <v>1E-3</v>
      </c>
      <c r="T88" s="2">
        <v>1.2E-2</v>
      </c>
      <c r="U88" s="2"/>
      <c r="V88" s="2">
        <f t="shared" si="25"/>
        <v>0.94672000000000001</v>
      </c>
      <c r="W88" s="2">
        <f t="shared" si="25"/>
        <v>4.8500000000000001E-3</v>
      </c>
      <c r="X88" s="2">
        <f t="shared" si="25"/>
        <v>4.8500000000000001E-3</v>
      </c>
      <c r="Y88" s="2">
        <f t="shared" si="25"/>
        <v>9.6999999999999994E-4</v>
      </c>
      <c r="Z88" s="2">
        <f t="shared" si="25"/>
        <v>1.1639999999999999E-2</v>
      </c>
      <c r="AA88" s="1">
        <v>0.97</v>
      </c>
      <c r="AB88" s="8">
        <v>752612</v>
      </c>
      <c r="AC88" s="8">
        <v>13092666</v>
      </c>
      <c r="AD88" t="s">
        <v>164</v>
      </c>
      <c r="AF88" t="s">
        <v>2392</v>
      </c>
      <c r="AH88" t="s">
        <v>2024</v>
      </c>
    </row>
    <row r="89" spans="1:34">
      <c r="A89">
        <v>64</v>
      </c>
      <c r="B89">
        <v>88</v>
      </c>
      <c r="C89" t="s">
        <v>2580</v>
      </c>
      <c r="D89" t="s">
        <v>675</v>
      </c>
      <c r="E89" t="s">
        <v>1746</v>
      </c>
      <c r="F89">
        <v>86</v>
      </c>
      <c r="G89" s="7" t="s">
        <v>1730</v>
      </c>
      <c r="H89" s="7" t="s">
        <v>2553</v>
      </c>
      <c r="I89">
        <v>1</v>
      </c>
      <c r="J89" s="3">
        <v>0.99199999999999999</v>
      </c>
      <c r="K89" s="3">
        <v>0</v>
      </c>
      <c r="L89" s="3">
        <v>0</v>
      </c>
      <c r="M89" s="3">
        <v>6.0000000000000001E-3</v>
      </c>
      <c r="P89" s="2">
        <v>0.99199999999999999</v>
      </c>
      <c r="Q89" s="2">
        <v>0</v>
      </c>
      <c r="R89" s="2">
        <v>0</v>
      </c>
      <c r="S89" s="2">
        <v>0</v>
      </c>
      <c r="T89" s="2">
        <v>6.0000000000000001E-3</v>
      </c>
      <c r="U89" s="2"/>
      <c r="V89" s="2"/>
      <c r="W89" s="2"/>
      <c r="X89" s="2"/>
      <c r="Y89" s="2"/>
      <c r="Z89" s="2"/>
      <c r="AB89" s="8">
        <v>462840</v>
      </c>
      <c r="AC89" s="8">
        <v>7059653</v>
      </c>
      <c r="AD89" t="s">
        <v>524</v>
      </c>
      <c r="AF89" t="s">
        <v>2265</v>
      </c>
      <c r="AH89" t="s">
        <v>2024</v>
      </c>
    </row>
    <row r="90" spans="1:34">
      <c r="A90">
        <v>65</v>
      </c>
      <c r="B90">
        <v>89</v>
      </c>
      <c r="C90" t="s">
        <v>2580</v>
      </c>
      <c r="D90" t="s">
        <v>709</v>
      </c>
      <c r="E90" t="s">
        <v>1746</v>
      </c>
      <c r="F90">
        <v>90</v>
      </c>
      <c r="G90" s="7" t="s">
        <v>1730</v>
      </c>
      <c r="H90" s="7" t="s">
        <v>2539</v>
      </c>
      <c r="I90">
        <v>3</v>
      </c>
      <c r="J90" s="3">
        <v>0.97499999999999998</v>
      </c>
      <c r="K90" s="3">
        <v>0</v>
      </c>
      <c r="L90" s="3">
        <v>0</v>
      </c>
      <c r="M90" s="3">
        <v>2.5999999999999999E-2</v>
      </c>
      <c r="P90" s="2">
        <v>0.97499999999999998</v>
      </c>
      <c r="Q90" s="2">
        <v>0</v>
      </c>
      <c r="R90" s="2">
        <v>1.4999999999999999E-2</v>
      </c>
      <c r="S90" s="2">
        <v>0</v>
      </c>
      <c r="T90" s="2">
        <v>1.0999999999999999E-2</v>
      </c>
      <c r="U90" s="2"/>
      <c r="V90" s="2"/>
      <c r="W90" s="2"/>
      <c r="X90" s="2"/>
      <c r="Y90" s="2"/>
      <c r="Z90" s="2"/>
      <c r="AB90">
        <v>181</v>
      </c>
      <c r="AC90" s="8">
        <v>55548</v>
      </c>
      <c r="AD90" t="s">
        <v>524</v>
      </c>
      <c r="AF90" t="s">
        <v>2203</v>
      </c>
      <c r="AH90" t="s">
        <v>2024</v>
      </c>
    </row>
    <row r="91" spans="1:34">
      <c r="A91">
        <v>66</v>
      </c>
      <c r="B91">
        <v>90</v>
      </c>
      <c r="C91" t="s">
        <v>2580</v>
      </c>
      <c r="D91" t="s">
        <v>680</v>
      </c>
      <c r="E91" t="s">
        <v>1746</v>
      </c>
      <c r="F91">
        <v>90</v>
      </c>
      <c r="G91" s="7" t="s">
        <v>1730</v>
      </c>
      <c r="H91" s="7" t="s">
        <v>2539</v>
      </c>
      <c r="I91">
        <v>3</v>
      </c>
      <c r="J91" s="3">
        <v>0.97399999999999998</v>
      </c>
      <c r="K91" s="3">
        <v>0</v>
      </c>
      <c r="L91" s="3">
        <v>3.0000000000000001E-3</v>
      </c>
      <c r="M91" s="3">
        <v>2.1999999999999999E-2</v>
      </c>
      <c r="P91" s="2">
        <v>0.97399999999999998</v>
      </c>
      <c r="Q91" s="2">
        <v>0</v>
      </c>
      <c r="R91" s="2">
        <v>2E-3</v>
      </c>
      <c r="S91" s="2">
        <v>3.0000000000000001E-3</v>
      </c>
      <c r="T91" s="2">
        <v>0.02</v>
      </c>
      <c r="U91" s="2"/>
      <c r="V91" s="2"/>
      <c r="W91" s="2"/>
      <c r="X91" s="2"/>
      <c r="Y91" s="2"/>
      <c r="Z91" s="2"/>
      <c r="AB91" s="8">
        <v>28370</v>
      </c>
      <c r="AC91" s="8">
        <v>515870</v>
      </c>
      <c r="AD91" t="s">
        <v>524</v>
      </c>
      <c r="AF91" t="s">
        <v>1882</v>
      </c>
      <c r="AH91" t="s">
        <v>2024</v>
      </c>
    </row>
    <row r="92" spans="1:34">
      <c r="A92">
        <v>67</v>
      </c>
      <c r="B92">
        <v>91</v>
      </c>
      <c r="C92" t="s">
        <v>2580</v>
      </c>
      <c r="D92" t="s">
        <v>685</v>
      </c>
      <c r="E92" t="s">
        <v>1746</v>
      </c>
      <c r="F92">
        <v>90</v>
      </c>
      <c r="G92" s="7" t="s">
        <v>1730</v>
      </c>
      <c r="H92" s="7" t="s">
        <v>2539</v>
      </c>
      <c r="I92">
        <v>3</v>
      </c>
      <c r="J92" s="3">
        <v>0.93300000000000005</v>
      </c>
      <c r="K92" s="3">
        <v>0</v>
      </c>
      <c r="L92" s="3">
        <v>0</v>
      </c>
      <c r="M92" s="3">
        <v>6.7000000000000004E-2</v>
      </c>
      <c r="P92" s="2">
        <v>0.93300000000000005</v>
      </c>
      <c r="Q92" s="2">
        <v>0</v>
      </c>
      <c r="R92" s="2">
        <v>1.2E-2</v>
      </c>
      <c r="S92" s="2">
        <v>0</v>
      </c>
      <c r="T92" s="2">
        <v>5.5E-2</v>
      </c>
      <c r="U92" s="2"/>
      <c r="V92" s="2"/>
      <c r="W92" s="2"/>
      <c r="X92" s="2"/>
      <c r="Y92" s="2"/>
      <c r="Z92" s="2"/>
      <c r="AB92" s="8">
        <v>12190</v>
      </c>
      <c r="AC92" s="8">
        <v>258213</v>
      </c>
      <c r="AD92" t="s">
        <v>524</v>
      </c>
      <c r="AF92" t="s">
        <v>2383</v>
      </c>
      <c r="AH92" t="s">
        <v>2024</v>
      </c>
    </row>
    <row r="93" spans="1:34">
      <c r="A93">
        <v>68</v>
      </c>
      <c r="B93">
        <v>92</v>
      </c>
      <c r="C93" t="s">
        <v>2580</v>
      </c>
      <c r="D93" t="s">
        <v>375</v>
      </c>
      <c r="E93" t="s">
        <v>1746</v>
      </c>
      <c r="F93">
        <v>91</v>
      </c>
      <c r="G93" s="7" t="s">
        <v>1730</v>
      </c>
      <c r="H93" s="7" t="s">
        <v>2534</v>
      </c>
      <c r="I93">
        <v>3</v>
      </c>
      <c r="J93" s="3">
        <v>0.96799999999999997</v>
      </c>
      <c r="K93" s="3">
        <v>0</v>
      </c>
      <c r="L93" s="3">
        <v>0</v>
      </c>
      <c r="M93" s="3">
        <v>3.2000000000000001E-2</v>
      </c>
      <c r="P93" s="2">
        <v>0.96799999999999997</v>
      </c>
      <c r="Q93" s="2">
        <v>0</v>
      </c>
      <c r="R93" s="2">
        <v>3.1E-2</v>
      </c>
      <c r="S93" s="2">
        <v>0</v>
      </c>
      <c r="T93" s="2">
        <v>1E-3</v>
      </c>
      <c r="U93" s="2"/>
      <c r="V93" s="2"/>
      <c r="W93" s="2"/>
      <c r="X93" s="2"/>
      <c r="Y93" s="2"/>
      <c r="Z93" s="2"/>
      <c r="AB93" s="8">
        <v>30355</v>
      </c>
      <c r="AC93" s="8">
        <v>2240000</v>
      </c>
      <c r="AD93" t="s">
        <v>164</v>
      </c>
      <c r="AF93" t="s">
        <v>2188</v>
      </c>
      <c r="AH93" t="s">
        <v>2024</v>
      </c>
    </row>
    <row r="94" spans="1:34">
      <c r="A94">
        <v>69</v>
      </c>
      <c r="B94">
        <v>93</v>
      </c>
      <c r="C94" t="s">
        <v>2580</v>
      </c>
      <c r="D94" t="s">
        <v>1697</v>
      </c>
      <c r="E94" t="s">
        <v>1746</v>
      </c>
      <c r="F94">
        <v>97</v>
      </c>
      <c r="G94" s="7" t="s">
        <v>1730</v>
      </c>
      <c r="H94" s="7" t="s">
        <v>2564</v>
      </c>
      <c r="I94">
        <v>1</v>
      </c>
      <c r="J94" s="3">
        <v>0.94599999999999995</v>
      </c>
      <c r="K94" s="3">
        <v>3.0000000000000001E-3</v>
      </c>
      <c r="L94" s="3">
        <v>1.4999999999999999E-2</v>
      </c>
      <c r="M94" s="3">
        <v>3.6999999999999998E-2</v>
      </c>
      <c r="P94" s="2">
        <v>2E-3</v>
      </c>
      <c r="Q94" s="2">
        <v>0.99399999999999999</v>
      </c>
      <c r="R94" s="2">
        <v>4.0000000000000001E-3</v>
      </c>
      <c r="S94" s="2">
        <v>0</v>
      </c>
      <c r="T94" s="2">
        <v>0</v>
      </c>
      <c r="U94" s="2"/>
      <c r="V94" s="2"/>
      <c r="W94" s="2"/>
      <c r="X94" s="2"/>
      <c r="Y94" s="2"/>
      <c r="Z94" s="2"/>
      <c r="AB94" s="8">
        <v>252120</v>
      </c>
      <c r="AC94" s="8">
        <v>585000</v>
      </c>
      <c r="AD94" t="s">
        <v>164</v>
      </c>
      <c r="AF94" t="s">
        <v>1697</v>
      </c>
    </row>
    <row r="95" spans="1:34">
      <c r="A95">
        <v>70</v>
      </c>
      <c r="B95">
        <v>94</v>
      </c>
      <c r="C95" t="s">
        <v>2580</v>
      </c>
      <c r="D95" t="s">
        <v>741</v>
      </c>
      <c r="E95" t="s">
        <v>1746</v>
      </c>
      <c r="F95">
        <v>201</v>
      </c>
      <c r="G95" s="7" t="s">
        <v>1730</v>
      </c>
      <c r="H95" s="7" t="s">
        <v>2524</v>
      </c>
      <c r="I95">
        <v>5</v>
      </c>
      <c r="J95" s="3">
        <v>0.96399999999999997</v>
      </c>
      <c r="K95" s="3">
        <v>0</v>
      </c>
      <c r="L95" s="3">
        <v>0</v>
      </c>
      <c r="M95" s="3">
        <v>3.5000000000000003E-2</v>
      </c>
      <c r="P95" s="2">
        <v>0.96399999999999997</v>
      </c>
      <c r="Q95" s="2">
        <v>0</v>
      </c>
      <c r="R95" s="2">
        <v>3.3000000000000002E-2</v>
      </c>
      <c r="S95" s="2">
        <v>0</v>
      </c>
      <c r="T95" s="2">
        <v>2E-3</v>
      </c>
      <c r="U95" s="2"/>
      <c r="V95" s="2"/>
      <c r="W95" s="2"/>
      <c r="X95" s="2"/>
      <c r="Y95" s="2"/>
      <c r="Z95" s="2"/>
      <c r="AB95">
        <v>261</v>
      </c>
      <c r="AC95" s="8">
        <v>1613</v>
      </c>
      <c r="AD95" t="s">
        <v>524</v>
      </c>
      <c r="AF95" t="s">
        <v>2233</v>
      </c>
      <c r="AH95" t="s">
        <v>2398</v>
      </c>
    </row>
    <row r="96" spans="1:34">
      <c r="A96">
        <v>71</v>
      </c>
      <c r="B96">
        <v>95</v>
      </c>
      <c r="C96" t="s">
        <v>2580</v>
      </c>
      <c r="D96" t="s">
        <v>743</v>
      </c>
      <c r="E96" t="s">
        <v>1746</v>
      </c>
      <c r="F96">
        <v>201</v>
      </c>
      <c r="G96" s="7" t="s">
        <v>1730</v>
      </c>
      <c r="H96" s="7" t="s">
        <v>2524</v>
      </c>
      <c r="I96">
        <v>5</v>
      </c>
      <c r="J96" s="3">
        <v>0.96799999999999997</v>
      </c>
      <c r="K96" s="3">
        <v>0</v>
      </c>
      <c r="L96" s="3">
        <v>0</v>
      </c>
      <c r="M96" s="3">
        <v>2.9000000000000001E-2</v>
      </c>
      <c r="P96" s="2">
        <v>0.96799999999999997</v>
      </c>
      <c r="Q96" s="2">
        <v>0</v>
      </c>
      <c r="R96" s="2">
        <v>2.5000000000000001E-2</v>
      </c>
      <c r="S96" s="2">
        <v>0</v>
      </c>
      <c r="T96" s="2">
        <v>4.0000000000000001E-3</v>
      </c>
      <c r="U96" s="2"/>
      <c r="V96" s="2"/>
      <c r="W96" s="2"/>
      <c r="X96" s="2"/>
      <c r="Y96" s="2"/>
      <c r="Z96" s="2"/>
      <c r="AB96" s="8">
        <v>2831</v>
      </c>
      <c r="AC96" s="8">
        <v>187820</v>
      </c>
      <c r="AD96" t="s">
        <v>524</v>
      </c>
      <c r="AF96" t="s">
        <v>2286</v>
      </c>
      <c r="AH96" t="s">
        <v>2024</v>
      </c>
    </row>
    <row r="97" spans="1:34">
      <c r="A97">
        <v>72</v>
      </c>
      <c r="B97">
        <v>96</v>
      </c>
      <c r="C97" t="s">
        <v>2580</v>
      </c>
      <c r="D97" t="s">
        <v>748</v>
      </c>
      <c r="E97" t="s">
        <v>1746</v>
      </c>
      <c r="F97">
        <v>201</v>
      </c>
      <c r="G97" s="7" t="s">
        <v>1730</v>
      </c>
      <c r="H97" s="7" t="s">
        <v>2524</v>
      </c>
      <c r="I97">
        <v>5</v>
      </c>
      <c r="J97" s="3">
        <v>0.98899999999999999</v>
      </c>
      <c r="K97" s="3">
        <v>0</v>
      </c>
      <c r="L97" s="3">
        <v>1E-3</v>
      </c>
      <c r="M97" s="3">
        <v>8.9999999999999993E-3</v>
      </c>
      <c r="P97" s="2">
        <v>0.98899999999999999</v>
      </c>
      <c r="Q97" s="2">
        <v>0</v>
      </c>
      <c r="R97" s="2">
        <v>0</v>
      </c>
      <c r="S97" s="2">
        <v>1E-3</v>
      </c>
      <c r="T97" s="2">
        <v>8.9999999999999993E-3</v>
      </c>
      <c r="U97" s="2"/>
      <c r="V97" s="2"/>
      <c r="W97" s="2"/>
      <c r="X97" s="2"/>
      <c r="Y97" s="2"/>
      <c r="Z97" s="2"/>
      <c r="AB97">
        <v>720</v>
      </c>
      <c r="AC97" s="8">
        <v>103981</v>
      </c>
      <c r="AD97" t="s">
        <v>524</v>
      </c>
      <c r="AF97" t="s">
        <v>2331</v>
      </c>
      <c r="AH97" t="s">
        <v>2024</v>
      </c>
    </row>
    <row r="98" spans="1:34">
      <c r="A98">
        <v>73</v>
      </c>
      <c r="B98">
        <v>97</v>
      </c>
      <c r="C98" t="s">
        <v>2580</v>
      </c>
      <c r="D98" t="s">
        <v>750</v>
      </c>
      <c r="E98" t="s">
        <v>1746</v>
      </c>
      <c r="F98">
        <v>201</v>
      </c>
      <c r="G98" s="7" t="s">
        <v>1730</v>
      </c>
      <c r="H98" s="7" t="s">
        <v>2524</v>
      </c>
      <c r="I98">
        <v>5</v>
      </c>
      <c r="J98" s="3">
        <v>0.96699999999999997</v>
      </c>
      <c r="K98" s="3">
        <v>1E-3</v>
      </c>
      <c r="L98" s="3">
        <v>0</v>
      </c>
      <c r="M98" s="3">
        <v>3.2000000000000001E-2</v>
      </c>
      <c r="P98" s="2">
        <v>0.96699999999999997</v>
      </c>
      <c r="Q98" s="2">
        <v>1E-3</v>
      </c>
      <c r="R98" s="2">
        <v>1.2999999999999999E-2</v>
      </c>
      <c r="S98" s="2">
        <v>0</v>
      </c>
      <c r="T98" s="2">
        <v>1.9E-2</v>
      </c>
      <c r="U98" s="2"/>
      <c r="V98" s="2"/>
      <c r="W98" s="2"/>
      <c r="X98" s="2"/>
      <c r="Y98" s="2"/>
      <c r="Z98" s="2"/>
      <c r="AB98">
        <v>26</v>
      </c>
      <c r="AC98" s="8">
        <v>11264</v>
      </c>
      <c r="AD98" t="s">
        <v>524</v>
      </c>
      <c r="AF98" t="s">
        <v>1961</v>
      </c>
      <c r="AH98" t="s">
        <v>2024</v>
      </c>
    </row>
    <row r="99" spans="1:34">
      <c r="A99">
        <v>74</v>
      </c>
      <c r="B99">
        <v>98</v>
      </c>
      <c r="P99" s="2"/>
      <c r="Q99" s="2"/>
      <c r="R99" s="2"/>
      <c r="S99" s="2"/>
      <c r="T99" s="2"/>
      <c r="U99" s="2"/>
      <c r="V99" s="2"/>
      <c r="W99" s="2"/>
      <c r="X99" s="2"/>
      <c r="Y99" s="2"/>
      <c r="Z99" s="2"/>
      <c r="AC99" s="8"/>
    </row>
    <row r="100" spans="1:34">
      <c r="A100">
        <v>75</v>
      </c>
      <c r="B100">
        <v>99</v>
      </c>
      <c r="C100" t="s">
        <v>2581</v>
      </c>
      <c r="D100" t="s">
        <v>1490</v>
      </c>
      <c r="E100" t="s">
        <v>1747</v>
      </c>
      <c r="F100">
        <v>6</v>
      </c>
      <c r="G100" s="7" t="s">
        <v>1730</v>
      </c>
      <c r="H100" s="7" t="s">
        <v>2555</v>
      </c>
      <c r="I100">
        <v>1</v>
      </c>
      <c r="J100" s="3">
        <v>0.79742499999999994</v>
      </c>
      <c r="K100" s="3">
        <v>0</v>
      </c>
      <c r="L100" s="3">
        <v>1.67E-3</v>
      </c>
      <c r="M100" s="3">
        <v>3.5904999999999999E-2</v>
      </c>
      <c r="P100" s="2">
        <v>0.95499999999999996</v>
      </c>
      <c r="Q100" s="2">
        <v>0</v>
      </c>
      <c r="R100" s="2">
        <v>0.03</v>
      </c>
      <c r="S100" s="2">
        <v>2E-3</v>
      </c>
      <c r="T100" s="2">
        <v>1.3000000000000001E-2</v>
      </c>
      <c r="U100" s="2"/>
      <c r="V100" s="2">
        <f t="shared" ref="V100:Z103" si="26">+P100*$AA100</f>
        <v>0.79742499999999994</v>
      </c>
      <c r="W100" s="2">
        <f t="shared" si="26"/>
        <v>0</v>
      </c>
      <c r="X100" s="2">
        <f t="shared" si="26"/>
        <v>2.5049999999999999E-2</v>
      </c>
      <c r="Y100" s="2">
        <f t="shared" si="26"/>
        <v>1.67E-3</v>
      </c>
      <c r="Z100" s="2">
        <f t="shared" si="26"/>
        <v>1.0855E-2</v>
      </c>
      <c r="AA100" s="1">
        <v>0.83499999999999996</v>
      </c>
      <c r="AB100" s="8">
        <v>1285216</v>
      </c>
      <c r="AC100" s="8">
        <v>30475144</v>
      </c>
      <c r="AD100" t="s">
        <v>1269</v>
      </c>
      <c r="AF100" t="s">
        <v>2268</v>
      </c>
      <c r="AH100" t="s">
        <v>2024</v>
      </c>
    </row>
    <row r="101" spans="1:34">
      <c r="A101">
        <v>76</v>
      </c>
      <c r="B101">
        <v>100</v>
      </c>
      <c r="C101" t="s">
        <v>2581</v>
      </c>
      <c r="D101" t="s">
        <v>1439</v>
      </c>
      <c r="E101" t="s">
        <v>1747</v>
      </c>
      <c r="F101">
        <v>7</v>
      </c>
      <c r="G101" s="7" t="s">
        <v>1730</v>
      </c>
      <c r="H101" s="7" t="s">
        <v>2507</v>
      </c>
      <c r="I101">
        <v>1</v>
      </c>
      <c r="J101" s="3">
        <v>0.83101499999999995</v>
      </c>
      <c r="K101" s="3">
        <v>0</v>
      </c>
      <c r="L101" s="3">
        <v>0</v>
      </c>
      <c r="M101" s="3">
        <v>5.3100000000000001E-2</v>
      </c>
      <c r="P101" s="2">
        <v>0.93899999999999995</v>
      </c>
      <c r="Q101" s="2">
        <v>0</v>
      </c>
      <c r="R101" s="2">
        <v>4.1000000000000002E-2</v>
      </c>
      <c r="S101" s="2">
        <v>0</v>
      </c>
      <c r="T101" s="2">
        <v>1.9E-2</v>
      </c>
      <c r="U101" s="2"/>
      <c r="V101" s="2">
        <f t="shared" si="26"/>
        <v>0.83101499999999995</v>
      </c>
      <c r="W101" s="2">
        <f t="shared" si="26"/>
        <v>0</v>
      </c>
      <c r="X101" s="2">
        <f t="shared" si="26"/>
        <v>3.6285000000000005E-2</v>
      </c>
      <c r="Y101" s="2">
        <f t="shared" si="26"/>
        <v>0</v>
      </c>
      <c r="Z101" s="2">
        <f t="shared" si="26"/>
        <v>1.6815E-2</v>
      </c>
      <c r="AA101" s="1">
        <v>0.88500000000000001</v>
      </c>
      <c r="AB101" s="8">
        <v>1098581</v>
      </c>
      <c r="AC101" s="8">
        <v>10389913</v>
      </c>
      <c r="AD101" t="s">
        <v>1269</v>
      </c>
      <c r="AF101" t="s">
        <v>2060</v>
      </c>
      <c r="AH101" t="s">
        <v>2024</v>
      </c>
    </row>
    <row r="102" spans="1:34">
      <c r="A102">
        <v>77</v>
      </c>
      <c r="B102">
        <v>101</v>
      </c>
      <c r="C102" t="s">
        <v>2581</v>
      </c>
      <c r="D102" t="s">
        <v>1484</v>
      </c>
      <c r="E102" t="s">
        <v>1747</v>
      </c>
      <c r="F102">
        <v>8</v>
      </c>
      <c r="G102" s="7" t="s">
        <v>1730</v>
      </c>
      <c r="H102" s="7" t="s">
        <v>2554</v>
      </c>
      <c r="I102">
        <v>1</v>
      </c>
      <c r="J102" s="3">
        <v>0.88663500000000006</v>
      </c>
      <c r="K102" s="3">
        <v>0</v>
      </c>
      <c r="L102" s="3">
        <v>0</v>
      </c>
      <c r="M102" s="3">
        <v>2.7449999999999999E-2</v>
      </c>
      <c r="P102" s="2">
        <v>0.96899999999999997</v>
      </c>
      <c r="Q102" s="2">
        <v>0</v>
      </c>
      <c r="R102" s="2">
        <v>1.0999999999999999E-2</v>
      </c>
      <c r="S102" s="2">
        <v>0</v>
      </c>
      <c r="T102" s="2">
        <v>1.9000000000000003E-2</v>
      </c>
      <c r="U102" s="2"/>
      <c r="V102" s="2">
        <f t="shared" si="26"/>
        <v>0.88663500000000006</v>
      </c>
      <c r="W102" s="2">
        <f t="shared" si="26"/>
        <v>0</v>
      </c>
      <c r="X102" s="2">
        <f t="shared" si="26"/>
        <v>1.0064999999999999E-2</v>
      </c>
      <c r="Y102" s="2">
        <f t="shared" si="26"/>
        <v>0</v>
      </c>
      <c r="Z102" s="2">
        <f t="shared" si="26"/>
        <v>1.7385000000000005E-2</v>
      </c>
      <c r="AA102" s="1">
        <v>0.91500000000000004</v>
      </c>
      <c r="AB102" s="8">
        <v>406752</v>
      </c>
      <c r="AC102" s="8">
        <v>6672631</v>
      </c>
      <c r="AD102" t="s">
        <v>1269</v>
      </c>
      <c r="AF102" t="s">
        <v>2267</v>
      </c>
      <c r="AH102" t="s">
        <v>2024</v>
      </c>
    </row>
    <row r="103" spans="1:34">
      <c r="A103">
        <v>78</v>
      </c>
      <c r="B103">
        <v>102</v>
      </c>
      <c r="C103" t="s">
        <v>2581</v>
      </c>
      <c r="D103" t="s">
        <v>1416</v>
      </c>
      <c r="E103" t="s">
        <v>1747</v>
      </c>
      <c r="F103">
        <v>13</v>
      </c>
      <c r="G103" s="7" t="s">
        <v>1730</v>
      </c>
      <c r="H103" s="7" t="s">
        <v>2518</v>
      </c>
      <c r="I103">
        <v>2</v>
      </c>
      <c r="J103" s="3">
        <v>0.82192000000000009</v>
      </c>
      <c r="K103" s="3">
        <v>6.1600000000000005E-3</v>
      </c>
      <c r="L103" s="3">
        <v>1.7600000000000001E-3</v>
      </c>
      <c r="M103" s="3">
        <v>4.9280000000000004E-2</v>
      </c>
      <c r="P103" s="2">
        <v>0.93400000000000005</v>
      </c>
      <c r="Q103" s="2">
        <v>7.0000000000000001E-3</v>
      </c>
      <c r="R103" s="2">
        <v>4.8000000000000001E-2</v>
      </c>
      <c r="S103" s="2">
        <v>2E-3</v>
      </c>
      <c r="T103" s="2">
        <v>8.0000000000000002E-3</v>
      </c>
      <c r="U103" s="2"/>
      <c r="V103" s="2">
        <f t="shared" si="26"/>
        <v>0.82192000000000009</v>
      </c>
      <c r="W103" s="2">
        <f t="shared" si="26"/>
        <v>6.1600000000000005E-3</v>
      </c>
      <c r="X103" s="2">
        <f t="shared" si="26"/>
        <v>4.224E-2</v>
      </c>
      <c r="Y103" s="2">
        <f t="shared" si="26"/>
        <v>1.7600000000000001E-3</v>
      </c>
      <c r="Z103" s="2">
        <f t="shared" si="26"/>
        <v>7.0400000000000003E-3</v>
      </c>
      <c r="AA103" s="1">
        <v>0.88</v>
      </c>
      <c r="AB103" s="8">
        <v>74177</v>
      </c>
      <c r="AC103" s="8">
        <v>3405813</v>
      </c>
      <c r="AD103" t="s">
        <v>1269</v>
      </c>
      <c r="AF103" t="s">
        <v>2264</v>
      </c>
      <c r="AH103" t="s">
        <v>2024</v>
      </c>
    </row>
    <row r="104" spans="1:34">
      <c r="A104">
        <v>79</v>
      </c>
      <c r="B104">
        <v>103</v>
      </c>
      <c r="C104" t="s">
        <v>2581</v>
      </c>
      <c r="D104" t="s">
        <v>1729</v>
      </c>
      <c r="E104" t="s">
        <v>1747</v>
      </c>
      <c r="F104">
        <v>14</v>
      </c>
      <c r="G104" s="7" t="s">
        <v>1730</v>
      </c>
      <c r="H104" s="7" t="s">
        <v>2504</v>
      </c>
      <c r="I104">
        <v>8</v>
      </c>
      <c r="J104" s="3">
        <v>0.88700000000000001</v>
      </c>
      <c r="K104" s="3">
        <v>1.4999999999999999E-2</v>
      </c>
      <c r="L104" s="3">
        <v>3.4000000000000002E-2</v>
      </c>
      <c r="M104" s="3">
        <v>6.5000000000000002E-2</v>
      </c>
      <c r="P104" s="2">
        <v>0.94599999999999995</v>
      </c>
      <c r="Q104" s="2">
        <v>3.0000000000000001E-3</v>
      </c>
      <c r="R104" s="2">
        <v>1.6E-2</v>
      </c>
      <c r="S104" s="2">
        <v>1.4999999999999999E-2</v>
      </c>
      <c r="T104" s="2">
        <v>2.0999999999999998E-2</v>
      </c>
      <c r="U104" s="2"/>
      <c r="V104" s="2"/>
      <c r="W104" s="2"/>
      <c r="X104" s="2"/>
      <c r="Y104" s="2"/>
      <c r="Z104" s="2"/>
      <c r="AB104">
        <v>270</v>
      </c>
      <c r="AC104" s="8">
        <v>51970</v>
      </c>
      <c r="AD104" t="s">
        <v>1269</v>
      </c>
      <c r="AF104" t="s">
        <v>2282</v>
      </c>
      <c r="AH104" t="s">
        <v>2024</v>
      </c>
    </row>
    <row r="105" spans="1:34">
      <c r="A105">
        <v>80</v>
      </c>
      <c r="B105">
        <v>104</v>
      </c>
      <c r="C105" t="s">
        <v>2581</v>
      </c>
      <c r="D105" t="s">
        <v>1394</v>
      </c>
      <c r="E105" t="s">
        <v>1747</v>
      </c>
      <c r="F105">
        <v>16</v>
      </c>
      <c r="G105" s="7" t="s">
        <v>1730</v>
      </c>
      <c r="H105" s="7" t="s">
        <v>2485</v>
      </c>
      <c r="I105">
        <v>5</v>
      </c>
      <c r="J105" s="3">
        <v>0.83775999999999995</v>
      </c>
      <c r="K105" s="3">
        <v>0</v>
      </c>
      <c r="L105" s="3">
        <v>0</v>
      </c>
      <c r="M105" s="3">
        <v>4.1975999999999999E-2</v>
      </c>
      <c r="P105" s="2">
        <v>0.95199999999999996</v>
      </c>
      <c r="Q105" s="2">
        <v>0</v>
      </c>
      <c r="R105" s="2">
        <v>4.1000000000000002E-2</v>
      </c>
      <c r="S105" s="2">
        <v>0</v>
      </c>
      <c r="T105" s="2">
        <v>6.7000000000000002E-3</v>
      </c>
      <c r="U105" s="2"/>
      <c r="V105" s="2">
        <f t="shared" ref="V105:Z107" si="27">+P105*$AA105</f>
        <v>0.83775999999999995</v>
      </c>
      <c r="W105" s="2">
        <f t="shared" si="27"/>
        <v>0</v>
      </c>
      <c r="X105" s="2">
        <f t="shared" si="27"/>
        <v>3.6080000000000001E-2</v>
      </c>
      <c r="Y105" s="2">
        <f t="shared" si="27"/>
        <v>0</v>
      </c>
      <c r="Z105" s="2">
        <f t="shared" si="27"/>
        <v>5.8960000000000002E-3</v>
      </c>
      <c r="AA105" s="1">
        <v>0.88</v>
      </c>
      <c r="AB105" s="8">
        <v>108889</v>
      </c>
      <c r="AC105" s="8">
        <v>15438384</v>
      </c>
      <c r="AD105" t="s">
        <v>1269</v>
      </c>
      <c r="AF105" t="s">
        <v>2146</v>
      </c>
      <c r="AH105" t="s">
        <v>2024</v>
      </c>
    </row>
    <row r="106" spans="1:34">
      <c r="A106">
        <v>81</v>
      </c>
      <c r="B106">
        <v>105</v>
      </c>
      <c r="C106" t="s">
        <v>2581</v>
      </c>
      <c r="D106" t="s">
        <v>1140</v>
      </c>
      <c r="E106" t="s">
        <v>1747</v>
      </c>
      <c r="F106">
        <v>39</v>
      </c>
      <c r="G106" s="7" t="s">
        <v>1730</v>
      </c>
      <c r="H106" s="7" t="s">
        <v>2474</v>
      </c>
      <c r="I106">
        <v>8</v>
      </c>
      <c r="J106" s="3">
        <v>0.83579999999999999</v>
      </c>
      <c r="K106" s="3">
        <v>2.5200000000000001E-3</v>
      </c>
      <c r="L106" s="3">
        <v>0</v>
      </c>
      <c r="M106" s="3">
        <v>8.4000000000000003E-4</v>
      </c>
      <c r="P106" s="2">
        <v>0.995</v>
      </c>
      <c r="Q106" s="2">
        <v>3.0000000000000001E-3</v>
      </c>
      <c r="R106" s="2">
        <v>1E-3</v>
      </c>
      <c r="S106" s="2">
        <v>0</v>
      </c>
      <c r="T106" s="2">
        <v>0</v>
      </c>
      <c r="U106" s="2"/>
      <c r="V106" s="2">
        <f t="shared" si="27"/>
        <v>0.83579999999999999</v>
      </c>
      <c r="W106" s="2">
        <f t="shared" si="27"/>
        <v>2.5200000000000001E-3</v>
      </c>
      <c r="X106" s="2">
        <f t="shared" si="27"/>
        <v>8.4000000000000003E-4</v>
      </c>
      <c r="Y106" s="2">
        <f t="shared" si="27"/>
        <v>0</v>
      </c>
      <c r="Z106" s="2">
        <f t="shared" si="27"/>
        <v>0</v>
      </c>
      <c r="AA106" s="1">
        <v>0.84</v>
      </c>
      <c r="AB106" s="8">
        <v>238391</v>
      </c>
      <c r="AC106" s="8">
        <v>19043767</v>
      </c>
      <c r="AD106" t="s">
        <v>954</v>
      </c>
      <c r="AF106" t="s">
        <v>2278</v>
      </c>
      <c r="AH106" t="s">
        <v>2024</v>
      </c>
    </row>
    <row r="107" spans="1:34">
      <c r="A107">
        <v>82</v>
      </c>
      <c r="B107">
        <v>106</v>
      </c>
      <c r="C107" t="s">
        <v>2581</v>
      </c>
      <c r="D107" t="s">
        <v>333</v>
      </c>
      <c r="E107" t="s">
        <v>1747</v>
      </c>
      <c r="F107">
        <v>64</v>
      </c>
      <c r="G107" s="7" t="s">
        <v>1730</v>
      </c>
      <c r="H107" s="7" t="s">
        <v>2510</v>
      </c>
      <c r="I107">
        <v>4</v>
      </c>
      <c r="J107" s="3">
        <v>0.81175499999999989</v>
      </c>
      <c r="K107" s="3">
        <v>1.1339999999999999E-2</v>
      </c>
      <c r="L107" s="3">
        <v>0</v>
      </c>
      <c r="M107" s="3">
        <v>0.121905</v>
      </c>
      <c r="P107" s="2">
        <v>0.85899999999999999</v>
      </c>
      <c r="Q107" s="2">
        <v>1.2E-2</v>
      </c>
      <c r="R107" s="2">
        <v>0.09</v>
      </c>
      <c r="S107" s="2">
        <v>0</v>
      </c>
      <c r="T107" s="2">
        <v>3.9E-2</v>
      </c>
      <c r="U107" s="2"/>
      <c r="V107" s="2">
        <f t="shared" si="27"/>
        <v>0.81175499999999989</v>
      </c>
      <c r="W107" s="2">
        <f t="shared" si="27"/>
        <v>1.1339999999999999E-2</v>
      </c>
      <c r="X107" s="2">
        <f t="shared" si="27"/>
        <v>8.5049999999999987E-2</v>
      </c>
      <c r="Y107" s="2">
        <f t="shared" si="27"/>
        <v>0</v>
      </c>
      <c r="Z107" s="2">
        <f t="shared" si="27"/>
        <v>3.6854999999999999E-2</v>
      </c>
      <c r="AA107" s="1">
        <v>0.94499999999999995</v>
      </c>
      <c r="AB107" s="8">
        <v>342000</v>
      </c>
      <c r="AC107" s="8">
        <v>4324000</v>
      </c>
      <c r="AD107" t="s">
        <v>164</v>
      </c>
      <c r="AF107" t="s">
        <v>2095</v>
      </c>
      <c r="AH107" t="s">
        <v>2024</v>
      </c>
    </row>
    <row r="108" spans="1:34">
      <c r="A108">
        <v>83</v>
      </c>
      <c r="B108">
        <v>107</v>
      </c>
      <c r="C108" t="s">
        <v>2581</v>
      </c>
      <c r="D108" t="s">
        <v>340</v>
      </c>
      <c r="E108" t="s">
        <v>1747</v>
      </c>
      <c r="F108">
        <v>64</v>
      </c>
      <c r="G108" s="7" t="s">
        <v>1730</v>
      </c>
      <c r="H108" s="7" t="s">
        <v>2510</v>
      </c>
      <c r="I108">
        <v>4</v>
      </c>
      <c r="J108" s="3">
        <v>0.88700000000000001</v>
      </c>
      <c r="K108" s="3">
        <v>0.04</v>
      </c>
      <c r="L108" s="3">
        <v>0</v>
      </c>
      <c r="M108" s="3">
        <v>7.2000000000000008E-2</v>
      </c>
      <c r="P108" s="2">
        <v>0.88700000000000001</v>
      </c>
      <c r="Q108" s="2">
        <v>0.04</v>
      </c>
      <c r="R108" s="2">
        <v>0.05</v>
      </c>
      <c r="S108" s="2">
        <v>0</v>
      </c>
      <c r="T108" s="2">
        <v>2.2000000000000002E-2</v>
      </c>
      <c r="U108" s="2"/>
      <c r="V108" s="2"/>
      <c r="W108" s="2"/>
      <c r="X108" s="2"/>
      <c r="Y108" s="2"/>
      <c r="Z108" s="2"/>
      <c r="AB108" s="8">
        <v>28051</v>
      </c>
      <c r="AC108" s="8">
        <v>1622000</v>
      </c>
      <c r="AD108" t="s">
        <v>164</v>
      </c>
      <c r="AF108" t="s">
        <v>2117</v>
      </c>
      <c r="AH108" t="s">
        <v>2024</v>
      </c>
    </row>
    <row r="109" spans="1:34">
      <c r="A109">
        <v>84</v>
      </c>
      <c r="B109">
        <v>108</v>
      </c>
      <c r="C109" t="s">
        <v>2581</v>
      </c>
      <c r="D109" t="s">
        <v>314</v>
      </c>
      <c r="E109" t="s">
        <v>1747</v>
      </c>
      <c r="F109">
        <v>66</v>
      </c>
      <c r="G109" s="7" t="s">
        <v>1730</v>
      </c>
      <c r="H109" s="7" t="s">
        <v>2512</v>
      </c>
      <c r="I109">
        <v>1</v>
      </c>
      <c r="J109" s="3">
        <v>0.84129999999999994</v>
      </c>
      <c r="K109" s="3">
        <v>7.9899999999999999E-2</v>
      </c>
      <c r="L109" s="3">
        <v>0</v>
      </c>
      <c r="M109" s="3">
        <v>1.8800000000000001E-2</v>
      </c>
      <c r="P109" s="2">
        <v>0.89500000000000002</v>
      </c>
      <c r="Q109" s="2">
        <v>8.5000000000000006E-2</v>
      </c>
      <c r="R109" s="2">
        <v>0.01</v>
      </c>
      <c r="S109" s="2">
        <v>0</v>
      </c>
      <c r="T109" s="2">
        <v>0.01</v>
      </c>
      <c r="U109" s="2"/>
      <c r="V109" s="2">
        <f t="shared" ref="V109:Z113" si="28">+P109*$AA109</f>
        <v>0.84129999999999994</v>
      </c>
      <c r="W109" s="2">
        <f t="shared" si="28"/>
        <v>7.9899999999999999E-2</v>
      </c>
      <c r="X109" s="2">
        <f t="shared" si="28"/>
        <v>9.4000000000000004E-3</v>
      </c>
      <c r="Y109" s="2">
        <f t="shared" si="28"/>
        <v>0</v>
      </c>
      <c r="Z109" s="2">
        <f t="shared" si="28"/>
        <v>9.4000000000000004E-3</v>
      </c>
      <c r="AA109" s="1">
        <v>0.94</v>
      </c>
      <c r="AB109" s="8">
        <v>622436</v>
      </c>
      <c r="AC109" s="8">
        <v>4667000</v>
      </c>
      <c r="AD109" t="s">
        <v>164</v>
      </c>
      <c r="AF109" t="s">
        <v>113</v>
      </c>
      <c r="AH109" t="s">
        <v>2024</v>
      </c>
    </row>
    <row r="110" spans="1:34">
      <c r="A110">
        <v>85</v>
      </c>
      <c r="B110">
        <v>109</v>
      </c>
      <c r="C110" t="s">
        <v>2581</v>
      </c>
      <c r="D110" t="s">
        <v>300</v>
      </c>
      <c r="E110" t="s">
        <v>1747</v>
      </c>
      <c r="F110">
        <v>75</v>
      </c>
      <c r="G110" s="7" t="s">
        <v>1730</v>
      </c>
      <c r="H110" s="7" t="s">
        <v>2503</v>
      </c>
      <c r="I110">
        <v>1</v>
      </c>
      <c r="J110" s="3">
        <v>0.7964</v>
      </c>
      <c r="K110" s="3">
        <v>1.7600000000000001E-3</v>
      </c>
      <c r="L110" s="3">
        <v>0</v>
      </c>
      <c r="M110" s="3">
        <v>8.1839999999999996E-2</v>
      </c>
      <c r="P110" s="2">
        <v>0.90500000000000003</v>
      </c>
      <c r="Q110" s="2">
        <v>2E-3</v>
      </c>
      <c r="R110" s="2">
        <v>5.0999999999999997E-2</v>
      </c>
      <c r="S110" s="2">
        <v>0</v>
      </c>
      <c r="T110" s="2">
        <v>4.2000000000000003E-2</v>
      </c>
      <c r="U110" s="2"/>
      <c r="V110" s="2">
        <f t="shared" si="28"/>
        <v>0.7964</v>
      </c>
      <c r="W110" s="2">
        <f t="shared" si="28"/>
        <v>1.7600000000000001E-3</v>
      </c>
      <c r="X110" s="2">
        <f t="shared" si="28"/>
        <v>4.4879999999999996E-2</v>
      </c>
      <c r="Y110" s="2">
        <f t="shared" si="28"/>
        <v>0</v>
      </c>
      <c r="Z110" s="2">
        <f t="shared" si="28"/>
        <v>3.696E-2</v>
      </c>
      <c r="AA110" s="1">
        <v>0.88</v>
      </c>
      <c r="AB110" s="8">
        <v>1246700</v>
      </c>
      <c r="AC110" s="8">
        <v>20609294</v>
      </c>
      <c r="AD110" t="s">
        <v>164</v>
      </c>
      <c r="AF110" t="s">
        <v>2030</v>
      </c>
      <c r="AH110" t="s">
        <v>2024</v>
      </c>
    </row>
    <row r="111" spans="1:34">
      <c r="A111">
        <v>86</v>
      </c>
      <c r="B111">
        <v>110</v>
      </c>
      <c r="C111" t="s">
        <v>2581</v>
      </c>
      <c r="D111" t="s">
        <v>810</v>
      </c>
      <c r="E111" t="s">
        <v>1747</v>
      </c>
      <c r="F111">
        <v>78</v>
      </c>
      <c r="G111" s="7" t="s">
        <v>1730</v>
      </c>
      <c r="H111" s="7" t="s">
        <v>2556</v>
      </c>
      <c r="I111">
        <v>1</v>
      </c>
      <c r="J111" s="3">
        <v>0.88433000000000006</v>
      </c>
      <c r="K111" s="3">
        <v>5.2524999999999995E-2</v>
      </c>
      <c r="L111" s="3">
        <v>8.5949999999999991E-4</v>
      </c>
      <c r="M111" s="3">
        <v>1.6234999999999999E-2</v>
      </c>
      <c r="P111" s="2">
        <v>0.92600000000000005</v>
      </c>
      <c r="Q111" s="2">
        <v>5.5E-2</v>
      </c>
      <c r="R111" s="2">
        <v>1E-3</v>
      </c>
      <c r="S111" s="2">
        <v>8.9999999999999998E-4</v>
      </c>
      <c r="T111" s="2">
        <v>1.6E-2</v>
      </c>
      <c r="U111" s="2"/>
      <c r="V111" s="2">
        <f t="shared" si="28"/>
        <v>0.88433000000000006</v>
      </c>
      <c r="W111" s="2">
        <f t="shared" si="28"/>
        <v>5.2524999999999995E-2</v>
      </c>
      <c r="X111" s="2">
        <f t="shared" si="28"/>
        <v>9.5500000000000001E-4</v>
      </c>
      <c r="Y111" s="2">
        <f t="shared" si="28"/>
        <v>8.5949999999999991E-4</v>
      </c>
      <c r="Z111" s="2">
        <f t="shared" si="28"/>
        <v>1.528E-2</v>
      </c>
      <c r="AA111" s="1">
        <v>0.95499999999999996</v>
      </c>
      <c r="AB111" s="8">
        <v>300076</v>
      </c>
      <c r="AC111" s="8">
        <v>97876000</v>
      </c>
      <c r="AD111" t="s">
        <v>524</v>
      </c>
      <c r="AF111" t="s">
        <v>2269</v>
      </c>
      <c r="AH111" t="s">
        <v>2024</v>
      </c>
    </row>
    <row r="112" spans="1:34">
      <c r="A112">
        <v>87</v>
      </c>
      <c r="B112">
        <v>111</v>
      </c>
      <c r="C112" t="s">
        <v>2581</v>
      </c>
      <c r="D112" t="s">
        <v>380</v>
      </c>
      <c r="E112" t="s">
        <v>1747</v>
      </c>
      <c r="F112">
        <v>80</v>
      </c>
      <c r="G112" s="7" t="s">
        <v>1730</v>
      </c>
      <c r="H112" s="7" t="s">
        <v>2546</v>
      </c>
      <c r="I112">
        <v>1</v>
      </c>
      <c r="J112" s="3">
        <v>0.89212500000000006</v>
      </c>
      <c r="K112" s="3">
        <v>2.745E-3</v>
      </c>
      <c r="L112" s="3">
        <v>0</v>
      </c>
      <c r="M112" s="3">
        <v>1.9214999999999999E-2</v>
      </c>
      <c r="P112" s="2">
        <v>0.97499999999999998</v>
      </c>
      <c r="Q112" s="2">
        <v>3.0000000000000001E-3</v>
      </c>
      <c r="R112" s="2">
        <v>1.9E-2</v>
      </c>
      <c r="S112" s="2">
        <v>0</v>
      </c>
      <c r="T112" s="2">
        <v>2E-3</v>
      </c>
      <c r="U112" s="2"/>
      <c r="V112" s="2">
        <f t="shared" si="28"/>
        <v>0.89212500000000006</v>
      </c>
      <c r="W112" s="2">
        <f t="shared" si="28"/>
        <v>2.745E-3</v>
      </c>
      <c r="X112" s="2">
        <f t="shared" si="28"/>
        <v>1.7385000000000001E-2</v>
      </c>
      <c r="Y112" s="2">
        <f t="shared" si="28"/>
        <v>0</v>
      </c>
      <c r="Z112" s="2">
        <f t="shared" si="28"/>
        <v>1.83E-3</v>
      </c>
      <c r="AA112" s="1">
        <v>0.91500000000000004</v>
      </c>
      <c r="AB112" s="8">
        <v>825118</v>
      </c>
      <c r="AC112" s="8">
        <v>2113077</v>
      </c>
      <c r="AD112" t="s">
        <v>164</v>
      </c>
      <c r="AF112" t="s">
        <v>2220</v>
      </c>
      <c r="AH112" t="s">
        <v>2024</v>
      </c>
    </row>
    <row r="113" spans="1:34">
      <c r="A113">
        <v>88</v>
      </c>
      <c r="B113">
        <v>112</v>
      </c>
      <c r="C113" t="s">
        <v>2581</v>
      </c>
      <c r="D113" t="s">
        <v>209</v>
      </c>
      <c r="E113" t="s">
        <v>1747</v>
      </c>
      <c r="F113">
        <v>87</v>
      </c>
      <c r="G113" s="7" t="s">
        <v>1730</v>
      </c>
      <c r="H113" s="7" t="s">
        <v>2489</v>
      </c>
      <c r="I113">
        <v>2</v>
      </c>
      <c r="J113" s="3">
        <v>0.81459499999999996</v>
      </c>
      <c r="K113" s="3">
        <v>0.12805</v>
      </c>
      <c r="L113" s="3">
        <v>0</v>
      </c>
      <c r="M113" s="3">
        <v>4.1370000000000004E-2</v>
      </c>
      <c r="P113" s="2">
        <v>0.82699999999999996</v>
      </c>
      <c r="Q113" s="2">
        <v>0.13</v>
      </c>
      <c r="R113" s="2">
        <v>2.5000000000000001E-2</v>
      </c>
      <c r="S113" s="2">
        <v>0</v>
      </c>
      <c r="T113" s="2">
        <v>1.7000000000000001E-2</v>
      </c>
      <c r="U113" s="2"/>
      <c r="V113" s="2">
        <f t="shared" si="28"/>
        <v>0.81459499999999996</v>
      </c>
      <c r="W113" s="2">
        <f t="shared" si="28"/>
        <v>0.12805</v>
      </c>
      <c r="X113" s="2">
        <f t="shared" si="28"/>
        <v>2.4625000000000001E-2</v>
      </c>
      <c r="Y113" s="2">
        <f t="shared" si="28"/>
        <v>0</v>
      </c>
      <c r="Z113" s="2">
        <f t="shared" si="28"/>
        <v>1.6744999999999999E-2</v>
      </c>
      <c r="AA113" s="1">
        <v>0.98499999999999999</v>
      </c>
      <c r="AB113" s="8">
        <v>118484</v>
      </c>
      <c r="AC113" s="8">
        <v>14388600</v>
      </c>
      <c r="AD113" t="s">
        <v>164</v>
      </c>
      <c r="AF113" t="s">
        <v>2198</v>
      </c>
      <c r="AH113" t="s">
        <v>2024</v>
      </c>
    </row>
    <row r="114" spans="1:34">
      <c r="A114">
        <v>89</v>
      </c>
      <c r="B114">
        <v>113</v>
      </c>
      <c r="C114" t="s">
        <v>2581</v>
      </c>
      <c r="D114" t="s">
        <v>395</v>
      </c>
      <c r="E114" t="s">
        <v>1747</v>
      </c>
      <c r="F114">
        <v>91</v>
      </c>
      <c r="G114" s="7" t="s">
        <v>1730</v>
      </c>
      <c r="H114" s="7" t="s">
        <v>2534</v>
      </c>
      <c r="I114">
        <v>3</v>
      </c>
      <c r="J114" s="3">
        <v>0.88100000000000001</v>
      </c>
      <c r="K114" s="3">
        <v>2E-3</v>
      </c>
      <c r="L114" s="3">
        <v>1E-3</v>
      </c>
      <c r="M114" s="3">
        <v>0.115</v>
      </c>
      <c r="P114" s="2">
        <v>0.88100000000000001</v>
      </c>
      <c r="Q114" s="2">
        <v>2E-3</v>
      </c>
      <c r="R114" s="2">
        <v>0.10100000000000001</v>
      </c>
      <c r="S114" s="2">
        <v>1E-3</v>
      </c>
      <c r="T114" s="2">
        <v>1.4E-2</v>
      </c>
      <c r="U114" s="2"/>
      <c r="V114" s="2"/>
      <c r="W114" s="2"/>
      <c r="X114" s="2"/>
      <c r="Y114" s="2"/>
      <c r="Z114" s="2"/>
      <c r="AB114" s="8">
        <v>17364</v>
      </c>
      <c r="AC114" s="8">
        <v>1237000</v>
      </c>
      <c r="AD114" t="s">
        <v>164</v>
      </c>
      <c r="AF114" t="s">
        <v>2317</v>
      </c>
      <c r="AH114" t="s">
        <v>2024</v>
      </c>
    </row>
    <row r="115" spans="1:34">
      <c r="A115">
        <v>90</v>
      </c>
      <c r="B115">
        <v>114</v>
      </c>
      <c r="C115" t="s">
        <v>2581</v>
      </c>
      <c r="D115" t="s">
        <v>193</v>
      </c>
      <c r="E115" t="s">
        <v>1747</v>
      </c>
      <c r="F115">
        <v>99</v>
      </c>
      <c r="G115" s="7" t="s">
        <v>1730</v>
      </c>
      <c r="H115" s="7" t="s">
        <v>2530</v>
      </c>
      <c r="I115">
        <v>2</v>
      </c>
      <c r="J115" s="3">
        <v>0.79711999999999994</v>
      </c>
      <c r="K115" s="3">
        <v>9.1179999999999997E-2</v>
      </c>
      <c r="L115" s="3">
        <v>9.3999999999999997E-4</v>
      </c>
      <c r="M115" s="3">
        <v>5.0760000000000007E-2</v>
      </c>
      <c r="P115" s="2">
        <v>0.84799999999999998</v>
      </c>
      <c r="Q115" s="2">
        <v>9.7000000000000003E-2</v>
      </c>
      <c r="R115" s="2">
        <v>2.5000000000000001E-2</v>
      </c>
      <c r="S115" s="2">
        <v>1E-3</v>
      </c>
      <c r="T115" s="2">
        <v>2.9000000000000001E-2</v>
      </c>
      <c r="U115" s="2"/>
      <c r="V115" s="2">
        <f t="shared" ref="V115:Z116" si="29">+P115*$AA115</f>
        <v>0.79711999999999994</v>
      </c>
      <c r="W115" s="2">
        <f t="shared" si="29"/>
        <v>9.1179999999999997E-2</v>
      </c>
      <c r="X115" s="2">
        <f t="shared" si="29"/>
        <v>2.35E-2</v>
      </c>
      <c r="Y115" s="2">
        <f t="shared" si="29"/>
        <v>9.3999999999999997E-4</v>
      </c>
      <c r="Z115" s="2">
        <f t="shared" si="29"/>
        <v>2.726E-2</v>
      </c>
      <c r="AA115" s="1">
        <v>0.94</v>
      </c>
      <c r="AB115" s="8">
        <v>581834</v>
      </c>
      <c r="AC115" s="8">
        <v>38610097</v>
      </c>
      <c r="AD115" t="s">
        <v>164</v>
      </c>
      <c r="AF115" t="s">
        <v>2174</v>
      </c>
      <c r="AH115" t="s">
        <v>2024</v>
      </c>
    </row>
    <row r="116" spans="1:34">
      <c r="A116">
        <v>91</v>
      </c>
      <c r="B116">
        <v>115</v>
      </c>
      <c r="C116" t="s">
        <v>2581</v>
      </c>
      <c r="D116" t="s">
        <v>271</v>
      </c>
      <c r="E116" t="s">
        <v>1747</v>
      </c>
      <c r="F116">
        <v>99</v>
      </c>
      <c r="G116" s="7" t="s">
        <v>1730</v>
      </c>
      <c r="H116" s="7" t="s">
        <v>2530</v>
      </c>
      <c r="I116">
        <v>2</v>
      </c>
      <c r="J116" s="3">
        <v>0.80631000000000008</v>
      </c>
      <c r="K116" s="3">
        <v>0.10695</v>
      </c>
      <c r="L116" s="3">
        <v>2.7900000000000004E-3</v>
      </c>
      <c r="M116" s="3">
        <v>1.3950000000000001E-2</v>
      </c>
      <c r="P116" s="2">
        <v>0.86699999999999999</v>
      </c>
      <c r="Q116" s="2">
        <v>0.115</v>
      </c>
      <c r="R116" s="2">
        <v>5.0000000000000001E-3</v>
      </c>
      <c r="S116" s="2">
        <v>3.0000000000000001E-3</v>
      </c>
      <c r="T116" s="2">
        <v>9.9999999999999985E-3</v>
      </c>
      <c r="U116" s="2"/>
      <c r="V116" s="2">
        <f t="shared" si="29"/>
        <v>0.80631000000000008</v>
      </c>
      <c r="W116" s="2">
        <f t="shared" si="29"/>
        <v>0.10695</v>
      </c>
      <c r="X116" s="2">
        <f t="shared" si="29"/>
        <v>4.6500000000000005E-3</v>
      </c>
      <c r="Y116" s="2">
        <f t="shared" si="29"/>
        <v>2.7900000000000004E-3</v>
      </c>
      <c r="Z116" s="2">
        <f t="shared" si="29"/>
        <v>9.2999999999999992E-3</v>
      </c>
      <c r="AA116" s="1">
        <v>0.93</v>
      </c>
      <c r="AB116" s="8">
        <v>241551</v>
      </c>
      <c r="AC116" s="8">
        <v>34131400</v>
      </c>
      <c r="AD116" t="s">
        <v>164</v>
      </c>
      <c r="AF116" t="s">
        <v>2338</v>
      </c>
      <c r="AH116" t="s">
        <v>2024</v>
      </c>
    </row>
    <row r="117" spans="1:34">
      <c r="A117">
        <v>92</v>
      </c>
      <c r="B117">
        <v>116</v>
      </c>
      <c r="P117" s="2"/>
      <c r="Q117" s="2"/>
      <c r="R117" s="2"/>
      <c r="S117" s="2"/>
      <c r="T117" s="2"/>
      <c r="U117" s="2"/>
      <c r="V117" s="2"/>
      <c r="W117" s="2"/>
      <c r="X117" s="2"/>
      <c r="Y117" s="2"/>
      <c r="Z117" s="2"/>
      <c r="AB117" s="8"/>
      <c r="AC117" s="8"/>
    </row>
    <row r="118" spans="1:34">
      <c r="A118">
        <v>93</v>
      </c>
      <c r="B118">
        <v>117</v>
      </c>
      <c r="C118" t="s">
        <v>2582</v>
      </c>
      <c r="D118" t="s">
        <v>1443</v>
      </c>
      <c r="E118" t="s">
        <v>1748</v>
      </c>
      <c r="F118">
        <v>5</v>
      </c>
      <c r="G118" s="7" t="s">
        <v>1730</v>
      </c>
      <c r="H118" s="7" t="s">
        <v>2508</v>
      </c>
      <c r="I118">
        <v>1</v>
      </c>
      <c r="J118" s="3">
        <v>0.76950400000000008</v>
      </c>
      <c r="K118" s="3">
        <v>1.73E-4</v>
      </c>
      <c r="L118" s="3">
        <v>8.6499999999999999E-4</v>
      </c>
      <c r="M118" s="3">
        <v>9.4284999999999994E-2</v>
      </c>
      <c r="P118" s="2">
        <v>0.88960000000000006</v>
      </c>
      <c r="Q118" s="2">
        <v>2.0000000000000001E-4</v>
      </c>
      <c r="R118" s="2">
        <v>7.9000000000000001E-2</v>
      </c>
      <c r="S118" s="2">
        <v>1E-3</v>
      </c>
      <c r="T118" s="2">
        <v>0.03</v>
      </c>
      <c r="U118" s="2"/>
      <c r="V118" s="2">
        <f t="shared" ref="V118:V128" si="30">+P118*$AA118</f>
        <v>0.76950400000000008</v>
      </c>
      <c r="W118" s="2">
        <f t="shared" ref="W118:W128" si="31">+Q118*$AA118</f>
        <v>1.73E-4</v>
      </c>
      <c r="X118" s="2">
        <f t="shared" ref="X118:X128" si="32">+R118*$AA118</f>
        <v>6.8335000000000007E-2</v>
      </c>
      <c r="Y118" s="2">
        <f t="shared" ref="Y118:Y128" si="33">+S118*$AA118</f>
        <v>8.6499999999999999E-4</v>
      </c>
      <c r="Z118" s="2">
        <f t="shared" ref="Z118:Z128" si="34">+T118*$AA118</f>
        <v>2.5949999999999997E-2</v>
      </c>
      <c r="AA118" s="1">
        <v>0.86499999999999999</v>
      </c>
      <c r="AB118" s="8">
        <v>8514877</v>
      </c>
      <c r="AC118" s="8">
        <v>193946886</v>
      </c>
      <c r="AD118" t="s">
        <v>1269</v>
      </c>
      <c r="AF118" t="s">
        <v>2066</v>
      </c>
      <c r="AH118" t="s">
        <v>2024</v>
      </c>
    </row>
    <row r="119" spans="1:34">
      <c r="A119">
        <v>94</v>
      </c>
      <c r="B119">
        <v>118</v>
      </c>
      <c r="C119" t="s">
        <v>2582</v>
      </c>
      <c r="D119" t="s">
        <v>1462</v>
      </c>
      <c r="E119" t="s">
        <v>1748</v>
      </c>
      <c r="F119">
        <v>9</v>
      </c>
      <c r="G119" s="7" t="s">
        <v>1730</v>
      </c>
      <c r="H119" s="7" t="s">
        <v>2522</v>
      </c>
      <c r="I119">
        <v>1</v>
      </c>
      <c r="J119" s="3">
        <v>0.77161999999999986</v>
      </c>
      <c r="K119" s="3">
        <v>0</v>
      </c>
      <c r="L119" s="3">
        <v>0</v>
      </c>
      <c r="M119" s="3">
        <v>4.7559999999999998E-2</v>
      </c>
      <c r="P119" s="2">
        <v>0.94099999999999995</v>
      </c>
      <c r="Q119" s="2">
        <v>0</v>
      </c>
      <c r="R119" s="2">
        <v>5.5E-2</v>
      </c>
      <c r="S119" s="2">
        <v>0</v>
      </c>
      <c r="T119" s="2">
        <v>3.0000000000000001E-3</v>
      </c>
      <c r="U119" s="2"/>
      <c r="V119" s="2">
        <f t="shared" si="30"/>
        <v>0.77161999999999986</v>
      </c>
      <c r="W119" s="2">
        <f t="shared" si="31"/>
        <v>0</v>
      </c>
      <c r="X119" s="2">
        <f t="shared" si="32"/>
        <v>4.5099999999999994E-2</v>
      </c>
      <c r="Y119" s="2">
        <f t="shared" si="33"/>
        <v>0</v>
      </c>
      <c r="Z119" s="2">
        <f t="shared" si="34"/>
        <v>2.4599999999999999E-3</v>
      </c>
      <c r="AA119" s="1">
        <v>0.82</v>
      </c>
      <c r="AB119" s="8">
        <v>255595</v>
      </c>
      <c r="AC119" s="8">
        <v>15504600</v>
      </c>
      <c r="AD119" t="s">
        <v>1269</v>
      </c>
      <c r="AF119" t="s">
        <v>2114</v>
      </c>
      <c r="AH119" t="s">
        <v>2024</v>
      </c>
    </row>
    <row r="120" spans="1:34">
      <c r="A120">
        <v>95</v>
      </c>
      <c r="B120">
        <v>119</v>
      </c>
      <c r="C120" t="s">
        <v>2582</v>
      </c>
      <c r="D120" t="s">
        <v>1457</v>
      </c>
      <c r="E120" t="s">
        <v>1748</v>
      </c>
      <c r="F120">
        <v>10</v>
      </c>
      <c r="G120" s="7" t="s">
        <v>1730</v>
      </c>
      <c r="H120" s="7" t="s">
        <v>2514</v>
      </c>
      <c r="I120">
        <v>1</v>
      </c>
      <c r="J120" s="3">
        <v>0.76312499999999994</v>
      </c>
      <c r="K120" s="3">
        <v>1.65E-4</v>
      </c>
      <c r="L120" s="3">
        <v>0</v>
      </c>
      <c r="M120" s="3">
        <v>6.17925E-2</v>
      </c>
      <c r="P120" s="2">
        <v>0.92500000000000004</v>
      </c>
      <c r="Q120" s="2">
        <v>2.0000000000000001E-4</v>
      </c>
      <c r="R120" s="2">
        <v>6.6000000000000003E-2</v>
      </c>
      <c r="S120" s="2">
        <v>0</v>
      </c>
      <c r="T120" s="2">
        <v>8.8999999999999999E-3</v>
      </c>
      <c r="U120" s="2"/>
      <c r="V120" s="2">
        <f t="shared" si="30"/>
        <v>0.76312499999999994</v>
      </c>
      <c r="W120" s="2">
        <f t="shared" si="31"/>
        <v>1.65E-4</v>
      </c>
      <c r="X120" s="2">
        <f t="shared" si="32"/>
        <v>5.4449999999999998E-2</v>
      </c>
      <c r="Y120" s="2">
        <f t="shared" si="33"/>
        <v>0</v>
      </c>
      <c r="Z120" s="2">
        <f t="shared" si="34"/>
        <v>7.3424999999999992E-3</v>
      </c>
      <c r="AA120" s="1">
        <v>0.82499999999999996</v>
      </c>
      <c r="AB120" s="8">
        <v>1141748</v>
      </c>
      <c r="AC120" s="8">
        <v>47091000</v>
      </c>
      <c r="AD120" t="s">
        <v>1269</v>
      </c>
      <c r="AF120" t="s">
        <v>2090</v>
      </c>
      <c r="AH120" t="s">
        <v>2024</v>
      </c>
    </row>
    <row r="121" spans="1:34">
      <c r="A121">
        <v>96</v>
      </c>
      <c r="B121">
        <v>120</v>
      </c>
      <c r="C121" t="s">
        <v>2582</v>
      </c>
      <c r="D121" t="s">
        <v>1512</v>
      </c>
      <c r="E121" t="s">
        <v>1748</v>
      </c>
      <c r="F121">
        <v>11</v>
      </c>
      <c r="G121" s="7" t="s">
        <v>1730</v>
      </c>
      <c r="H121" s="7" t="s">
        <v>2563</v>
      </c>
      <c r="I121">
        <v>1</v>
      </c>
      <c r="J121" s="3">
        <v>0.70547000000000004</v>
      </c>
      <c r="K121" s="3">
        <v>2.3700000000000001E-3</v>
      </c>
      <c r="L121" s="3">
        <v>0</v>
      </c>
      <c r="M121" s="3">
        <v>8.1133000000000011E-2</v>
      </c>
      <c r="P121" s="2">
        <v>0.89300000000000002</v>
      </c>
      <c r="Q121" s="2">
        <v>3.0000000000000001E-3</v>
      </c>
      <c r="R121" s="2">
        <v>0.1</v>
      </c>
      <c r="S121" s="2">
        <v>0</v>
      </c>
      <c r="T121" s="2">
        <v>2.7000000000000001E-3</v>
      </c>
      <c r="U121" s="2"/>
      <c r="V121" s="2">
        <f t="shared" si="30"/>
        <v>0.70547000000000004</v>
      </c>
      <c r="W121" s="2">
        <f t="shared" si="31"/>
        <v>2.3700000000000001E-3</v>
      </c>
      <c r="X121" s="2">
        <f t="shared" si="32"/>
        <v>7.9000000000000015E-2</v>
      </c>
      <c r="Y121" s="2">
        <f t="shared" si="33"/>
        <v>0</v>
      </c>
      <c r="Z121" s="2">
        <f t="shared" si="34"/>
        <v>2.1330000000000003E-3</v>
      </c>
      <c r="AA121" s="1">
        <v>0.79</v>
      </c>
      <c r="AB121" s="8">
        <v>916445</v>
      </c>
      <c r="AC121" s="8">
        <v>28946101</v>
      </c>
      <c r="AD121" t="s">
        <v>1269</v>
      </c>
      <c r="AF121" t="s">
        <v>2387</v>
      </c>
      <c r="AH121" t="s">
        <v>2024</v>
      </c>
    </row>
    <row r="122" spans="1:34">
      <c r="A122">
        <v>97</v>
      </c>
      <c r="B122">
        <v>121</v>
      </c>
      <c r="C122" t="s">
        <v>2582</v>
      </c>
      <c r="D122" t="s">
        <v>1382</v>
      </c>
      <c r="E122" t="s">
        <v>1748</v>
      </c>
      <c r="F122">
        <v>13</v>
      </c>
      <c r="G122" s="7" t="s">
        <v>1730</v>
      </c>
      <c r="H122" s="7" t="s">
        <v>2518</v>
      </c>
      <c r="I122">
        <v>2</v>
      </c>
      <c r="J122" s="3">
        <v>0.71811000000000003</v>
      </c>
      <c r="K122" s="3">
        <v>0</v>
      </c>
      <c r="L122" s="3">
        <v>0</v>
      </c>
      <c r="M122" s="3">
        <v>7.1099999999999997E-2</v>
      </c>
      <c r="P122" s="2">
        <v>0.90900000000000003</v>
      </c>
      <c r="Q122" s="2">
        <v>0</v>
      </c>
      <c r="R122" s="2">
        <v>7.9000000000000001E-2</v>
      </c>
      <c r="S122" s="2">
        <v>0</v>
      </c>
      <c r="T122" s="2">
        <v>1.0999999999999999E-2</v>
      </c>
      <c r="U122" s="2"/>
      <c r="V122" s="2">
        <f t="shared" si="30"/>
        <v>0.71811000000000003</v>
      </c>
      <c r="W122" s="2">
        <f t="shared" si="31"/>
        <v>0</v>
      </c>
      <c r="X122" s="2">
        <f t="shared" si="32"/>
        <v>6.241E-2</v>
      </c>
      <c r="Y122" s="2">
        <f t="shared" si="33"/>
        <v>0</v>
      </c>
      <c r="Z122" s="2">
        <f t="shared" si="34"/>
        <v>8.6899999999999998E-3</v>
      </c>
      <c r="AA122" s="1">
        <v>0.79</v>
      </c>
      <c r="AB122" s="8">
        <v>51100</v>
      </c>
      <c r="AC122" s="8">
        <v>4667096</v>
      </c>
      <c r="AD122" t="s">
        <v>1269</v>
      </c>
      <c r="AF122" t="s">
        <v>2097</v>
      </c>
      <c r="AH122" t="s">
        <v>2024</v>
      </c>
    </row>
    <row r="123" spans="1:34">
      <c r="A123">
        <v>98</v>
      </c>
      <c r="B123">
        <v>122</v>
      </c>
      <c r="C123" t="s">
        <v>2582</v>
      </c>
      <c r="D123" t="s">
        <v>1388</v>
      </c>
      <c r="E123" t="s">
        <v>1748</v>
      </c>
      <c r="F123">
        <v>16</v>
      </c>
      <c r="G123" s="7" t="s">
        <v>1730</v>
      </c>
      <c r="H123" s="7" t="s">
        <v>2485</v>
      </c>
      <c r="I123">
        <v>5</v>
      </c>
      <c r="J123" s="3">
        <v>0.73205999999999993</v>
      </c>
      <c r="K123" s="3">
        <v>0</v>
      </c>
      <c r="L123" s="3">
        <v>0</v>
      </c>
      <c r="M123" s="3">
        <v>9.7939999999999999E-2</v>
      </c>
      <c r="P123" s="2">
        <v>0.88200000000000001</v>
      </c>
      <c r="Q123" s="2">
        <v>0</v>
      </c>
      <c r="R123" s="2">
        <v>0.11</v>
      </c>
      <c r="S123" s="2">
        <v>0</v>
      </c>
      <c r="T123" s="2">
        <v>8.0000000000000002E-3</v>
      </c>
      <c r="U123" s="2"/>
      <c r="V123" s="2">
        <f t="shared" si="30"/>
        <v>0.73205999999999993</v>
      </c>
      <c r="W123" s="2">
        <f t="shared" si="31"/>
        <v>0</v>
      </c>
      <c r="X123" s="2">
        <f t="shared" si="32"/>
        <v>9.1299999999999992E-2</v>
      </c>
      <c r="Y123" s="2">
        <f t="shared" si="33"/>
        <v>0</v>
      </c>
      <c r="Z123" s="2">
        <f t="shared" si="34"/>
        <v>6.6400000000000001E-3</v>
      </c>
      <c r="AA123" s="1">
        <v>0.83</v>
      </c>
      <c r="AB123" s="8">
        <v>21040</v>
      </c>
      <c r="AC123" s="8">
        <v>6183000</v>
      </c>
      <c r="AD123" t="s">
        <v>1269</v>
      </c>
      <c r="AF123" t="s">
        <v>2116</v>
      </c>
      <c r="AH123" t="s">
        <v>2024</v>
      </c>
    </row>
    <row r="124" spans="1:34">
      <c r="A124">
        <v>99</v>
      </c>
      <c r="B124">
        <v>123</v>
      </c>
      <c r="C124" t="s">
        <v>2582</v>
      </c>
      <c r="D124" t="s">
        <v>1399</v>
      </c>
      <c r="E124" t="s">
        <v>1748</v>
      </c>
      <c r="F124">
        <v>16</v>
      </c>
      <c r="G124" s="7" t="s">
        <v>1730</v>
      </c>
      <c r="H124" s="7" t="s">
        <v>2485</v>
      </c>
      <c r="I124">
        <v>5</v>
      </c>
      <c r="J124" s="3">
        <v>0.73583999999999994</v>
      </c>
      <c r="K124" s="3">
        <v>8.4000000000000003E-4</v>
      </c>
      <c r="L124" s="3">
        <v>8.4000000000000003E-4</v>
      </c>
      <c r="M124" s="3">
        <v>0.10247999999999999</v>
      </c>
      <c r="P124" s="2">
        <v>0.876</v>
      </c>
      <c r="Q124" s="2">
        <v>1E-3</v>
      </c>
      <c r="R124" s="2">
        <v>0.105</v>
      </c>
      <c r="S124" s="2">
        <v>1E-3</v>
      </c>
      <c r="T124" s="2">
        <v>1.7000000000000001E-2</v>
      </c>
      <c r="U124" s="2"/>
      <c r="V124" s="2">
        <f t="shared" si="30"/>
        <v>0.73583999999999994</v>
      </c>
      <c r="W124" s="2">
        <f t="shared" si="31"/>
        <v>8.4000000000000003E-4</v>
      </c>
      <c r="X124" s="2">
        <f t="shared" si="32"/>
        <v>8.8199999999999987E-2</v>
      </c>
      <c r="Y124" s="2">
        <f t="shared" si="33"/>
        <v>8.4000000000000003E-4</v>
      </c>
      <c r="Z124" s="2">
        <f t="shared" si="34"/>
        <v>1.4280000000000001E-2</v>
      </c>
      <c r="AA124" s="1">
        <v>0.84</v>
      </c>
      <c r="AB124" s="8">
        <v>112088</v>
      </c>
      <c r="AC124" s="8">
        <v>8385072</v>
      </c>
      <c r="AD124" t="s">
        <v>1269</v>
      </c>
      <c r="AF124" t="s">
        <v>2153</v>
      </c>
      <c r="AH124" t="s">
        <v>2024</v>
      </c>
    </row>
    <row r="125" spans="1:34">
      <c r="A125">
        <v>100</v>
      </c>
      <c r="B125">
        <v>124</v>
      </c>
      <c r="C125" t="s">
        <v>2582</v>
      </c>
      <c r="D125" t="s">
        <v>1410</v>
      </c>
      <c r="E125" t="s">
        <v>1748</v>
      </c>
      <c r="F125">
        <v>16</v>
      </c>
      <c r="G125" s="7" t="s">
        <v>1730</v>
      </c>
      <c r="H125" s="7" t="s">
        <v>2485</v>
      </c>
      <c r="I125">
        <v>5</v>
      </c>
      <c r="J125" s="3">
        <v>0.72071999999999992</v>
      </c>
      <c r="K125" s="3">
        <v>0</v>
      </c>
      <c r="L125" s="3">
        <v>0</v>
      </c>
      <c r="M125" s="3">
        <v>0.11760000000000001</v>
      </c>
      <c r="P125" s="2">
        <v>0.85799999999999998</v>
      </c>
      <c r="Q125" s="2">
        <v>0</v>
      </c>
      <c r="R125" s="2">
        <v>0.125</v>
      </c>
      <c r="S125" s="2">
        <v>0</v>
      </c>
      <c r="T125" s="2">
        <v>1.4999999999999999E-2</v>
      </c>
      <c r="U125" s="2"/>
      <c r="V125" s="2">
        <f t="shared" si="30"/>
        <v>0.72071999999999992</v>
      </c>
      <c r="W125" s="2">
        <f t="shared" si="31"/>
        <v>0</v>
      </c>
      <c r="X125" s="2">
        <f t="shared" si="32"/>
        <v>0.105</v>
      </c>
      <c r="Y125" s="2">
        <f t="shared" si="33"/>
        <v>0</v>
      </c>
      <c r="Z125" s="2">
        <f t="shared" si="34"/>
        <v>1.2599999999999998E-2</v>
      </c>
      <c r="AA125" s="1">
        <v>0.84</v>
      </c>
      <c r="AB125" s="8">
        <v>121428</v>
      </c>
      <c r="AC125" s="8">
        <v>6071045</v>
      </c>
      <c r="AD125" t="s">
        <v>1269</v>
      </c>
      <c r="AF125" t="s">
        <v>2239</v>
      </c>
      <c r="AH125" t="s">
        <v>2024</v>
      </c>
    </row>
    <row r="126" spans="1:34">
      <c r="A126">
        <v>101</v>
      </c>
      <c r="B126">
        <v>125</v>
      </c>
      <c r="C126" t="s">
        <v>2582</v>
      </c>
      <c r="D126" t="s">
        <v>1299</v>
      </c>
      <c r="E126" t="s">
        <v>1748</v>
      </c>
      <c r="F126">
        <v>17</v>
      </c>
      <c r="G126" s="7" t="s">
        <v>1730</v>
      </c>
      <c r="H126" s="7" t="s">
        <v>2520</v>
      </c>
      <c r="I126">
        <v>1</v>
      </c>
      <c r="J126" s="3">
        <v>0.75680000000000003</v>
      </c>
      <c r="K126" s="3">
        <v>0</v>
      </c>
      <c r="L126" s="3">
        <v>0</v>
      </c>
      <c r="M126" s="3">
        <v>0.10234</v>
      </c>
      <c r="P126" s="2">
        <v>0.88</v>
      </c>
      <c r="Q126" s="2">
        <v>0</v>
      </c>
      <c r="R126" s="2">
        <v>0.109</v>
      </c>
      <c r="S126" s="2">
        <v>0</v>
      </c>
      <c r="T126" s="2">
        <v>9.9999999999999985E-3</v>
      </c>
      <c r="U126" s="2"/>
      <c r="V126" s="2">
        <f t="shared" si="30"/>
        <v>0.75680000000000003</v>
      </c>
      <c r="W126" s="2">
        <f t="shared" si="31"/>
        <v>0</v>
      </c>
      <c r="X126" s="2">
        <f t="shared" si="32"/>
        <v>9.3740000000000004E-2</v>
      </c>
      <c r="Y126" s="2">
        <f t="shared" si="33"/>
        <v>0</v>
      </c>
      <c r="Z126" s="2">
        <f t="shared" si="34"/>
        <v>8.5999999999999983E-3</v>
      </c>
      <c r="AA126" s="1">
        <v>0.86</v>
      </c>
      <c r="AB126" s="8">
        <v>47875</v>
      </c>
      <c r="AC126" s="8">
        <v>9445281</v>
      </c>
      <c r="AD126" t="s">
        <v>1269</v>
      </c>
      <c r="AF126" t="s">
        <v>71</v>
      </c>
      <c r="AH126" t="s">
        <v>2024</v>
      </c>
    </row>
    <row r="127" spans="1:34">
      <c r="A127">
        <v>102</v>
      </c>
      <c r="B127">
        <v>126</v>
      </c>
      <c r="C127" t="s">
        <v>2582</v>
      </c>
      <c r="D127" t="s">
        <v>1406</v>
      </c>
      <c r="E127" t="s">
        <v>1748</v>
      </c>
      <c r="F127">
        <v>18</v>
      </c>
      <c r="G127" s="7" t="s">
        <v>1730</v>
      </c>
      <c r="H127" s="7" t="s">
        <v>2542</v>
      </c>
      <c r="I127">
        <v>1</v>
      </c>
      <c r="J127" s="3">
        <v>0.68515199999999998</v>
      </c>
      <c r="K127" s="3">
        <v>0</v>
      </c>
      <c r="L127" s="3">
        <v>0</v>
      </c>
      <c r="M127" s="3">
        <v>3.4416000000000002E-2</v>
      </c>
      <c r="P127" s="2">
        <v>0.9516</v>
      </c>
      <c r="Q127" s="2">
        <v>0</v>
      </c>
      <c r="R127" s="2">
        <v>4.7E-2</v>
      </c>
      <c r="S127" s="2">
        <v>0</v>
      </c>
      <c r="T127" s="2">
        <v>7.9999999999999993E-4</v>
      </c>
      <c r="U127" s="2"/>
      <c r="V127" s="2">
        <f t="shared" si="30"/>
        <v>0.68515199999999998</v>
      </c>
      <c r="W127" s="2">
        <f t="shared" si="31"/>
        <v>0</v>
      </c>
      <c r="X127" s="2">
        <f t="shared" si="32"/>
        <v>3.3840000000000002E-2</v>
      </c>
      <c r="Y127" s="2">
        <f t="shared" si="33"/>
        <v>0</v>
      </c>
      <c r="Z127" s="2">
        <f t="shared" si="34"/>
        <v>5.7599999999999991E-4</v>
      </c>
      <c r="AA127" s="1">
        <v>0.72</v>
      </c>
      <c r="AB127" s="8">
        <v>1967138</v>
      </c>
      <c r="AC127" s="8">
        <v>112336538</v>
      </c>
      <c r="AD127" t="s">
        <v>1269</v>
      </c>
      <c r="AF127" t="s">
        <v>2208</v>
      </c>
      <c r="AH127" t="s">
        <v>2024</v>
      </c>
    </row>
    <row r="128" spans="1:34">
      <c r="A128">
        <v>103</v>
      </c>
      <c r="B128">
        <v>127</v>
      </c>
      <c r="C128" t="s">
        <v>2582</v>
      </c>
      <c r="D128" t="s">
        <v>1132</v>
      </c>
      <c r="E128" t="s">
        <v>1748</v>
      </c>
      <c r="F128">
        <v>39</v>
      </c>
      <c r="G128" s="7" t="s">
        <v>1730</v>
      </c>
      <c r="H128" s="7" t="s">
        <v>2474</v>
      </c>
      <c r="I128">
        <v>8</v>
      </c>
      <c r="J128" s="3">
        <v>0.70069999999999999</v>
      </c>
      <c r="K128" s="3">
        <v>4.2899999999999995E-3</v>
      </c>
      <c r="L128" s="3">
        <v>0</v>
      </c>
      <c r="M128" s="3">
        <v>1.001E-2</v>
      </c>
      <c r="P128" s="2">
        <v>0.98</v>
      </c>
      <c r="Q128" s="2">
        <v>6.0000000000000001E-3</v>
      </c>
      <c r="R128" s="2">
        <v>1.4E-2</v>
      </c>
      <c r="S128" s="2">
        <v>0</v>
      </c>
      <c r="T128" s="2">
        <v>0</v>
      </c>
      <c r="U128" s="2"/>
      <c r="V128" s="2">
        <f t="shared" si="30"/>
        <v>0.70069999999999999</v>
      </c>
      <c r="W128" s="2">
        <f t="shared" si="31"/>
        <v>4.2899999999999995E-3</v>
      </c>
      <c r="X128" s="2">
        <f t="shared" si="32"/>
        <v>1.001E-2</v>
      </c>
      <c r="Y128" s="2">
        <f t="shared" si="33"/>
        <v>0</v>
      </c>
      <c r="Z128" s="2">
        <f t="shared" si="34"/>
        <v>0</v>
      </c>
      <c r="AA128" s="1">
        <v>0.71499999999999997</v>
      </c>
      <c r="AB128" s="8">
        <v>33843</v>
      </c>
      <c r="AC128" s="8">
        <v>3559500</v>
      </c>
      <c r="AD128" t="s">
        <v>954</v>
      </c>
      <c r="AF128" t="s">
        <v>2212</v>
      </c>
      <c r="AH128" t="s">
        <v>2024</v>
      </c>
    </row>
    <row r="129" spans="1:34">
      <c r="A129">
        <v>104</v>
      </c>
      <c r="B129">
        <v>128</v>
      </c>
      <c r="C129" t="s">
        <v>2582</v>
      </c>
      <c r="D129" t="s">
        <v>347</v>
      </c>
      <c r="E129" t="s">
        <v>1748</v>
      </c>
      <c r="F129">
        <v>64</v>
      </c>
      <c r="G129" s="7" t="s">
        <v>1730</v>
      </c>
      <c r="H129" s="7" t="s">
        <v>2510</v>
      </c>
      <c r="I129">
        <v>4</v>
      </c>
      <c r="J129" s="3">
        <v>0.76500000000000001</v>
      </c>
      <c r="K129" s="3">
        <v>0.112</v>
      </c>
      <c r="L129" s="3">
        <v>0</v>
      </c>
      <c r="M129" s="3">
        <v>0.123</v>
      </c>
      <c r="P129" s="2">
        <v>0.76500000000000001</v>
      </c>
      <c r="Q129" s="2">
        <v>0.112</v>
      </c>
      <c r="R129" s="2">
        <v>5.6000000000000001E-2</v>
      </c>
      <c r="S129" s="2">
        <v>0</v>
      </c>
      <c r="T129" s="2">
        <v>6.7000000000000004E-2</v>
      </c>
      <c r="U129" s="2"/>
      <c r="V129" s="2"/>
      <c r="W129" s="2"/>
      <c r="X129" s="2"/>
      <c r="Y129" s="2"/>
      <c r="Z129" s="2"/>
      <c r="AB129" s="8">
        <v>267667</v>
      </c>
      <c r="AC129" s="8">
        <v>1594000</v>
      </c>
      <c r="AD129" t="s">
        <v>164</v>
      </c>
      <c r="AF129" t="s">
        <v>2138</v>
      </c>
      <c r="AH129" t="s">
        <v>2024</v>
      </c>
    </row>
    <row r="130" spans="1:34">
      <c r="A130">
        <v>105</v>
      </c>
      <c r="B130">
        <v>129</v>
      </c>
      <c r="C130" t="s">
        <v>2582</v>
      </c>
      <c r="D130" t="s">
        <v>286</v>
      </c>
      <c r="E130" t="s">
        <v>1748</v>
      </c>
      <c r="F130">
        <v>89</v>
      </c>
      <c r="G130" s="7" t="s">
        <v>1730</v>
      </c>
      <c r="H130" s="7" t="s">
        <v>2567</v>
      </c>
      <c r="I130">
        <v>1</v>
      </c>
      <c r="J130" s="3">
        <v>0.76195000000000002</v>
      </c>
      <c r="K130" s="3">
        <v>7.8750000000000001E-3</v>
      </c>
      <c r="L130" s="3">
        <v>0</v>
      </c>
      <c r="M130" s="3">
        <v>0.105</v>
      </c>
      <c r="P130" s="2">
        <v>0.87080000000000002</v>
      </c>
      <c r="Q130" s="2">
        <v>8.9999999999999993E-3</v>
      </c>
      <c r="R130" s="2">
        <v>7.9000000000000001E-2</v>
      </c>
      <c r="S130" s="2">
        <v>0</v>
      </c>
      <c r="T130" s="2">
        <v>4.1000000000000002E-2</v>
      </c>
      <c r="U130" s="2"/>
      <c r="V130" s="2">
        <f t="shared" ref="V130:Z132" si="35">+P130*$AA130</f>
        <v>0.76195000000000002</v>
      </c>
      <c r="W130" s="2">
        <f t="shared" si="35"/>
        <v>7.8750000000000001E-3</v>
      </c>
      <c r="X130" s="2">
        <f t="shared" si="35"/>
        <v>6.9125000000000006E-2</v>
      </c>
      <c r="Y130" s="2">
        <f t="shared" si="35"/>
        <v>0</v>
      </c>
      <c r="Z130" s="2">
        <f t="shared" si="35"/>
        <v>3.5875000000000004E-2</v>
      </c>
      <c r="AA130" s="1">
        <v>0.875</v>
      </c>
      <c r="AB130" s="8">
        <v>390757</v>
      </c>
      <c r="AC130" s="8">
        <v>12973808</v>
      </c>
      <c r="AD130" t="s">
        <v>164</v>
      </c>
      <c r="AF130" t="s">
        <v>2393</v>
      </c>
      <c r="AH130" t="s">
        <v>2024</v>
      </c>
    </row>
    <row r="131" spans="1:34">
      <c r="A131">
        <v>106</v>
      </c>
      <c r="B131">
        <v>130</v>
      </c>
      <c r="C131" t="s">
        <v>2582</v>
      </c>
      <c r="D131" t="s">
        <v>386</v>
      </c>
      <c r="E131" t="s">
        <v>1748</v>
      </c>
      <c r="F131">
        <v>91</v>
      </c>
      <c r="G131" s="7" t="s">
        <v>1730</v>
      </c>
      <c r="H131" s="7" t="s">
        <v>2534</v>
      </c>
      <c r="I131">
        <v>3</v>
      </c>
      <c r="J131" s="3">
        <v>0.68698500000000007</v>
      </c>
      <c r="K131" s="3">
        <v>1.4365000000000001E-2</v>
      </c>
      <c r="L131" s="3">
        <v>1.0985E-2</v>
      </c>
      <c r="M131" s="3">
        <v>0.13181999999999999</v>
      </c>
      <c r="P131" s="2">
        <v>0.81300000000000006</v>
      </c>
      <c r="Q131" s="2">
        <v>1.7000000000000001E-2</v>
      </c>
      <c r="R131" s="2">
        <v>0.14899999999999999</v>
      </c>
      <c r="S131" s="2">
        <v>1.2999999999999999E-2</v>
      </c>
      <c r="T131" s="2">
        <v>7.0000000000000001E-3</v>
      </c>
      <c r="U131" s="2"/>
      <c r="V131" s="2">
        <f t="shared" si="35"/>
        <v>0.68698500000000007</v>
      </c>
      <c r="W131" s="2">
        <f t="shared" si="35"/>
        <v>1.4365000000000001E-2</v>
      </c>
      <c r="X131" s="2">
        <f t="shared" si="35"/>
        <v>0.12590499999999999</v>
      </c>
      <c r="Y131" s="2">
        <f t="shared" si="35"/>
        <v>1.0985E-2</v>
      </c>
      <c r="Z131" s="2">
        <f t="shared" si="35"/>
        <v>5.9150000000000001E-3</v>
      </c>
      <c r="AA131" s="1">
        <v>0.84499999999999997</v>
      </c>
      <c r="AB131" s="8">
        <v>1220813</v>
      </c>
      <c r="AC131" s="8">
        <v>52981991</v>
      </c>
      <c r="AD131" t="s">
        <v>164</v>
      </c>
      <c r="AF131" t="s">
        <v>2304</v>
      </c>
      <c r="AH131" t="s">
        <v>2024</v>
      </c>
    </row>
    <row r="132" spans="1:34">
      <c r="A132">
        <v>107</v>
      </c>
      <c r="B132">
        <v>131</v>
      </c>
      <c r="C132" t="s">
        <v>2582</v>
      </c>
      <c r="D132" t="s">
        <v>201</v>
      </c>
      <c r="E132" t="s">
        <v>1748</v>
      </c>
      <c r="F132">
        <v>92</v>
      </c>
      <c r="G132" s="7" t="s">
        <v>1730</v>
      </c>
      <c r="H132" s="7" t="s">
        <v>2536</v>
      </c>
      <c r="I132">
        <v>1</v>
      </c>
      <c r="J132" s="3">
        <v>0.79329000000000005</v>
      </c>
      <c r="K132" s="3">
        <v>2.7900000000000001E-2</v>
      </c>
      <c r="L132" s="3">
        <v>4.6500000000000003E-4</v>
      </c>
      <c r="M132" s="3">
        <v>0.10695</v>
      </c>
      <c r="P132" s="2">
        <v>0.85299999999999998</v>
      </c>
      <c r="Q132" s="2">
        <v>0.03</v>
      </c>
      <c r="R132" s="2">
        <v>6.9000000000000006E-2</v>
      </c>
      <c r="S132" s="2">
        <v>5.0000000000000001E-4</v>
      </c>
      <c r="T132" s="2">
        <v>4.5999999999999999E-2</v>
      </c>
      <c r="U132" s="2"/>
      <c r="V132" s="2">
        <f t="shared" si="35"/>
        <v>0.79329000000000005</v>
      </c>
      <c r="W132" s="2">
        <f t="shared" si="35"/>
        <v>2.7900000000000001E-2</v>
      </c>
      <c r="X132" s="2">
        <f t="shared" si="35"/>
        <v>6.4170000000000005E-2</v>
      </c>
      <c r="Y132" s="2">
        <f t="shared" si="35"/>
        <v>4.6500000000000003E-4</v>
      </c>
      <c r="Z132" s="2">
        <f t="shared" si="35"/>
        <v>4.2779999999999999E-2</v>
      </c>
      <c r="AA132" s="1">
        <v>0.93</v>
      </c>
      <c r="AB132" s="8">
        <v>587041</v>
      </c>
      <c r="AC132" s="8">
        <v>20696070</v>
      </c>
      <c r="AD132" t="s">
        <v>164</v>
      </c>
      <c r="AF132" t="s">
        <v>2196</v>
      </c>
      <c r="AH132" t="s">
        <v>2024</v>
      </c>
    </row>
    <row r="133" spans="1:34">
      <c r="A133">
        <v>108</v>
      </c>
      <c r="B133">
        <v>132</v>
      </c>
      <c r="P133" s="2"/>
      <c r="Q133" s="2"/>
      <c r="R133" s="2"/>
      <c r="S133" s="2"/>
      <c r="T133" s="2"/>
      <c r="U133" s="2"/>
      <c r="V133" s="2"/>
      <c r="W133" s="2"/>
      <c r="X133" s="2"/>
      <c r="Y133" s="2"/>
      <c r="Z133" s="2"/>
      <c r="AB133" s="8"/>
      <c r="AC133" s="8"/>
    </row>
    <row r="134" spans="1:34">
      <c r="A134">
        <v>109</v>
      </c>
      <c r="B134">
        <v>133</v>
      </c>
      <c r="C134" t="s">
        <v>2583</v>
      </c>
      <c r="D134" t="s">
        <v>1450</v>
      </c>
      <c r="E134" t="s">
        <v>1749</v>
      </c>
      <c r="F134">
        <v>2</v>
      </c>
      <c r="G134" s="7" t="s">
        <v>1730</v>
      </c>
      <c r="H134" s="7" t="s">
        <v>1748</v>
      </c>
      <c r="I134">
        <v>1</v>
      </c>
      <c r="J134" s="3">
        <v>0.62202499999999994</v>
      </c>
      <c r="K134" s="3">
        <v>0</v>
      </c>
      <c r="L134" s="3">
        <v>4.1699999999999994E-4</v>
      </c>
      <c r="M134" s="3">
        <v>7.1584999999999996E-2</v>
      </c>
      <c r="P134" s="2">
        <v>0.89500000000000002</v>
      </c>
      <c r="Q134" s="2">
        <v>0</v>
      </c>
      <c r="R134" s="2">
        <v>8.5999999999999993E-2</v>
      </c>
      <c r="S134" s="2">
        <v>5.9999999999999995E-4</v>
      </c>
      <c r="T134" s="2">
        <v>1.7000000000000001E-2</v>
      </c>
      <c r="U134" s="2"/>
      <c r="V134" s="2">
        <f>+P134*$AA134</f>
        <v>0.62202499999999994</v>
      </c>
      <c r="W134" s="2">
        <f>+Q134*$AA134</f>
        <v>0</v>
      </c>
      <c r="X134" s="2">
        <f>+R134*$AA134</f>
        <v>5.976999999999999E-2</v>
      </c>
      <c r="Y134" s="2">
        <f>+S134*$AA134</f>
        <v>4.1699999999999994E-4</v>
      </c>
      <c r="Z134" s="2">
        <f>+T134*$AA134</f>
        <v>1.1815000000000001E-2</v>
      </c>
      <c r="AA134" s="1">
        <v>0.69499999999999995</v>
      </c>
      <c r="AB134" s="8">
        <v>756096</v>
      </c>
      <c r="AC134" s="8">
        <v>16634603</v>
      </c>
      <c r="AD134" t="s">
        <v>1269</v>
      </c>
      <c r="AF134" t="s">
        <v>2081</v>
      </c>
      <c r="AH134" t="s">
        <v>2024</v>
      </c>
    </row>
    <row r="135" spans="1:34">
      <c r="A135">
        <v>110</v>
      </c>
      <c r="B135">
        <v>134</v>
      </c>
      <c r="C135" t="s">
        <v>2583</v>
      </c>
      <c r="D135" t="s">
        <v>1478</v>
      </c>
      <c r="E135" t="s">
        <v>1749</v>
      </c>
      <c r="F135">
        <v>12</v>
      </c>
      <c r="G135" s="7" t="s">
        <v>1730</v>
      </c>
      <c r="H135" s="7" t="s">
        <v>2499</v>
      </c>
      <c r="I135">
        <v>2</v>
      </c>
      <c r="J135" s="3">
        <v>0.66</v>
      </c>
      <c r="K135" s="3">
        <v>6.4000000000000001E-2</v>
      </c>
      <c r="L135" s="3">
        <v>0.249</v>
      </c>
      <c r="M135" s="3">
        <v>2.7999999999999997E-2</v>
      </c>
      <c r="P135" s="2">
        <v>0.66</v>
      </c>
      <c r="Q135" s="2">
        <v>6.4000000000000001E-2</v>
      </c>
      <c r="R135" s="2">
        <v>0.02</v>
      </c>
      <c r="S135" s="2">
        <v>0.249</v>
      </c>
      <c r="T135" s="2">
        <v>8.0000000000000002E-3</v>
      </c>
      <c r="U135" s="2"/>
      <c r="V135" s="2"/>
      <c r="W135" s="2"/>
      <c r="X135" s="2"/>
      <c r="Y135" s="2"/>
      <c r="Z135" s="2"/>
      <c r="AB135" s="8">
        <v>214999</v>
      </c>
      <c r="AC135" s="8">
        <v>784894</v>
      </c>
      <c r="AD135" t="s">
        <v>1269</v>
      </c>
      <c r="AF135" t="s">
        <v>2149</v>
      </c>
      <c r="AH135" t="s">
        <v>2024</v>
      </c>
    </row>
    <row r="136" spans="1:34">
      <c r="A136">
        <v>111</v>
      </c>
      <c r="B136">
        <v>135</v>
      </c>
      <c r="C136" t="s">
        <v>2583</v>
      </c>
      <c r="D136" t="s">
        <v>1352</v>
      </c>
      <c r="E136" t="s">
        <v>1749</v>
      </c>
      <c r="F136">
        <v>14</v>
      </c>
      <c r="G136" s="7" t="s">
        <v>1730</v>
      </c>
      <c r="H136" s="7" t="s">
        <v>2504</v>
      </c>
      <c r="I136">
        <v>8</v>
      </c>
      <c r="J136" s="3">
        <v>0.60628000000000004</v>
      </c>
      <c r="K136" s="3">
        <v>5.4280000000000002E-2</v>
      </c>
      <c r="L136" s="3">
        <v>0.21160000000000001</v>
      </c>
      <c r="M136" s="3">
        <v>4.7840000000000001E-2</v>
      </c>
      <c r="P136" s="2">
        <v>0.65900000000000003</v>
      </c>
      <c r="Q136" s="2">
        <v>5.8999999999999997E-2</v>
      </c>
      <c r="R136" s="2">
        <v>1.9E-2</v>
      </c>
      <c r="S136" s="2">
        <v>0.23</v>
      </c>
      <c r="T136" s="2">
        <v>3.3000000000000002E-2</v>
      </c>
      <c r="U136" s="2"/>
      <c r="V136" s="2">
        <f t="shared" ref="V136:V145" si="36">+P136*$AA136</f>
        <v>0.60628000000000004</v>
      </c>
      <c r="W136" s="2">
        <f t="shared" ref="W136:W145" si="37">+Q136*$AA136</f>
        <v>5.4280000000000002E-2</v>
      </c>
      <c r="X136" s="2">
        <f t="shared" ref="X136:X145" si="38">+R136*$AA136</f>
        <v>1.7479999999999999E-2</v>
      </c>
      <c r="Y136" s="2">
        <f t="shared" ref="Y136:Y145" si="39">+S136*$AA136</f>
        <v>0.21160000000000001</v>
      </c>
      <c r="Z136" s="2">
        <f t="shared" ref="Z136:Z145" si="40">+T136*$AA136</f>
        <v>3.0360000000000002E-2</v>
      </c>
      <c r="AA136" s="1">
        <v>0.92</v>
      </c>
      <c r="AB136" s="8">
        <v>5155</v>
      </c>
      <c r="AC136" s="8">
        <v>1328019</v>
      </c>
      <c r="AD136" t="s">
        <v>1269</v>
      </c>
      <c r="AF136" t="s">
        <v>2333</v>
      </c>
      <c r="AH136" t="s">
        <v>2024</v>
      </c>
    </row>
    <row r="137" spans="1:34">
      <c r="A137">
        <v>112</v>
      </c>
      <c r="B137">
        <v>136</v>
      </c>
      <c r="C137" t="s">
        <v>2583</v>
      </c>
      <c r="D137" t="s">
        <v>1319</v>
      </c>
      <c r="E137" t="s">
        <v>1749</v>
      </c>
      <c r="F137">
        <v>15</v>
      </c>
      <c r="G137" s="7" t="s">
        <v>1730</v>
      </c>
      <c r="H137" s="7" t="s">
        <v>2484</v>
      </c>
      <c r="I137">
        <v>3</v>
      </c>
      <c r="J137" s="3">
        <v>0.54039999999999999</v>
      </c>
      <c r="K137" s="3">
        <v>0</v>
      </c>
      <c r="L137" s="3">
        <v>0</v>
      </c>
      <c r="M137" s="3">
        <v>0.15889999999999999</v>
      </c>
      <c r="N137" s="1" t="s">
        <v>2456</v>
      </c>
      <c r="O137" s="1">
        <f>+J137+K137</f>
        <v>0.54039999999999999</v>
      </c>
      <c r="P137" s="2">
        <v>0.77200000000000002</v>
      </c>
      <c r="Q137" s="2">
        <v>0</v>
      </c>
      <c r="R137" s="2">
        <v>0.17199999999999999</v>
      </c>
      <c r="S137" s="2">
        <v>0</v>
      </c>
      <c r="T137" s="2">
        <v>5.5E-2</v>
      </c>
      <c r="U137" s="2"/>
      <c r="V137" s="2">
        <f t="shared" si="36"/>
        <v>0.54039999999999999</v>
      </c>
      <c r="W137" s="2">
        <f t="shared" si="37"/>
        <v>0</v>
      </c>
      <c r="X137" s="2">
        <f t="shared" si="38"/>
        <v>0.12039999999999998</v>
      </c>
      <c r="Y137" s="2">
        <f t="shared" si="39"/>
        <v>0</v>
      </c>
      <c r="Z137" s="2">
        <f t="shared" si="40"/>
        <v>3.85E-2</v>
      </c>
      <c r="AA137" s="1">
        <v>0.7</v>
      </c>
      <c r="AB137" s="8">
        <v>10991</v>
      </c>
      <c r="AC137" s="8">
        <v>2709300</v>
      </c>
      <c r="AD137" t="s">
        <v>1269</v>
      </c>
      <c r="AF137" t="s">
        <v>56</v>
      </c>
      <c r="AH137" t="s">
        <v>2024</v>
      </c>
    </row>
    <row r="138" spans="1:34">
      <c r="A138">
        <v>113</v>
      </c>
      <c r="B138">
        <v>137</v>
      </c>
      <c r="C138" t="s">
        <v>2583</v>
      </c>
      <c r="D138" t="s">
        <v>1313</v>
      </c>
      <c r="E138" t="s">
        <v>1749</v>
      </c>
      <c r="F138">
        <v>15</v>
      </c>
      <c r="G138" s="7" t="s">
        <v>1730</v>
      </c>
      <c r="H138" s="7" t="s">
        <v>2484</v>
      </c>
      <c r="I138">
        <v>3</v>
      </c>
      <c r="J138" s="3">
        <v>0.65175000000000005</v>
      </c>
      <c r="K138" s="3">
        <v>0</v>
      </c>
      <c r="L138" s="3">
        <v>0</v>
      </c>
      <c r="M138" s="3">
        <v>9.8250000000000004E-2</v>
      </c>
      <c r="P138" s="2">
        <v>0.86899999999999999</v>
      </c>
      <c r="Q138" s="2">
        <v>0</v>
      </c>
      <c r="R138" s="2">
        <v>0.106</v>
      </c>
      <c r="S138" s="2">
        <v>0</v>
      </c>
      <c r="T138" s="2">
        <v>2.4999999999999998E-2</v>
      </c>
      <c r="U138" s="2"/>
      <c r="V138" s="2">
        <f t="shared" si="36"/>
        <v>0.65175000000000005</v>
      </c>
      <c r="W138" s="2">
        <f t="shared" si="37"/>
        <v>0</v>
      </c>
      <c r="X138" s="2">
        <f t="shared" si="38"/>
        <v>7.9500000000000001E-2</v>
      </c>
      <c r="Y138" s="2">
        <f t="shared" si="39"/>
        <v>0</v>
      </c>
      <c r="Z138" s="2">
        <f t="shared" si="40"/>
        <v>1.8749999999999999E-2</v>
      </c>
      <c r="AA138" s="1">
        <v>0.75</v>
      </c>
      <c r="AB138" s="8">
        <v>27065</v>
      </c>
      <c r="AC138" s="8">
        <v>10413211</v>
      </c>
      <c r="AD138" t="s">
        <v>1269</v>
      </c>
      <c r="AF138" t="s">
        <v>2151</v>
      </c>
      <c r="AH138" t="s">
        <v>2024</v>
      </c>
    </row>
    <row r="139" spans="1:34">
      <c r="A139">
        <v>114</v>
      </c>
      <c r="B139">
        <v>138</v>
      </c>
      <c r="C139" t="s">
        <v>2583</v>
      </c>
      <c r="D139" t="s">
        <v>1374</v>
      </c>
      <c r="E139" t="s">
        <v>1749</v>
      </c>
      <c r="F139">
        <v>16</v>
      </c>
      <c r="G139" s="7" t="s">
        <v>1730</v>
      </c>
      <c r="H139" s="7" t="s">
        <v>2485</v>
      </c>
      <c r="I139">
        <v>5</v>
      </c>
      <c r="J139" s="3">
        <v>0.54488999999999999</v>
      </c>
      <c r="K139" s="3">
        <v>6.1499999999999999E-4</v>
      </c>
      <c r="L139" s="3">
        <v>4.3049999999999998E-3</v>
      </c>
      <c r="M139" s="3">
        <v>6.4574999999999994E-2</v>
      </c>
      <c r="N139" s="1" t="s">
        <v>2456</v>
      </c>
      <c r="O139" s="1">
        <f>+J139+K139</f>
        <v>0.54550500000000002</v>
      </c>
      <c r="P139" s="2">
        <v>0.88600000000000001</v>
      </c>
      <c r="Q139" s="2">
        <v>1E-3</v>
      </c>
      <c r="R139" s="2">
        <v>8.8999999999999996E-2</v>
      </c>
      <c r="S139" s="2">
        <v>7.0000000000000001E-3</v>
      </c>
      <c r="T139" s="2">
        <v>1.6E-2</v>
      </c>
      <c r="U139" s="2"/>
      <c r="V139" s="2">
        <f t="shared" si="36"/>
        <v>0.54488999999999999</v>
      </c>
      <c r="W139" s="2">
        <f t="shared" si="37"/>
        <v>6.1499999999999999E-4</v>
      </c>
      <c r="X139" s="2">
        <f t="shared" si="38"/>
        <v>5.4734999999999999E-2</v>
      </c>
      <c r="Y139" s="2">
        <f t="shared" si="39"/>
        <v>4.3049999999999998E-3</v>
      </c>
      <c r="Z139" s="2">
        <f t="shared" si="40"/>
        <v>9.8399999999999998E-3</v>
      </c>
      <c r="AA139" s="1">
        <v>0.61499999999999999</v>
      </c>
      <c r="AB139" s="8">
        <v>22965</v>
      </c>
      <c r="AC139" s="8">
        <v>312971</v>
      </c>
      <c r="AD139" t="s">
        <v>1269</v>
      </c>
      <c r="AF139" t="s">
        <v>47</v>
      </c>
      <c r="AH139" t="s">
        <v>2024</v>
      </c>
    </row>
    <row r="140" spans="1:34">
      <c r="A140">
        <v>115</v>
      </c>
      <c r="B140">
        <v>139</v>
      </c>
      <c r="C140" t="s">
        <v>2583</v>
      </c>
      <c r="D140" t="s">
        <v>1556</v>
      </c>
      <c r="E140" t="s">
        <v>1749</v>
      </c>
      <c r="F140">
        <v>20</v>
      </c>
      <c r="G140" s="7" t="s">
        <v>1730</v>
      </c>
      <c r="H140" s="7" t="s">
        <v>2483</v>
      </c>
      <c r="I140">
        <v>1</v>
      </c>
      <c r="J140" s="3">
        <v>0.52065000000000006</v>
      </c>
      <c r="K140" s="3">
        <v>5.8500000000000002E-3</v>
      </c>
      <c r="L140" s="3">
        <v>1.1700000000000002E-2</v>
      </c>
      <c r="M140" s="3">
        <v>0.11180000000000001</v>
      </c>
      <c r="N140" s="1" t="s">
        <v>2456</v>
      </c>
      <c r="O140" s="1">
        <f>+J140+K140</f>
        <v>0.52650000000000008</v>
      </c>
      <c r="P140" s="2">
        <v>0.80100000000000005</v>
      </c>
      <c r="Q140" s="2">
        <v>8.9999999999999993E-3</v>
      </c>
      <c r="R140" s="2">
        <v>0.16400000000000001</v>
      </c>
      <c r="S140" s="2">
        <v>1.8000000000000002E-2</v>
      </c>
      <c r="T140" s="2">
        <v>8.0000000000000002E-3</v>
      </c>
      <c r="U140" s="2"/>
      <c r="V140" s="2">
        <f t="shared" si="36"/>
        <v>0.52065000000000006</v>
      </c>
      <c r="W140" s="2">
        <f t="shared" si="37"/>
        <v>5.8500000000000002E-3</v>
      </c>
      <c r="X140" s="2">
        <f t="shared" si="38"/>
        <v>0.10660000000000001</v>
      </c>
      <c r="Y140" s="2">
        <f t="shared" si="39"/>
        <v>1.1700000000000002E-2</v>
      </c>
      <c r="Z140" s="2">
        <f t="shared" si="40"/>
        <v>5.2000000000000006E-3</v>
      </c>
      <c r="AA140" s="1">
        <v>0.65</v>
      </c>
      <c r="AB140" s="8">
        <v>9161074</v>
      </c>
      <c r="AC140" s="8">
        <v>316014000</v>
      </c>
      <c r="AD140" t="s">
        <v>1537</v>
      </c>
      <c r="AF140" t="s">
        <v>2364</v>
      </c>
      <c r="AH140" t="s">
        <v>2024</v>
      </c>
    </row>
    <row r="141" spans="1:34">
      <c r="A141">
        <v>116</v>
      </c>
      <c r="B141">
        <v>140</v>
      </c>
      <c r="C141" t="s">
        <v>2583</v>
      </c>
      <c r="D141" t="s">
        <v>1160</v>
      </c>
      <c r="E141" t="s">
        <v>1749</v>
      </c>
      <c r="F141">
        <v>36</v>
      </c>
      <c r="G141" s="7" t="s">
        <v>1730</v>
      </c>
      <c r="H141" s="7" t="s">
        <v>2488</v>
      </c>
      <c r="I141">
        <v>4</v>
      </c>
      <c r="J141" s="3">
        <v>0.596167</v>
      </c>
      <c r="K141" s="3">
        <v>2.6454999999999996E-2</v>
      </c>
      <c r="L141" s="3">
        <v>2.1449999999999998E-3</v>
      </c>
      <c r="M141" s="3">
        <v>9.0090000000000003E-2</v>
      </c>
      <c r="N141" s="1" t="s">
        <v>2456</v>
      </c>
      <c r="O141" s="1">
        <f>+J141+K141</f>
        <v>0.62262200000000001</v>
      </c>
      <c r="P141" s="2">
        <v>0.83379999999999999</v>
      </c>
      <c r="Q141" s="2">
        <v>3.6999999999999998E-2</v>
      </c>
      <c r="R141" s="2">
        <v>0.124</v>
      </c>
      <c r="S141" s="2">
        <v>3.0000000000000001E-3</v>
      </c>
      <c r="T141" s="2">
        <v>2E-3</v>
      </c>
      <c r="U141" s="2"/>
      <c r="V141" s="2">
        <f t="shared" si="36"/>
        <v>0.596167</v>
      </c>
      <c r="W141" s="2">
        <f t="shared" si="37"/>
        <v>2.6454999999999996E-2</v>
      </c>
      <c r="X141" s="2">
        <f t="shared" si="38"/>
        <v>8.8659999999999989E-2</v>
      </c>
      <c r="Y141" s="2">
        <f t="shared" si="39"/>
        <v>2.1449999999999998E-3</v>
      </c>
      <c r="Z141" s="2">
        <f t="shared" si="40"/>
        <v>1.4300000000000001E-3</v>
      </c>
      <c r="AA141" s="1">
        <v>0.71499999999999997</v>
      </c>
      <c r="AB141" s="8">
        <v>301308</v>
      </c>
      <c r="AC141" s="8">
        <v>59561204</v>
      </c>
      <c r="AD141" t="s">
        <v>954</v>
      </c>
      <c r="AF141" t="s">
        <v>2167</v>
      </c>
      <c r="AH141" t="s">
        <v>2024</v>
      </c>
    </row>
    <row r="142" spans="1:34">
      <c r="A142">
        <v>117</v>
      </c>
      <c r="B142">
        <v>141</v>
      </c>
      <c r="C142" t="s">
        <v>2583</v>
      </c>
      <c r="D142" t="s">
        <v>1145</v>
      </c>
      <c r="E142" t="s">
        <v>1749</v>
      </c>
      <c r="F142">
        <v>39</v>
      </c>
      <c r="G142" s="7" t="s">
        <v>1730</v>
      </c>
      <c r="H142" s="7" t="s">
        <v>2474</v>
      </c>
      <c r="I142">
        <v>8</v>
      </c>
      <c r="J142" s="3">
        <v>0.46712500000000001</v>
      </c>
      <c r="K142" s="3">
        <v>2.1210000000000003E-2</v>
      </c>
      <c r="L142" s="3">
        <v>0</v>
      </c>
      <c r="M142" s="3">
        <v>1.6664999999999999E-2</v>
      </c>
      <c r="N142" s="1" t="s">
        <v>2456</v>
      </c>
      <c r="O142" s="1">
        <f>+J142+K142</f>
        <v>0.48833500000000002</v>
      </c>
      <c r="P142" s="2">
        <v>0.92500000000000004</v>
      </c>
      <c r="Q142" s="2">
        <v>4.2000000000000003E-2</v>
      </c>
      <c r="R142" s="2">
        <v>3.3000000000000002E-2</v>
      </c>
      <c r="S142" s="2">
        <v>0</v>
      </c>
      <c r="T142" s="2">
        <v>0</v>
      </c>
      <c r="U142" s="2"/>
      <c r="V142" s="2">
        <f t="shared" si="36"/>
        <v>0.46712500000000001</v>
      </c>
      <c r="W142" s="2">
        <f t="shared" si="37"/>
        <v>2.1210000000000003E-2</v>
      </c>
      <c r="X142" s="2">
        <f t="shared" si="38"/>
        <v>1.6664999999999999E-2</v>
      </c>
      <c r="Y142" s="2">
        <f t="shared" si="39"/>
        <v>0</v>
      </c>
      <c r="Z142" s="2">
        <f t="shared" si="40"/>
        <v>0</v>
      </c>
      <c r="AA142" s="1">
        <v>0.505</v>
      </c>
      <c r="AB142" s="8">
        <v>77474</v>
      </c>
      <c r="AC142" s="8">
        <v>7241295</v>
      </c>
      <c r="AD142" t="s">
        <v>954</v>
      </c>
      <c r="AF142" t="s">
        <v>2292</v>
      </c>
      <c r="AH142" t="s">
        <v>2024</v>
      </c>
    </row>
    <row r="143" spans="1:34">
      <c r="A143">
        <v>118</v>
      </c>
      <c r="B143">
        <v>142</v>
      </c>
      <c r="C143" t="s">
        <v>2583</v>
      </c>
      <c r="D143" t="s">
        <v>962</v>
      </c>
      <c r="E143" t="s">
        <v>1749</v>
      </c>
      <c r="F143">
        <v>39</v>
      </c>
      <c r="G143" s="7" t="s">
        <v>1730</v>
      </c>
      <c r="H143" s="7" t="s">
        <v>2474</v>
      </c>
      <c r="I143">
        <v>8</v>
      </c>
      <c r="J143" s="3">
        <v>0.62111000000000005</v>
      </c>
      <c r="K143" s="3">
        <v>9.3100000000000006E-3</v>
      </c>
      <c r="L143" s="3">
        <v>0</v>
      </c>
      <c r="M143" s="3">
        <v>3.3915000000000001E-2</v>
      </c>
      <c r="P143" s="2">
        <v>0.93400000000000005</v>
      </c>
      <c r="Q143" s="2">
        <v>1.4E-2</v>
      </c>
      <c r="R143" s="2">
        <v>5.0999999999999997E-2</v>
      </c>
      <c r="S143" s="2">
        <v>0</v>
      </c>
      <c r="T143" s="2">
        <v>0</v>
      </c>
      <c r="U143" s="2"/>
      <c r="V143" s="2">
        <f t="shared" si="36"/>
        <v>0.62111000000000005</v>
      </c>
      <c r="W143" s="2">
        <f t="shared" si="37"/>
        <v>9.3100000000000006E-3</v>
      </c>
      <c r="X143" s="2">
        <f t="shared" si="38"/>
        <v>3.3915000000000001E-2</v>
      </c>
      <c r="Y143" s="2">
        <f t="shared" si="39"/>
        <v>0</v>
      </c>
      <c r="Z143" s="2">
        <f t="shared" si="40"/>
        <v>0</v>
      </c>
      <c r="AA143" s="1">
        <v>0.66500000000000004</v>
      </c>
      <c r="AB143" s="8">
        <v>56542</v>
      </c>
      <c r="AC143" s="8">
        <v>4290612</v>
      </c>
      <c r="AD143" t="s">
        <v>954</v>
      </c>
      <c r="AF143" t="s">
        <v>2099</v>
      </c>
      <c r="AH143" t="s">
        <v>2024</v>
      </c>
    </row>
    <row r="144" spans="1:34">
      <c r="A144">
        <v>119</v>
      </c>
      <c r="B144">
        <v>143</v>
      </c>
      <c r="C144" t="s">
        <v>2583</v>
      </c>
      <c r="D144" t="s">
        <v>1116</v>
      </c>
      <c r="E144" t="s">
        <v>1749</v>
      </c>
      <c r="F144">
        <v>42</v>
      </c>
      <c r="G144" s="7" t="s">
        <v>1730</v>
      </c>
      <c r="H144" s="7" t="s">
        <v>2469</v>
      </c>
      <c r="I144">
        <v>3</v>
      </c>
      <c r="J144" s="3">
        <v>0.629915</v>
      </c>
      <c r="K144" s="3">
        <v>3.7894999999999998E-2</v>
      </c>
      <c r="L144" s="3">
        <v>7.1500000000000003E-4</v>
      </c>
      <c r="M144" s="3">
        <v>4.4329999999999994E-2</v>
      </c>
      <c r="P144" s="2">
        <v>0.88100000000000001</v>
      </c>
      <c r="Q144" s="2">
        <v>5.2999999999999999E-2</v>
      </c>
      <c r="R144" s="2">
        <v>6.0999999999999999E-2</v>
      </c>
      <c r="S144" s="2">
        <v>1E-3</v>
      </c>
      <c r="T144" s="2">
        <v>1E-3</v>
      </c>
      <c r="U144" s="2"/>
      <c r="V144" s="2">
        <f t="shared" si="36"/>
        <v>0.629915</v>
      </c>
      <c r="W144" s="2">
        <f t="shared" si="37"/>
        <v>3.7894999999999998E-2</v>
      </c>
      <c r="X144" s="2">
        <f t="shared" si="38"/>
        <v>4.3614999999999994E-2</v>
      </c>
      <c r="Y144" s="2">
        <f t="shared" si="39"/>
        <v>7.1500000000000003E-4</v>
      </c>
      <c r="Z144" s="2">
        <f t="shared" si="40"/>
        <v>7.1500000000000003E-4</v>
      </c>
      <c r="AA144" s="1">
        <v>0.71499999999999997</v>
      </c>
      <c r="AB144" s="8">
        <v>131957</v>
      </c>
      <c r="AC144" s="8">
        <v>10815197</v>
      </c>
      <c r="AD144" t="s">
        <v>954</v>
      </c>
      <c r="AF144" t="s">
        <v>2143</v>
      </c>
      <c r="AH144" t="s">
        <v>2024</v>
      </c>
    </row>
    <row r="145" spans="1:34">
      <c r="A145">
        <v>120</v>
      </c>
      <c r="B145">
        <v>144</v>
      </c>
      <c r="C145" t="s">
        <v>2583</v>
      </c>
      <c r="D145" t="s">
        <v>307</v>
      </c>
      <c r="E145" t="s">
        <v>1749</v>
      </c>
      <c r="F145">
        <v>64</v>
      </c>
      <c r="G145" s="7" t="s">
        <v>1730</v>
      </c>
      <c r="H145" s="7" t="s">
        <v>2510</v>
      </c>
      <c r="I145">
        <v>4</v>
      </c>
      <c r="J145" s="3">
        <v>0.67136499999999988</v>
      </c>
      <c r="K145" s="3">
        <v>0.17476499999999998</v>
      </c>
      <c r="L145" s="3">
        <v>0</v>
      </c>
      <c r="M145" s="3">
        <v>0.10791499999999998</v>
      </c>
      <c r="P145" s="2">
        <v>0.70299999999999996</v>
      </c>
      <c r="Q145" s="2">
        <v>0.183</v>
      </c>
      <c r="R145" s="2">
        <v>5.2999999999999999E-2</v>
      </c>
      <c r="S145" s="2">
        <v>0</v>
      </c>
      <c r="T145" s="2">
        <v>0.06</v>
      </c>
      <c r="U145" s="2"/>
      <c r="V145" s="2">
        <f t="shared" si="36"/>
        <v>0.67136499999999988</v>
      </c>
      <c r="W145" s="2">
        <f t="shared" si="37"/>
        <v>0.17476499999999998</v>
      </c>
      <c r="X145" s="2">
        <f t="shared" si="38"/>
        <v>5.0614999999999993E-2</v>
      </c>
      <c r="Y145" s="2">
        <f t="shared" si="39"/>
        <v>0</v>
      </c>
      <c r="Z145" s="2">
        <f t="shared" si="40"/>
        <v>5.7299999999999997E-2</v>
      </c>
      <c r="AA145" s="1">
        <v>0.95499999999999996</v>
      </c>
      <c r="AB145" s="8">
        <v>466050</v>
      </c>
      <c r="AC145" s="8">
        <v>19406100</v>
      </c>
      <c r="AD145" t="s">
        <v>164</v>
      </c>
      <c r="AF145" t="s">
        <v>2076</v>
      </c>
      <c r="AH145" t="s">
        <v>2024</v>
      </c>
    </row>
    <row r="146" spans="1:34">
      <c r="A146">
        <v>121</v>
      </c>
      <c r="B146">
        <v>145</v>
      </c>
      <c r="C146" t="s">
        <v>2583</v>
      </c>
      <c r="D146" t="s">
        <v>257</v>
      </c>
      <c r="E146" t="s">
        <v>1749</v>
      </c>
      <c r="F146">
        <v>68</v>
      </c>
      <c r="G146" s="7" t="s">
        <v>1730</v>
      </c>
      <c r="H146" s="7" t="s">
        <v>2559</v>
      </c>
      <c r="I146">
        <v>1</v>
      </c>
      <c r="J146" s="3">
        <v>0.60499999999999998</v>
      </c>
      <c r="K146" s="3">
        <v>6.2E-2</v>
      </c>
      <c r="L146" s="3">
        <v>0</v>
      </c>
      <c r="M146" s="3">
        <v>0.33400000000000002</v>
      </c>
      <c r="P146" s="2">
        <v>0.60499999999999998</v>
      </c>
      <c r="Q146" s="2">
        <v>6.2E-2</v>
      </c>
      <c r="R146" s="2">
        <v>5.0000000000000001E-3</v>
      </c>
      <c r="S146" s="2">
        <v>0</v>
      </c>
      <c r="T146" s="2">
        <v>0.32900000000000001</v>
      </c>
      <c r="U146" s="2"/>
      <c r="V146" s="2"/>
      <c r="W146" s="2"/>
      <c r="X146" s="2"/>
      <c r="Y146" s="2"/>
      <c r="Z146" s="2"/>
      <c r="AD146" t="s">
        <v>164</v>
      </c>
      <c r="AF146" t="s">
        <v>2307</v>
      </c>
      <c r="AH146" t="s">
        <v>2024</v>
      </c>
    </row>
    <row r="147" spans="1:34">
      <c r="A147">
        <v>122</v>
      </c>
      <c r="B147">
        <v>146</v>
      </c>
      <c r="C147" t="s">
        <v>2583</v>
      </c>
      <c r="D147" t="s">
        <v>366</v>
      </c>
      <c r="E147" t="s">
        <v>1749</v>
      </c>
      <c r="F147">
        <v>84</v>
      </c>
      <c r="G147" s="7" t="s">
        <v>1730</v>
      </c>
      <c r="H147" s="7" t="s">
        <v>2486</v>
      </c>
      <c r="I147">
        <v>1</v>
      </c>
      <c r="J147" s="3">
        <v>0.55516999999999994</v>
      </c>
      <c r="K147" s="3">
        <v>3.0800000000000003E-3</v>
      </c>
      <c r="L147" s="3">
        <v>2.31E-3</v>
      </c>
      <c r="M147" s="3">
        <v>0.20944000000000002</v>
      </c>
      <c r="N147" s="1" t="s">
        <v>2456</v>
      </c>
      <c r="O147" s="1">
        <f>+J147+K147</f>
        <v>0.55824999999999991</v>
      </c>
      <c r="P147" s="2">
        <v>0.72099999999999997</v>
      </c>
      <c r="Q147" s="2">
        <v>4.0000000000000001E-3</v>
      </c>
      <c r="R147" s="2">
        <v>0.20599999999999999</v>
      </c>
      <c r="S147" s="2">
        <v>3.0000000000000001E-3</v>
      </c>
      <c r="T147" s="2">
        <v>6.6000000000000003E-2</v>
      </c>
      <c r="U147" s="2"/>
      <c r="V147" s="2">
        <f t="shared" ref="V147:Z148" si="41">+P147*$AA147</f>
        <v>0.55516999999999994</v>
      </c>
      <c r="W147" s="2">
        <f t="shared" si="41"/>
        <v>3.0800000000000003E-3</v>
      </c>
      <c r="X147" s="2">
        <f t="shared" si="41"/>
        <v>0.15861999999999998</v>
      </c>
      <c r="Y147" s="2">
        <f t="shared" si="41"/>
        <v>2.31E-3</v>
      </c>
      <c r="Z147" s="2">
        <f t="shared" si="41"/>
        <v>5.0820000000000004E-2</v>
      </c>
      <c r="AA147" s="1">
        <v>0.77</v>
      </c>
      <c r="AB147" s="8">
        <v>581730</v>
      </c>
      <c r="AC147" s="8">
        <v>2024904</v>
      </c>
      <c r="AD147" t="s">
        <v>164</v>
      </c>
      <c r="AF147" t="s">
        <v>2065</v>
      </c>
      <c r="AH147" t="s">
        <v>2024</v>
      </c>
    </row>
    <row r="148" spans="1:34">
      <c r="A148">
        <v>123</v>
      </c>
      <c r="B148">
        <v>147</v>
      </c>
      <c r="C148" t="s">
        <v>2583</v>
      </c>
      <c r="D148" t="s">
        <v>228</v>
      </c>
      <c r="E148" t="s">
        <v>1749</v>
      </c>
      <c r="F148">
        <v>87</v>
      </c>
      <c r="G148" s="7" t="s">
        <v>1730</v>
      </c>
      <c r="H148" s="7" t="s">
        <v>2489</v>
      </c>
      <c r="I148">
        <v>2</v>
      </c>
      <c r="J148" s="3">
        <v>0.48761999999999994</v>
      </c>
      <c r="K148" s="3">
        <v>0.15479999999999999</v>
      </c>
      <c r="L148" s="3">
        <v>0</v>
      </c>
      <c r="M148" s="3">
        <v>0.21758</v>
      </c>
      <c r="N148" s="1" t="s">
        <v>2456</v>
      </c>
      <c r="O148" s="1">
        <f>+J148+K148</f>
        <v>0.64241999999999999</v>
      </c>
      <c r="P148" s="2">
        <v>0.56699999999999995</v>
      </c>
      <c r="Q148" s="2">
        <v>0.18</v>
      </c>
      <c r="R148" s="2">
        <v>0.17899999999999999</v>
      </c>
      <c r="S148" s="2">
        <v>0</v>
      </c>
      <c r="T148" s="2">
        <v>7.3999999999999996E-2</v>
      </c>
      <c r="U148" s="2"/>
      <c r="V148" s="2">
        <f t="shared" si="41"/>
        <v>0.48761999999999994</v>
      </c>
      <c r="W148" s="2">
        <f t="shared" si="41"/>
        <v>0.15479999999999999</v>
      </c>
      <c r="X148" s="2">
        <f t="shared" si="41"/>
        <v>0.15393999999999999</v>
      </c>
      <c r="Y148" s="2">
        <f t="shared" si="41"/>
        <v>0</v>
      </c>
      <c r="Z148" s="2">
        <f t="shared" si="41"/>
        <v>6.3640000000000002E-2</v>
      </c>
      <c r="AA148" s="1">
        <v>0.86</v>
      </c>
      <c r="AB148" s="8">
        <v>799380</v>
      </c>
      <c r="AC148" s="8">
        <v>23700715</v>
      </c>
      <c r="AD148" t="s">
        <v>164</v>
      </c>
      <c r="AF148" t="s">
        <v>2217</v>
      </c>
      <c r="AH148" t="s">
        <v>2024</v>
      </c>
    </row>
    <row r="149" spans="1:34">
      <c r="A149">
        <v>124</v>
      </c>
      <c r="B149">
        <v>148</v>
      </c>
      <c r="C149" t="s">
        <v>2583</v>
      </c>
      <c r="D149" t="s">
        <v>660</v>
      </c>
      <c r="E149" t="s">
        <v>1749</v>
      </c>
      <c r="F149">
        <v>201</v>
      </c>
      <c r="G149" s="7" t="s">
        <v>1730</v>
      </c>
      <c r="H149" s="7" t="s">
        <v>2524</v>
      </c>
      <c r="I149">
        <v>5</v>
      </c>
      <c r="J149" s="3">
        <v>0.64400000000000002</v>
      </c>
      <c r="K149" s="3">
        <v>6.3E-2</v>
      </c>
      <c r="L149" s="3">
        <v>0.27900000000000003</v>
      </c>
      <c r="M149" s="3">
        <v>1.3000000000000001E-2</v>
      </c>
      <c r="P149" s="2">
        <v>0.64400000000000002</v>
      </c>
      <c r="Q149" s="2">
        <v>6.3E-2</v>
      </c>
      <c r="R149" s="2">
        <v>8.0000000000000002E-3</v>
      </c>
      <c r="S149" s="2">
        <v>0.27900000000000003</v>
      </c>
      <c r="T149" s="2">
        <v>5.0000000000000001E-3</v>
      </c>
      <c r="U149" s="2"/>
      <c r="V149" s="2"/>
      <c r="W149" s="2"/>
      <c r="X149" s="2"/>
      <c r="Y149" s="2"/>
      <c r="Z149" s="2"/>
      <c r="AB149" s="8">
        <v>18333</v>
      </c>
      <c r="AC149" s="8">
        <v>858038</v>
      </c>
      <c r="AD149" t="s">
        <v>524</v>
      </c>
      <c r="AF149" t="s">
        <v>2122</v>
      </c>
      <c r="AH149" t="s">
        <v>2024</v>
      </c>
    </row>
    <row r="150" spans="1:34">
      <c r="A150">
        <v>125</v>
      </c>
      <c r="B150">
        <v>149</v>
      </c>
      <c r="C150" t="s">
        <v>2583</v>
      </c>
      <c r="D150" t="s">
        <v>1122</v>
      </c>
      <c r="E150" t="s">
        <v>1745</v>
      </c>
      <c r="F150">
        <v>39</v>
      </c>
      <c r="G150" s="7" t="s">
        <v>1730</v>
      </c>
      <c r="H150" s="7" t="s">
        <v>2474</v>
      </c>
      <c r="I150">
        <v>8</v>
      </c>
      <c r="J150" s="3">
        <v>7.239000000000001E-2</v>
      </c>
      <c r="K150" s="3">
        <v>0.55245</v>
      </c>
      <c r="L150" s="3">
        <v>0</v>
      </c>
      <c r="M150" s="3">
        <v>1.0160000000000001E-2</v>
      </c>
      <c r="N150" s="1" t="s">
        <v>2456</v>
      </c>
      <c r="O150" s="1">
        <f>+J150+K150</f>
        <v>0.62484000000000006</v>
      </c>
      <c r="P150" s="2">
        <v>0.114</v>
      </c>
      <c r="Q150" s="2">
        <v>0.87</v>
      </c>
      <c r="R150" s="2">
        <v>1.6E-2</v>
      </c>
      <c r="S150" s="2">
        <v>0</v>
      </c>
      <c r="T150" s="2">
        <v>0</v>
      </c>
      <c r="U150" s="2"/>
      <c r="V150" s="2">
        <f>+P150*$AA150</f>
        <v>7.239000000000001E-2</v>
      </c>
      <c r="W150" s="2">
        <f>+Q150*$AA150</f>
        <v>0.55245</v>
      </c>
      <c r="X150" s="2">
        <f>+R150*$AA150</f>
        <v>1.0160000000000001E-2</v>
      </c>
      <c r="Y150" s="2">
        <f>+S150*$AA150</f>
        <v>0</v>
      </c>
      <c r="Z150" s="2">
        <f>+T150*$AA150</f>
        <v>0</v>
      </c>
      <c r="AA150" s="1">
        <v>0.63500000000000001</v>
      </c>
      <c r="AB150" s="8">
        <v>10910</v>
      </c>
      <c r="AC150" s="8">
        <v>1815606</v>
      </c>
      <c r="AD150" t="s">
        <v>954</v>
      </c>
      <c r="AF150" t="s">
        <v>2400</v>
      </c>
      <c r="AH150" t="s">
        <v>2401</v>
      </c>
    </row>
    <row r="151" spans="1:34">
      <c r="A151">
        <v>126</v>
      </c>
      <c r="B151">
        <v>150</v>
      </c>
      <c r="N151" s="1"/>
      <c r="O151" s="1"/>
      <c r="P151" s="2"/>
      <c r="Q151" s="2"/>
      <c r="R151" s="2"/>
      <c r="S151" s="2"/>
      <c r="T151" s="2"/>
      <c r="U151" s="2"/>
      <c r="V151" s="2"/>
      <c r="W151" s="2"/>
      <c r="X151" s="2"/>
      <c r="Y151" s="2"/>
      <c r="Z151" s="2"/>
      <c r="AB151" s="8"/>
      <c r="AC151" s="8"/>
    </row>
    <row r="152" spans="1:34">
      <c r="A152">
        <v>127</v>
      </c>
      <c r="B152">
        <v>151</v>
      </c>
      <c r="C152" t="s">
        <v>2584</v>
      </c>
      <c r="D152" t="s">
        <v>608</v>
      </c>
      <c r="E152" t="s">
        <v>1740</v>
      </c>
      <c r="F152">
        <v>33</v>
      </c>
      <c r="G152" s="7" t="s">
        <v>1753</v>
      </c>
      <c r="H152" s="7" t="s">
        <v>2463</v>
      </c>
      <c r="I152">
        <v>1</v>
      </c>
      <c r="J152" s="3">
        <v>3.7599999999999999E-3</v>
      </c>
      <c r="K152" s="3">
        <v>4.6999999999999999E-4</v>
      </c>
      <c r="L152" s="3">
        <v>8.5116999999999984E-2</v>
      </c>
      <c r="M152" s="3">
        <v>0.14593499999999998</v>
      </c>
      <c r="N152" s="1" t="s">
        <v>1732</v>
      </c>
      <c r="O152" s="1">
        <f>SUM(J152:M152)</f>
        <v>0.23528199999999996</v>
      </c>
      <c r="P152" s="2">
        <v>1.6E-2</v>
      </c>
      <c r="Q152" s="2">
        <v>2E-3</v>
      </c>
      <c r="R152" s="2">
        <v>0.56999999999999995</v>
      </c>
      <c r="S152" s="2">
        <v>0.36219999999999997</v>
      </c>
      <c r="T152" s="2">
        <v>5.1000000000000004E-2</v>
      </c>
      <c r="U152" s="2"/>
      <c r="V152" s="2">
        <f t="shared" ref="V152:Z153" si="42">+P152*$AA152</f>
        <v>3.7599999999999999E-3</v>
      </c>
      <c r="W152" s="2">
        <f t="shared" si="42"/>
        <v>4.6999999999999999E-4</v>
      </c>
      <c r="X152" s="2">
        <f t="shared" si="42"/>
        <v>0.13394999999999999</v>
      </c>
      <c r="Y152" s="2">
        <f t="shared" si="42"/>
        <v>8.5116999999999984E-2</v>
      </c>
      <c r="Z152" s="2">
        <f t="shared" si="42"/>
        <v>1.1985000000000001E-2</v>
      </c>
      <c r="AA152" s="1">
        <v>0.23499999999999999</v>
      </c>
      <c r="AB152" s="8">
        <v>377915</v>
      </c>
      <c r="AC152" s="8">
        <v>127300000</v>
      </c>
      <c r="AD152" t="s">
        <v>524</v>
      </c>
      <c r="AF152" t="s">
        <v>9</v>
      </c>
      <c r="AH152" t="s">
        <v>2024</v>
      </c>
    </row>
    <row r="153" spans="1:34">
      <c r="A153">
        <v>128</v>
      </c>
      <c r="B153">
        <v>152</v>
      </c>
      <c r="C153" t="s">
        <v>2584</v>
      </c>
      <c r="D153" t="s">
        <v>837</v>
      </c>
      <c r="E153" t="s">
        <v>1740</v>
      </c>
      <c r="F153">
        <v>77</v>
      </c>
      <c r="G153" s="7" t="s">
        <v>1753</v>
      </c>
      <c r="H153" s="7" t="s">
        <v>2467</v>
      </c>
      <c r="I153">
        <v>4</v>
      </c>
      <c r="J153" s="3">
        <v>2.419E-2</v>
      </c>
      <c r="K153" s="3">
        <v>5.9000000000000003E-4</v>
      </c>
      <c r="L153" s="3">
        <v>4.8379999999999999E-2</v>
      </c>
      <c r="M153" s="3">
        <v>0.222135</v>
      </c>
      <c r="N153" s="1" t="s">
        <v>1732</v>
      </c>
      <c r="O153" s="1">
        <f>SUM(J153:M153)</f>
        <v>0.29529499999999997</v>
      </c>
      <c r="P153" s="2">
        <v>8.2000000000000003E-2</v>
      </c>
      <c r="Q153" s="2">
        <v>2E-3</v>
      </c>
      <c r="R153" s="2">
        <v>0.29599999999999999</v>
      </c>
      <c r="S153" s="2">
        <v>0.16400000000000001</v>
      </c>
      <c r="T153" s="2">
        <v>0.45700000000000002</v>
      </c>
      <c r="U153" s="2"/>
      <c r="V153" s="2">
        <f t="shared" si="42"/>
        <v>2.419E-2</v>
      </c>
      <c r="W153" s="2">
        <f t="shared" si="42"/>
        <v>5.9000000000000003E-4</v>
      </c>
      <c r="X153" s="2">
        <f t="shared" si="42"/>
        <v>8.7319999999999995E-2</v>
      </c>
      <c r="Y153" s="2">
        <f t="shared" si="42"/>
        <v>4.8379999999999999E-2</v>
      </c>
      <c r="Z153" s="2">
        <f t="shared" si="42"/>
        <v>0.13481499999999999</v>
      </c>
      <c r="AA153" s="1">
        <v>0.29499999999999998</v>
      </c>
      <c r="AB153" s="8">
        <v>331212</v>
      </c>
      <c r="AC153" s="8">
        <v>88780000</v>
      </c>
      <c r="AD153" t="s">
        <v>524</v>
      </c>
      <c r="AF153" t="s">
        <v>2389</v>
      </c>
      <c r="AH153" t="s">
        <v>2024</v>
      </c>
    </row>
    <row r="154" spans="1:34">
      <c r="A154">
        <v>129</v>
      </c>
      <c r="B154">
        <v>153</v>
      </c>
      <c r="C154" t="s">
        <v>2584</v>
      </c>
      <c r="D154" t="s">
        <v>590</v>
      </c>
      <c r="E154" t="s">
        <v>1743</v>
      </c>
      <c r="F154">
        <v>41</v>
      </c>
      <c r="G154" s="7" t="s">
        <v>1753</v>
      </c>
      <c r="H154" s="7" t="s">
        <v>2513</v>
      </c>
      <c r="I154">
        <v>1</v>
      </c>
      <c r="J154" s="3">
        <v>5.0999999999999997E-2</v>
      </c>
      <c r="K154" s="3">
        <v>1.7999999999999999E-2</v>
      </c>
      <c r="L154" s="3">
        <v>0.182</v>
      </c>
      <c r="M154" s="3">
        <v>0.748</v>
      </c>
      <c r="P154" s="2">
        <v>5.0999999999999997E-2</v>
      </c>
      <c r="Q154" s="2">
        <v>1.7999999999999999E-2</v>
      </c>
      <c r="R154" s="2">
        <v>0.52200000000000002</v>
      </c>
      <c r="S154" s="2">
        <v>0.182</v>
      </c>
      <c r="T154" s="2">
        <v>0.22600000000000001</v>
      </c>
      <c r="U154" s="2"/>
      <c r="V154" s="2"/>
      <c r="W154" s="2"/>
      <c r="X154" s="2"/>
      <c r="Y154" s="2"/>
      <c r="Z154" s="2"/>
      <c r="AB154" s="8">
        <v>9572900</v>
      </c>
      <c r="AC154" s="8">
        <v>1354040000</v>
      </c>
      <c r="AD154" t="s">
        <v>524</v>
      </c>
      <c r="AF154" t="s">
        <v>2083</v>
      </c>
      <c r="AH154" t="s">
        <v>2024</v>
      </c>
    </row>
    <row r="155" spans="1:34">
      <c r="A155">
        <v>130</v>
      </c>
      <c r="B155">
        <v>154</v>
      </c>
      <c r="C155" t="s">
        <v>2584</v>
      </c>
      <c r="D155" t="s">
        <v>616</v>
      </c>
      <c r="E155" t="s">
        <v>1743</v>
      </c>
      <c r="F155">
        <v>45</v>
      </c>
      <c r="G155" s="7" t="s">
        <v>1753</v>
      </c>
      <c r="H155" s="7" t="s">
        <v>2532</v>
      </c>
      <c r="I155">
        <v>1</v>
      </c>
      <c r="J155" s="3">
        <v>0.02</v>
      </c>
      <c r="K155" s="3">
        <v>0</v>
      </c>
      <c r="L155" s="3">
        <v>1.4999999999999999E-2</v>
      </c>
      <c r="M155" s="3">
        <v>0.96499999999999997</v>
      </c>
      <c r="P155" s="2">
        <v>0.02</v>
      </c>
      <c r="Q155" s="2">
        <v>0</v>
      </c>
      <c r="R155" s="2">
        <v>0.71299999999999997</v>
      </c>
      <c r="S155" s="2">
        <v>1.4999999999999999E-2</v>
      </c>
      <c r="T155" s="2">
        <v>0.252</v>
      </c>
      <c r="U155" s="2"/>
      <c r="V155" s="2"/>
      <c r="W155" s="2"/>
      <c r="X155" s="2"/>
      <c r="Y155" s="2"/>
      <c r="Z155" s="2"/>
      <c r="AB155" s="8">
        <v>122762</v>
      </c>
      <c r="AC155" s="8">
        <v>24052231</v>
      </c>
      <c r="AD155" t="s">
        <v>524</v>
      </c>
      <c r="AF155" t="s">
        <v>2176</v>
      </c>
      <c r="AH155" t="s">
        <v>2024</v>
      </c>
    </row>
    <row r="156" spans="1:34">
      <c r="A156">
        <v>131</v>
      </c>
      <c r="B156">
        <v>155</v>
      </c>
      <c r="C156" t="s">
        <v>2584</v>
      </c>
      <c r="D156" t="s">
        <v>866</v>
      </c>
      <c r="E156" t="s">
        <v>1743</v>
      </c>
      <c r="F156">
        <v>69</v>
      </c>
      <c r="G156" s="7" t="s">
        <v>1753</v>
      </c>
      <c r="H156" s="7" t="s">
        <v>2527</v>
      </c>
      <c r="I156">
        <v>2</v>
      </c>
      <c r="J156" s="3">
        <v>1.9750000000000004E-2</v>
      </c>
      <c r="K156" s="3">
        <v>0.11376</v>
      </c>
      <c r="L156" s="3">
        <v>0.6343700000000001</v>
      </c>
      <c r="M156" s="3">
        <v>2.2673000000000002E-2</v>
      </c>
      <c r="P156" s="2">
        <v>2.5000000000000001E-2</v>
      </c>
      <c r="Q156" s="2">
        <v>0.14399999999999999</v>
      </c>
      <c r="R156" s="2">
        <v>6.9999999999999999E-4</v>
      </c>
      <c r="S156" s="2">
        <v>0.80300000000000005</v>
      </c>
      <c r="T156" s="2">
        <v>2.8000000000000001E-2</v>
      </c>
      <c r="U156" s="2"/>
      <c r="V156" s="2">
        <f t="shared" ref="V156:Z161" si="43">+P156*$AA156</f>
        <v>1.9750000000000004E-2</v>
      </c>
      <c r="W156" s="2">
        <f t="shared" si="43"/>
        <v>0.11376</v>
      </c>
      <c r="X156" s="2">
        <f t="shared" si="43"/>
        <v>5.53E-4</v>
      </c>
      <c r="Y156" s="2">
        <f t="shared" si="43"/>
        <v>0.6343700000000001</v>
      </c>
      <c r="Z156" s="2">
        <f t="shared" si="43"/>
        <v>2.2120000000000001E-2</v>
      </c>
      <c r="AA156" s="1">
        <v>0.79</v>
      </c>
      <c r="AB156" s="8">
        <v>3166285</v>
      </c>
      <c r="AC156" s="8">
        <v>1210569573</v>
      </c>
      <c r="AD156" t="s">
        <v>524</v>
      </c>
      <c r="AF156" t="s">
        <v>2155</v>
      </c>
      <c r="AH156" t="s">
        <v>2024</v>
      </c>
    </row>
    <row r="157" spans="1:34">
      <c r="A157">
        <v>132</v>
      </c>
      <c r="B157">
        <v>156</v>
      </c>
      <c r="C157" t="s">
        <v>2584</v>
      </c>
      <c r="D157" t="s">
        <v>880</v>
      </c>
      <c r="E157" t="s">
        <v>1743</v>
      </c>
      <c r="F157">
        <v>69</v>
      </c>
      <c r="G157" s="7" t="s">
        <v>1753</v>
      </c>
      <c r="H157" s="7" t="s">
        <v>2527</v>
      </c>
      <c r="I157">
        <v>2</v>
      </c>
      <c r="J157" s="3">
        <v>4.6500000000000005E-3</v>
      </c>
      <c r="K157" s="3">
        <v>4.2779999999999999E-2</v>
      </c>
      <c r="L157" s="3">
        <v>0.84630000000000005</v>
      </c>
      <c r="M157" s="3">
        <v>3.7851000000000003E-2</v>
      </c>
      <c r="P157" s="2">
        <v>5.0000000000000001E-3</v>
      </c>
      <c r="Q157" s="2">
        <v>4.5999999999999999E-2</v>
      </c>
      <c r="R157" s="2">
        <v>3.0000000000000001E-3</v>
      </c>
      <c r="S157" s="2">
        <v>0.91</v>
      </c>
      <c r="T157" s="2">
        <v>3.7699999999999997E-2</v>
      </c>
      <c r="U157" s="2"/>
      <c r="V157" s="2">
        <f t="shared" si="43"/>
        <v>4.6500000000000005E-3</v>
      </c>
      <c r="W157" s="2">
        <f t="shared" si="43"/>
        <v>4.2779999999999999E-2</v>
      </c>
      <c r="X157" s="2">
        <f t="shared" si="43"/>
        <v>2.7900000000000004E-3</v>
      </c>
      <c r="Y157" s="2">
        <f t="shared" si="43"/>
        <v>0.84630000000000005</v>
      </c>
      <c r="Z157" s="2">
        <f t="shared" si="43"/>
        <v>3.5061000000000002E-2</v>
      </c>
      <c r="AA157" s="1">
        <v>0.93</v>
      </c>
      <c r="AB157" s="8">
        <v>147181</v>
      </c>
      <c r="AC157" s="8">
        <v>26494504</v>
      </c>
      <c r="AD157" t="s">
        <v>524</v>
      </c>
      <c r="AF157" t="s">
        <v>2222</v>
      </c>
      <c r="AH157" t="s">
        <v>2024</v>
      </c>
    </row>
    <row r="158" spans="1:34">
      <c r="A158">
        <v>133</v>
      </c>
      <c r="B158">
        <v>157</v>
      </c>
      <c r="C158" t="s">
        <v>2584</v>
      </c>
      <c r="D158" t="s">
        <v>770</v>
      </c>
      <c r="E158" t="s">
        <v>1743</v>
      </c>
      <c r="F158">
        <v>74</v>
      </c>
      <c r="G158" s="7" t="s">
        <v>1753</v>
      </c>
      <c r="H158" s="7" t="s">
        <v>2509</v>
      </c>
      <c r="I158">
        <v>1</v>
      </c>
      <c r="J158" s="3">
        <v>7.5270000000000004E-2</v>
      </c>
      <c r="K158" s="3">
        <v>3.8600000000000002E-2</v>
      </c>
      <c r="L158" s="3">
        <v>0.78937000000000002</v>
      </c>
      <c r="M158" s="3">
        <v>6.2725000000000003E-2</v>
      </c>
      <c r="P158" s="2">
        <v>7.8E-2</v>
      </c>
      <c r="Q158" s="2">
        <v>0.04</v>
      </c>
      <c r="R158" s="2">
        <v>5.0000000000000001E-3</v>
      </c>
      <c r="S158" s="2">
        <v>0.81800000000000006</v>
      </c>
      <c r="T158" s="2">
        <v>6.0000000000000005E-2</v>
      </c>
      <c r="U158" s="2"/>
      <c r="V158" s="2">
        <f t="shared" si="43"/>
        <v>7.5270000000000004E-2</v>
      </c>
      <c r="W158" s="2">
        <f t="shared" si="43"/>
        <v>3.8600000000000002E-2</v>
      </c>
      <c r="X158" s="2">
        <f t="shared" si="43"/>
        <v>4.8250000000000003E-3</v>
      </c>
      <c r="Y158" s="2">
        <f t="shared" si="43"/>
        <v>0.78937000000000002</v>
      </c>
      <c r="Z158" s="2">
        <f t="shared" si="43"/>
        <v>5.79E-2</v>
      </c>
      <c r="AA158" s="1">
        <v>0.96499999999999997</v>
      </c>
      <c r="AB158" s="8">
        <v>676577</v>
      </c>
      <c r="AC158" s="8">
        <v>49120000</v>
      </c>
      <c r="AD158" t="s">
        <v>524</v>
      </c>
      <c r="AF158" t="s">
        <v>2073</v>
      </c>
      <c r="AH158" t="s">
        <v>2024</v>
      </c>
    </row>
    <row r="159" spans="1:34">
      <c r="A159">
        <v>134</v>
      </c>
      <c r="B159">
        <v>158</v>
      </c>
      <c r="C159" t="s">
        <v>2584</v>
      </c>
      <c r="D159" t="s">
        <v>779</v>
      </c>
      <c r="E159" t="s">
        <v>1743</v>
      </c>
      <c r="F159">
        <v>77</v>
      </c>
      <c r="G159" s="7" t="s">
        <v>1753</v>
      </c>
      <c r="H159" s="7" t="s">
        <v>2467</v>
      </c>
      <c r="I159">
        <v>4</v>
      </c>
      <c r="J159" s="3">
        <v>3.8400000000000001E-3</v>
      </c>
      <c r="K159" s="3">
        <v>1.9199999999999998E-2</v>
      </c>
      <c r="L159" s="3">
        <v>0.93023999999999996</v>
      </c>
      <c r="M159" s="3">
        <v>7.6800000000000002E-3</v>
      </c>
      <c r="P159" s="2">
        <v>4.0000000000000001E-3</v>
      </c>
      <c r="Q159" s="2">
        <v>0.02</v>
      </c>
      <c r="R159" s="2">
        <v>2E-3</v>
      </c>
      <c r="S159" s="2">
        <v>0.96899999999999997</v>
      </c>
      <c r="T159" s="2">
        <v>6.0000000000000001E-3</v>
      </c>
      <c r="U159" s="2"/>
      <c r="V159" s="2">
        <f t="shared" si="43"/>
        <v>3.8400000000000001E-3</v>
      </c>
      <c r="W159" s="2">
        <f t="shared" si="43"/>
        <v>1.9199999999999998E-2</v>
      </c>
      <c r="X159" s="2">
        <f t="shared" si="43"/>
        <v>1.92E-3</v>
      </c>
      <c r="Y159" s="2">
        <f t="shared" si="43"/>
        <v>0.93023999999999996</v>
      </c>
      <c r="Z159" s="2">
        <f t="shared" si="43"/>
        <v>5.7599999999999995E-3</v>
      </c>
      <c r="AA159" s="1">
        <v>0.96</v>
      </c>
      <c r="AB159" s="8">
        <v>181035</v>
      </c>
      <c r="AC159" s="8">
        <v>13395682</v>
      </c>
      <c r="AD159" t="s">
        <v>524</v>
      </c>
      <c r="AF159" t="s">
        <v>2075</v>
      </c>
      <c r="AH159" t="s">
        <v>2024</v>
      </c>
    </row>
    <row r="160" spans="1:34">
      <c r="A160">
        <v>135</v>
      </c>
      <c r="B160">
        <v>159</v>
      </c>
      <c r="C160" t="s">
        <v>2584</v>
      </c>
      <c r="D160" t="s">
        <v>794</v>
      </c>
      <c r="E160" t="s">
        <v>1743</v>
      </c>
      <c r="F160">
        <v>77</v>
      </c>
      <c r="G160" s="7" t="s">
        <v>1753</v>
      </c>
      <c r="H160" s="7" t="s">
        <v>2467</v>
      </c>
      <c r="I160">
        <v>4</v>
      </c>
      <c r="J160" s="3">
        <v>1.4474999999999998E-2</v>
      </c>
      <c r="K160" s="3">
        <v>0</v>
      </c>
      <c r="L160" s="3">
        <v>0.63690000000000002</v>
      </c>
      <c r="M160" s="3">
        <v>0.311695</v>
      </c>
      <c r="P160" s="2">
        <v>1.4999999999999999E-2</v>
      </c>
      <c r="Q160" s="2">
        <v>0</v>
      </c>
      <c r="R160" s="2">
        <v>8.9999999999999993E-3</v>
      </c>
      <c r="S160" s="2">
        <v>0.66</v>
      </c>
      <c r="T160" s="2">
        <v>0.314</v>
      </c>
      <c r="U160" s="2"/>
      <c r="V160" s="2">
        <f t="shared" si="43"/>
        <v>1.4474999999999998E-2</v>
      </c>
      <c r="W160" s="2">
        <f t="shared" si="43"/>
        <v>0</v>
      </c>
      <c r="X160" s="2">
        <f t="shared" si="43"/>
        <v>8.6849999999999983E-3</v>
      </c>
      <c r="Y160" s="2">
        <f t="shared" si="43"/>
        <v>0.63690000000000002</v>
      </c>
      <c r="Z160" s="2">
        <f t="shared" si="43"/>
        <v>0.30301</v>
      </c>
      <c r="AA160" s="1">
        <v>0.96499999999999997</v>
      </c>
      <c r="AB160" s="8">
        <v>236800</v>
      </c>
      <c r="AC160" s="8">
        <v>6580800</v>
      </c>
      <c r="AD160" t="s">
        <v>524</v>
      </c>
      <c r="AF160" t="s">
        <v>2185</v>
      </c>
      <c r="AH160" t="s">
        <v>2024</v>
      </c>
    </row>
    <row r="161" spans="1:34">
      <c r="A161">
        <v>136</v>
      </c>
      <c r="B161">
        <v>160</v>
      </c>
      <c r="C161" t="s">
        <v>2584</v>
      </c>
      <c r="D161" t="s">
        <v>826</v>
      </c>
      <c r="E161" t="s">
        <v>1743</v>
      </c>
      <c r="F161">
        <v>77</v>
      </c>
      <c r="G161" s="7" t="s">
        <v>1753</v>
      </c>
      <c r="H161" s="7" t="s">
        <v>2467</v>
      </c>
      <c r="I161">
        <v>4</v>
      </c>
      <c r="J161" s="3">
        <v>8.4599999999999988E-3</v>
      </c>
      <c r="K161" s="3">
        <v>5.1699999999999996E-2</v>
      </c>
      <c r="L161" s="3">
        <v>0.87702000000000002</v>
      </c>
      <c r="M161" s="3">
        <v>3.6659999999999996E-3</v>
      </c>
      <c r="P161" s="2">
        <v>8.9999999999999993E-3</v>
      </c>
      <c r="Q161" s="2">
        <v>5.5E-2</v>
      </c>
      <c r="R161" s="2">
        <v>3.0000000000000001E-3</v>
      </c>
      <c r="S161" s="2">
        <v>0.93300000000000005</v>
      </c>
      <c r="T161" s="2">
        <v>8.9999999999999998E-4</v>
      </c>
      <c r="U161" s="2"/>
      <c r="V161" s="2">
        <f t="shared" si="43"/>
        <v>8.4599999999999988E-3</v>
      </c>
      <c r="W161" s="2">
        <f t="shared" si="43"/>
        <v>5.1699999999999996E-2</v>
      </c>
      <c r="X161" s="2">
        <f t="shared" si="43"/>
        <v>2.82E-3</v>
      </c>
      <c r="Y161" s="2">
        <f t="shared" si="43"/>
        <v>0.87702000000000002</v>
      </c>
      <c r="Z161" s="2">
        <f t="shared" si="43"/>
        <v>8.4599999999999996E-4</v>
      </c>
      <c r="AA161" s="1">
        <v>0.94</v>
      </c>
      <c r="AB161" s="8">
        <v>513120</v>
      </c>
      <c r="AC161" s="8">
        <v>65926261</v>
      </c>
      <c r="AD161" t="s">
        <v>524</v>
      </c>
      <c r="AF161" t="s">
        <v>2328</v>
      </c>
      <c r="AH161" t="s">
        <v>2024</v>
      </c>
    </row>
    <row r="162" spans="1:34">
      <c r="A162">
        <v>137</v>
      </c>
      <c r="B162">
        <v>161</v>
      </c>
      <c r="P162" s="2"/>
      <c r="Q162" s="2"/>
      <c r="R162" s="2"/>
      <c r="S162" s="2"/>
      <c r="T162" s="2"/>
      <c r="U162" s="2"/>
      <c r="V162" s="2"/>
      <c r="W162" s="2"/>
      <c r="X162" s="2"/>
      <c r="Y162" s="2"/>
      <c r="Z162" s="2"/>
      <c r="AB162" s="8"/>
      <c r="AC162" s="8"/>
    </row>
    <row r="163" spans="1:34">
      <c r="A163">
        <v>138</v>
      </c>
      <c r="B163">
        <v>162</v>
      </c>
      <c r="C163" t="s">
        <v>2570</v>
      </c>
      <c r="D163" t="s">
        <v>445</v>
      </c>
      <c r="E163" t="s">
        <v>1742</v>
      </c>
      <c r="F163">
        <v>38</v>
      </c>
      <c r="G163" s="7" t="s">
        <v>1731</v>
      </c>
      <c r="H163" s="7" t="s">
        <v>2500</v>
      </c>
      <c r="I163">
        <v>4</v>
      </c>
      <c r="J163" s="3">
        <v>0.19700000000000001</v>
      </c>
      <c r="K163" s="3">
        <v>0.45100000000000001</v>
      </c>
      <c r="L163" s="3">
        <v>0</v>
      </c>
      <c r="M163" s="3">
        <v>0.35199999999999998</v>
      </c>
      <c r="N163" s="1" t="s">
        <v>1732</v>
      </c>
      <c r="O163" s="1">
        <f>SUM(J163:M163)</f>
        <v>1</v>
      </c>
      <c r="P163" s="2">
        <v>0.19700000000000001</v>
      </c>
      <c r="Q163" s="2">
        <v>0.45100000000000001</v>
      </c>
      <c r="R163" s="2">
        <v>4.2999999999999997E-2</v>
      </c>
      <c r="S163" s="2">
        <v>0</v>
      </c>
      <c r="T163" s="2">
        <v>0.309</v>
      </c>
      <c r="U163" s="2"/>
      <c r="V163" s="2"/>
      <c r="W163" s="2"/>
      <c r="X163" s="2"/>
      <c r="Y163" s="2"/>
      <c r="Z163" s="2"/>
      <c r="AB163" s="8">
        <v>36125</v>
      </c>
      <c r="AC163" s="8">
        <v>1520830</v>
      </c>
      <c r="AD163" t="s">
        <v>164</v>
      </c>
      <c r="AF163" t="s">
        <v>2148</v>
      </c>
      <c r="AH163" t="s">
        <v>2024</v>
      </c>
    </row>
    <row r="164" spans="1:34">
      <c r="A164">
        <v>139</v>
      </c>
      <c r="B164">
        <v>163</v>
      </c>
      <c r="C164" t="s">
        <v>2570</v>
      </c>
      <c r="D164" t="s">
        <v>817</v>
      </c>
      <c r="E164" t="s">
        <v>1742</v>
      </c>
      <c r="F164">
        <v>83</v>
      </c>
      <c r="G164" s="7" t="s">
        <v>1731</v>
      </c>
      <c r="H164" s="7" t="s">
        <v>2490</v>
      </c>
      <c r="I164">
        <v>3</v>
      </c>
      <c r="J164" s="3">
        <v>0.12739999999999999</v>
      </c>
      <c r="K164" s="3">
        <v>0.10009999999999998</v>
      </c>
      <c r="L164" s="3">
        <v>0.2737</v>
      </c>
      <c r="M164" s="3">
        <v>0.1988</v>
      </c>
      <c r="N164" s="1" t="s">
        <v>1732</v>
      </c>
      <c r="O164" s="1">
        <f>SUM(J164:M164)</f>
        <v>0.7</v>
      </c>
      <c r="P164" s="2">
        <v>0.182</v>
      </c>
      <c r="Q164" s="2">
        <v>0.14299999999999999</v>
      </c>
      <c r="R164" s="2">
        <v>0.16400000000000001</v>
      </c>
      <c r="S164" s="2">
        <v>0.39100000000000001</v>
      </c>
      <c r="T164" s="2">
        <v>0.12</v>
      </c>
      <c r="U164" s="2"/>
      <c r="V164" s="2">
        <f>+P164*$AA164</f>
        <v>0.12739999999999999</v>
      </c>
      <c r="W164" s="2">
        <f>+Q164*$AA164</f>
        <v>0.10009999999999998</v>
      </c>
      <c r="X164" s="2">
        <f>+R164*$AA164</f>
        <v>0.1148</v>
      </c>
      <c r="Y164" s="2">
        <f>+S164*$AA164</f>
        <v>0.2737</v>
      </c>
      <c r="Z164" s="2">
        <f>+T164*$AA164</f>
        <v>8.3999999999999991E-2</v>
      </c>
      <c r="AA164" s="1">
        <v>0.7</v>
      </c>
      <c r="AB164">
        <v>704</v>
      </c>
      <c r="AC164" s="8">
        <v>5312400</v>
      </c>
      <c r="AD164" t="s">
        <v>524</v>
      </c>
      <c r="AF164" t="s">
        <v>2297</v>
      </c>
      <c r="AH164" t="s">
        <v>2024</v>
      </c>
    </row>
    <row r="165" spans="1:34">
      <c r="A165">
        <v>140</v>
      </c>
      <c r="B165">
        <v>164</v>
      </c>
      <c r="C165" t="s">
        <v>2570</v>
      </c>
      <c r="D165" t="s">
        <v>2443</v>
      </c>
      <c r="E165" t="s">
        <v>1746</v>
      </c>
      <c r="F165">
        <v>85</v>
      </c>
      <c r="G165" s="7" t="s">
        <v>1731</v>
      </c>
      <c r="H165" s="7" t="s">
        <v>2521</v>
      </c>
      <c r="I165">
        <v>2</v>
      </c>
      <c r="J165" s="3">
        <v>0.996</v>
      </c>
      <c r="K165" s="3">
        <v>1E-3</v>
      </c>
      <c r="L165" s="3">
        <v>0</v>
      </c>
      <c r="M165" s="3">
        <v>1E-3</v>
      </c>
      <c r="P165" s="2">
        <v>0.996</v>
      </c>
      <c r="Q165" s="2">
        <v>1E-3</v>
      </c>
      <c r="R165" s="2">
        <v>0</v>
      </c>
      <c r="S165" s="2">
        <v>0</v>
      </c>
      <c r="T165" s="2">
        <v>1E-3</v>
      </c>
      <c r="U165" s="2"/>
      <c r="V165" s="2"/>
      <c r="W165" s="2"/>
      <c r="X165" s="2"/>
      <c r="Y165" s="2"/>
      <c r="Z165" s="2"/>
      <c r="AB165" s="8">
        <v>14919</v>
      </c>
      <c r="AC165" s="8">
        <v>1066409</v>
      </c>
      <c r="AD165" t="s">
        <v>524</v>
      </c>
      <c r="AF165" t="s">
        <v>2113</v>
      </c>
      <c r="AH165" t="s">
        <v>2024</v>
      </c>
    </row>
    <row r="166" spans="1:34">
      <c r="A166">
        <v>141</v>
      </c>
      <c r="B166">
        <v>165</v>
      </c>
      <c r="C166" t="s">
        <v>2570</v>
      </c>
      <c r="D166" t="s">
        <v>458</v>
      </c>
      <c r="E166" t="s">
        <v>1747</v>
      </c>
      <c r="F166">
        <v>38</v>
      </c>
      <c r="G166" s="7" t="s">
        <v>1731</v>
      </c>
      <c r="H166" s="7" t="s">
        <v>2500</v>
      </c>
      <c r="I166">
        <v>4</v>
      </c>
      <c r="J166" s="3">
        <v>0.80745999999999996</v>
      </c>
      <c r="K166" s="3">
        <v>0.11279999999999998</v>
      </c>
      <c r="L166" s="3">
        <v>0</v>
      </c>
      <c r="M166" s="3">
        <v>1.8800000000000001E-2</v>
      </c>
      <c r="P166" s="2">
        <v>0.85899999999999999</v>
      </c>
      <c r="Q166" s="2">
        <v>0.12</v>
      </c>
      <c r="R166" s="2">
        <v>1.4E-2</v>
      </c>
      <c r="S166" s="2">
        <v>0</v>
      </c>
      <c r="T166" s="2">
        <v>6.0000000000000001E-3</v>
      </c>
      <c r="U166" s="2"/>
      <c r="V166" s="2">
        <f t="shared" ref="V166:Z167" si="44">+P166*$AA166</f>
        <v>0.80745999999999996</v>
      </c>
      <c r="W166" s="2">
        <f t="shared" si="44"/>
        <v>0.11279999999999998</v>
      </c>
      <c r="X166" s="2">
        <f t="shared" si="44"/>
        <v>1.316E-2</v>
      </c>
      <c r="Y166" s="2">
        <f t="shared" si="44"/>
        <v>0</v>
      </c>
      <c r="Z166" s="2">
        <f t="shared" si="44"/>
        <v>5.64E-3</v>
      </c>
      <c r="AA166" s="1">
        <v>0.94</v>
      </c>
      <c r="AB166" s="8">
        <v>97036</v>
      </c>
      <c r="AC166" s="8">
        <v>3476608</v>
      </c>
      <c r="AD166" t="s">
        <v>164</v>
      </c>
      <c r="AF166" t="s">
        <v>2189</v>
      </c>
      <c r="AH166" t="s">
        <v>2024</v>
      </c>
    </row>
    <row r="167" spans="1:34">
      <c r="A167">
        <v>142</v>
      </c>
      <c r="B167">
        <v>166</v>
      </c>
      <c r="C167" t="s">
        <v>2570</v>
      </c>
      <c r="D167" t="s">
        <v>893</v>
      </c>
      <c r="E167" t="s">
        <v>1743</v>
      </c>
      <c r="F167">
        <v>82</v>
      </c>
      <c r="G167" s="7" t="s">
        <v>1731</v>
      </c>
      <c r="H167" s="7" t="s">
        <v>2560</v>
      </c>
      <c r="I167">
        <v>1</v>
      </c>
      <c r="J167" s="3">
        <v>7.1904999999999997E-2</v>
      </c>
      <c r="K167" s="3">
        <v>9.6530000000000005E-2</v>
      </c>
      <c r="L167" s="3">
        <v>0.81656499999999999</v>
      </c>
      <c r="M167" s="3">
        <v>0</v>
      </c>
      <c r="P167" s="2">
        <v>7.2999999999999995E-2</v>
      </c>
      <c r="Q167" s="2">
        <v>9.8000000000000004E-2</v>
      </c>
      <c r="R167" s="2">
        <v>0</v>
      </c>
      <c r="S167" s="2">
        <v>0.82899999999999996</v>
      </c>
      <c r="T167" s="2">
        <v>0</v>
      </c>
      <c r="U167" s="2"/>
      <c r="V167" s="2">
        <f t="shared" si="44"/>
        <v>7.1904999999999997E-2</v>
      </c>
      <c r="W167" s="2">
        <f t="shared" si="44"/>
        <v>9.6530000000000005E-2</v>
      </c>
      <c r="X167" s="2">
        <f t="shared" si="44"/>
        <v>0</v>
      </c>
      <c r="Y167" s="2">
        <f t="shared" si="44"/>
        <v>0.81656499999999999</v>
      </c>
      <c r="Z167" s="2">
        <f t="shared" si="44"/>
        <v>0</v>
      </c>
      <c r="AA167" s="1">
        <v>0.98499999999999999</v>
      </c>
      <c r="AB167" s="8">
        <v>65610</v>
      </c>
      <c r="AC167" s="8">
        <v>20277597</v>
      </c>
      <c r="AD167" t="s">
        <v>524</v>
      </c>
      <c r="AF167" t="s">
        <v>2311</v>
      </c>
      <c r="AH167" t="s">
        <v>2024</v>
      </c>
    </row>
    <row r="168" spans="1:34">
      <c r="A168">
        <v>143</v>
      </c>
      <c r="B168">
        <v>167</v>
      </c>
      <c r="C168" t="s">
        <v>2570</v>
      </c>
      <c r="D168" t="s">
        <v>861</v>
      </c>
      <c r="E168" t="s">
        <v>1743</v>
      </c>
      <c r="F168">
        <v>95</v>
      </c>
      <c r="G168" s="7" t="s">
        <v>1731</v>
      </c>
      <c r="H168" s="7" t="s">
        <v>2506</v>
      </c>
      <c r="I168">
        <v>2</v>
      </c>
      <c r="J168" s="3">
        <v>5.0000000000000001E-3</v>
      </c>
      <c r="K168" s="3">
        <v>2E-3</v>
      </c>
      <c r="L168" s="3">
        <v>0.97299999999999998</v>
      </c>
      <c r="M168" s="3">
        <v>1.9E-2</v>
      </c>
      <c r="P168" s="2">
        <v>5.0000000000000001E-3</v>
      </c>
      <c r="Q168" s="2">
        <v>2E-3</v>
      </c>
      <c r="R168" s="2">
        <v>0</v>
      </c>
      <c r="S168" s="2">
        <v>0.97299999999999998</v>
      </c>
      <c r="T168" s="2">
        <v>1.9E-2</v>
      </c>
      <c r="U168" s="2"/>
      <c r="V168" s="2"/>
      <c r="W168" s="2"/>
      <c r="X168" s="2"/>
      <c r="Y168" s="2"/>
      <c r="Z168" s="2"/>
      <c r="AB168" s="8">
        <v>38394</v>
      </c>
      <c r="AC168" s="8">
        <v>735120</v>
      </c>
      <c r="AD168" t="s">
        <v>524</v>
      </c>
      <c r="AF168" t="s">
        <v>2059</v>
      </c>
      <c r="AH168" t="s">
        <v>2024</v>
      </c>
    </row>
    <row r="169" spans="1:34">
      <c r="A169">
        <v>144</v>
      </c>
      <c r="B169">
        <v>168</v>
      </c>
      <c r="P169" s="2"/>
      <c r="Q169" s="2"/>
      <c r="R169" s="2"/>
      <c r="S169" s="2"/>
      <c r="T169" s="2"/>
      <c r="U169" s="2"/>
      <c r="V169" s="2"/>
      <c r="W169" s="2"/>
      <c r="X169" s="2"/>
      <c r="Y169" s="2"/>
      <c r="Z169" s="2"/>
      <c r="AB169" s="8"/>
      <c r="AC169" s="8"/>
    </row>
    <row r="170" spans="1:34">
      <c r="A170">
        <v>145</v>
      </c>
      <c r="B170">
        <v>169</v>
      </c>
      <c r="C170" t="s">
        <v>2571</v>
      </c>
      <c r="D170" t="s">
        <v>471</v>
      </c>
      <c r="E170" t="s">
        <v>1744</v>
      </c>
      <c r="F170">
        <v>31</v>
      </c>
      <c r="G170" s="7" t="s">
        <v>1731</v>
      </c>
      <c r="H170" s="7" t="s">
        <v>2540</v>
      </c>
      <c r="I170">
        <v>1</v>
      </c>
      <c r="J170" s="3">
        <v>2.9399999999999999E-3</v>
      </c>
      <c r="K170" s="3">
        <v>0.97117999999999993</v>
      </c>
      <c r="L170" s="3">
        <v>0</v>
      </c>
      <c r="M170" s="3">
        <v>5.8799999999999998E-3</v>
      </c>
      <c r="P170" s="2">
        <v>3.0000000000000001E-3</v>
      </c>
      <c r="Q170" s="2">
        <v>0.99099999999999999</v>
      </c>
      <c r="R170" s="2">
        <v>1E-3</v>
      </c>
      <c r="S170" s="2">
        <v>0</v>
      </c>
      <c r="T170" s="2">
        <v>5.0000000000000001E-3</v>
      </c>
      <c r="U170" s="2"/>
      <c r="V170" s="2">
        <f t="shared" ref="V170:Z173" si="45">+P170*$AA170</f>
        <v>2.9399999999999999E-3</v>
      </c>
      <c r="W170" s="2">
        <f t="shared" si="45"/>
        <v>0.97117999999999993</v>
      </c>
      <c r="X170" s="2">
        <f t="shared" si="45"/>
        <v>9.7999999999999997E-4</v>
      </c>
      <c r="Y170" s="2">
        <f t="shared" si="45"/>
        <v>0</v>
      </c>
      <c r="Z170" s="2">
        <f t="shared" si="45"/>
        <v>4.8999999999999998E-3</v>
      </c>
      <c r="AA170" s="1">
        <v>0.98</v>
      </c>
      <c r="AB170" s="8">
        <v>1030700</v>
      </c>
      <c r="AC170" s="8">
        <v>3461041</v>
      </c>
      <c r="AD170" t="s">
        <v>164</v>
      </c>
      <c r="AF170" t="s">
        <v>2205</v>
      </c>
      <c r="AH170" t="s">
        <v>2024</v>
      </c>
    </row>
    <row r="171" spans="1:34">
      <c r="A171">
        <v>146</v>
      </c>
      <c r="B171">
        <v>170</v>
      </c>
      <c r="C171" t="s">
        <v>2571</v>
      </c>
      <c r="D171" t="s">
        <v>1684</v>
      </c>
      <c r="E171" t="s">
        <v>1744</v>
      </c>
      <c r="F171">
        <v>32</v>
      </c>
      <c r="G171" s="7" t="s">
        <v>1731</v>
      </c>
      <c r="H171" s="7" t="s">
        <v>2545</v>
      </c>
      <c r="I171">
        <v>1</v>
      </c>
      <c r="J171" s="3">
        <v>5.9099999999999995E-4</v>
      </c>
      <c r="K171" s="3">
        <v>0.98401499999999997</v>
      </c>
      <c r="L171" s="3">
        <v>0</v>
      </c>
      <c r="M171" s="3">
        <v>0</v>
      </c>
      <c r="P171" s="2">
        <v>5.9999999999999995E-4</v>
      </c>
      <c r="Q171" s="2">
        <v>0.999</v>
      </c>
      <c r="R171" s="2">
        <v>0</v>
      </c>
      <c r="S171" s="2">
        <v>0</v>
      </c>
      <c r="T171" s="2">
        <v>0</v>
      </c>
      <c r="U171" s="2"/>
      <c r="V171" s="2">
        <f t="shared" si="45"/>
        <v>5.9099999999999995E-4</v>
      </c>
      <c r="W171" s="2">
        <f t="shared" si="45"/>
        <v>0.98401499999999997</v>
      </c>
      <c r="X171" s="2">
        <f t="shared" si="45"/>
        <v>0</v>
      </c>
      <c r="Y171" s="2">
        <f t="shared" si="45"/>
        <v>0</v>
      </c>
      <c r="Z171" s="2">
        <f t="shared" si="45"/>
        <v>0</v>
      </c>
      <c r="AA171" s="1">
        <v>0.98499999999999999</v>
      </c>
      <c r="AB171" s="8">
        <v>442300</v>
      </c>
      <c r="AC171" s="8">
        <v>32929600</v>
      </c>
      <c r="AD171" t="s">
        <v>1575</v>
      </c>
      <c r="AF171" t="s">
        <v>2215</v>
      </c>
      <c r="AH171" t="s">
        <v>2024</v>
      </c>
    </row>
    <row r="172" spans="1:34">
      <c r="A172">
        <v>147</v>
      </c>
      <c r="B172">
        <v>171</v>
      </c>
      <c r="C172" t="s">
        <v>2571</v>
      </c>
      <c r="D172" t="s">
        <v>1668</v>
      </c>
      <c r="E172" t="s">
        <v>1744</v>
      </c>
      <c r="F172">
        <v>35</v>
      </c>
      <c r="G172" s="7" t="s">
        <v>1731</v>
      </c>
      <c r="H172" s="7" t="s">
        <v>2502</v>
      </c>
      <c r="I172">
        <v>2</v>
      </c>
      <c r="J172" s="3">
        <v>1.8600000000000001E-3</v>
      </c>
      <c r="K172" s="3">
        <v>0.91047</v>
      </c>
      <c r="L172" s="3">
        <v>0</v>
      </c>
      <c r="M172" s="3">
        <v>1.7019000000000003E-2</v>
      </c>
      <c r="P172" s="2">
        <v>2E-3</v>
      </c>
      <c r="Q172" s="2">
        <v>0.97899999999999998</v>
      </c>
      <c r="R172" s="2">
        <v>1.7999999999999999E-2</v>
      </c>
      <c r="S172" s="2">
        <v>0</v>
      </c>
      <c r="T172" s="2">
        <v>2.9999999999999997E-4</v>
      </c>
      <c r="U172" s="2"/>
      <c r="V172" s="2">
        <f t="shared" si="45"/>
        <v>1.8600000000000001E-3</v>
      </c>
      <c r="W172" s="2">
        <f t="shared" si="45"/>
        <v>0.91047</v>
      </c>
      <c r="X172" s="2">
        <f t="shared" si="45"/>
        <v>1.6739999999999998E-2</v>
      </c>
      <c r="Y172" s="2">
        <f t="shared" si="45"/>
        <v>0</v>
      </c>
      <c r="Z172" s="2">
        <f t="shared" si="45"/>
        <v>2.7900000000000001E-4</v>
      </c>
      <c r="AA172" s="1">
        <v>0.93</v>
      </c>
      <c r="AB172" s="8">
        <v>2381741</v>
      </c>
      <c r="AC172" s="8">
        <v>37900000</v>
      </c>
      <c r="AD172" t="s">
        <v>1575</v>
      </c>
      <c r="AF172" t="s">
        <v>2027</v>
      </c>
      <c r="AH172" t="s">
        <v>2024</v>
      </c>
    </row>
    <row r="173" spans="1:34">
      <c r="A173">
        <v>148</v>
      </c>
      <c r="B173">
        <v>172</v>
      </c>
      <c r="C173" t="s">
        <v>2571</v>
      </c>
      <c r="D173" t="s">
        <v>1693</v>
      </c>
      <c r="E173" t="s">
        <v>1744</v>
      </c>
      <c r="F173">
        <v>35</v>
      </c>
      <c r="G173" s="7" t="s">
        <v>1731</v>
      </c>
      <c r="H173" s="7" t="s">
        <v>2502</v>
      </c>
      <c r="I173">
        <v>2</v>
      </c>
      <c r="J173" s="3">
        <v>1.8600000000000001E-3</v>
      </c>
      <c r="K173" s="3">
        <v>0.92535000000000001</v>
      </c>
      <c r="L173" s="3">
        <v>0</v>
      </c>
      <c r="M173" s="3">
        <v>1.8600000000000001E-3</v>
      </c>
      <c r="P173" s="2">
        <v>2E-3</v>
      </c>
      <c r="Q173" s="2">
        <v>0.995</v>
      </c>
      <c r="R173" s="2">
        <v>2E-3</v>
      </c>
      <c r="S173" s="2">
        <v>0</v>
      </c>
      <c r="T173" s="2">
        <v>0</v>
      </c>
      <c r="U173" s="2"/>
      <c r="V173" s="2">
        <f t="shared" si="45"/>
        <v>1.8600000000000001E-3</v>
      </c>
      <c r="W173" s="2">
        <f t="shared" si="45"/>
        <v>0.92535000000000001</v>
      </c>
      <c r="X173" s="2">
        <f t="shared" si="45"/>
        <v>1.8600000000000001E-3</v>
      </c>
      <c r="Y173" s="2">
        <f t="shared" si="45"/>
        <v>0</v>
      </c>
      <c r="Z173" s="2">
        <f t="shared" si="45"/>
        <v>0</v>
      </c>
      <c r="AA173" s="1">
        <v>0.93</v>
      </c>
      <c r="AB173" s="8">
        <v>163610</v>
      </c>
      <c r="AC173" s="8">
        <v>10777500</v>
      </c>
      <c r="AD173" t="s">
        <v>1575</v>
      </c>
      <c r="AF173" t="s">
        <v>2335</v>
      </c>
      <c r="AH173" t="s">
        <v>2024</v>
      </c>
    </row>
    <row r="174" spans="1:34">
      <c r="A174">
        <v>149</v>
      </c>
      <c r="B174">
        <v>173</v>
      </c>
      <c r="C174" t="s">
        <v>2571</v>
      </c>
      <c r="D174" t="s">
        <v>1986</v>
      </c>
      <c r="E174" t="s">
        <v>1744</v>
      </c>
      <c r="F174">
        <v>37</v>
      </c>
      <c r="G174" s="7" t="s">
        <v>1731</v>
      </c>
      <c r="H174" s="7" t="s">
        <v>2525</v>
      </c>
      <c r="I174">
        <v>2</v>
      </c>
      <c r="J174" s="3">
        <v>4.4999999999999998E-2</v>
      </c>
      <c r="K174" s="3">
        <v>0.95099999999999996</v>
      </c>
      <c r="L174" s="3">
        <v>0</v>
      </c>
      <c r="M174" s="3">
        <v>1E-3</v>
      </c>
      <c r="P174" s="2">
        <v>4.4999999999999998E-2</v>
      </c>
      <c r="Q174" s="2">
        <v>0.95099999999999996</v>
      </c>
      <c r="R174" s="2">
        <v>0</v>
      </c>
      <c r="S174" s="2">
        <v>0</v>
      </c>
      <c r="T174" s="2">
        <v>1E-3</v>
      </c>
      <c r="U174" s="2"/>
      <c r="V174" s="2"/>
      <c r="W174" s="2"/>
      <c r="X174" s="2"/>
      <c r="Y174" s="2"/>
      <c r="Z174" s="2"/>
      <c r="AB174" s="8">
        <v>10690</v>
      </c>
      <c r="AC174" s="8">
        <v>1874000</v>
      </c>
      <c r="AD174" t="s">
        <v>164</v>
      </c>
      <c r="AF174" t="s">
        <v>2425</v>
      </c>
      <c r="AH174" t="s">
        <v>2024</v>
      </c>
    </row>
    <row r="175" spans="1:34">
      <c r="A175">
        <v>150</v>
      </c>
      <c r="B175">
        <v>174</v>
      </c>
      <c r="C175" t="s">
        <v>2571</v>
      </c>
      <c r="D175" t="s">
        <v>488</v>
      </c>
      <c r="E175" t="s">
        <v>1744</v>
      </c>
      <c r="F175">
        <v>37</v>
      </c>
      <c r="G175" s="7" t="s">
        <v>1731</v>
      </c>
      <c r="H175" s="7" t="s">
        <v>2525</v>
      </c>
      <c r="I175">
        <v>2</v>
      </c>
      <c r="J175" s="3">
        <v>3.4739999999999993E-2</v>
      </c>
      <c r="K175" s="3">
        <v>0.93025999999999998</v>
      </c>
      <c r="L175" s="3">
        <v>0</v>
      </c>
      <c r="M175" s="3">
        <v>0</v>
      </c>
      <c r="P175" s="2">
        <v>3.5999999999999997E-2</v>
      </c>
      <c r="Q175" s="2">
        <v>0.96399999999999997</v>
      </c>
      <c r="R175" s="2">
        <v>0</v>
      </c>
      <c r="S175" s="2">
        <v>0</v>
      </c>
      <c r="T175" s="2">
        <v>0</v>
      </c>
      <c r="U175" s="2"/>
      <c r="V175" s="2">
        <f>+P175*$AA175</f>
        <v>3.4739999999999993E-2</v>
      </c>
      <c r="W175" s="2">
        <f>+Q175*$AA175</f>
        <v>0.93025999999999998</v>
      </c>
      <c r="X175" s="2">
        <f>+R175*$AA175</f>
        <v>0</v>
      </c>
      <c r="Y175" s="2">
        <f>+S175*$AA175</f>
        <v>0</v>
      </c>
      <c r="Z175" s="2">
        <f>+T175*$AA175</f>
        <v>0</v>
      </c>
      <c r="AA175" s="1">
        <v>0.96499999999999997</v>
      </c>
      <c r="AB175" s="8">
        <v>196722</v>
      </c>
      <c r="AC175" s="8">
        <v>13567338</v>
      </c>
      <c r="AD175" t="s">
        <v>164</v>
      </c>
      <c r="AF175" t="s">
        <v>2291</v>
      </c>
      <c r="AH175" t="s">
        <v>2024</v>
      </c>
    </row>
    <row r="176" spans="1:34">
      <c r="A176">
        <v>151</v>
      </c>
      <c r="B176">
        <v>175</v>
      </c>
      <c r="C176" t="s">
        <v>2571</v>
      </c>
      <c r="D176" t="s">
        <v>1678</v>
      </c>
      <c r="E176" t="s">
        <v>1744</v>
      </c>
      <c r="F176">
        <v>43</v>
      </c>
      <c r="G176" s="7" t="s">
        <v>1731</v>
      </c>
      <c r="H176" s="7" t="s">
        <v>2535</v>
      </c>
      <c r="I176">
        <v>1</v>
      </c>
      <c r="J176" s="3">
        <v>2.7E-2</v>
      </c>
      <c r="K176" s="3">
        <v>0.96599999999999997</v>
      </c>
      <c r="L176" s="3">
        <v>3.0000000000000001E-3</v>
      </c>
      <c r="M176" s="3">
        <v>2E-3</v>
      </c>
      <c r="P176" s="2">
        <v>2.7E-2</v>
      </c>
      <c r="Q176" s="2">
        <v>0.96599999999999997</v>
      </c>
      <c r="R176" s="2">
        <v>2E-3</v>
      </c>
      <c r="S176" s="2">
        <v>3.0000000000000001E-3</v>
      </c>
      <c r="T176" s="2">
        <v>0</v>
      </c>
      <c r="U176" s="2"/>
      <c r="V176" s="2"/>
      <c r="W176" s="2"/>
      <c r="X176" s="2"/>
      <c r="Y176" s="2"/>
      <c r="Z176" s="2"/>
      <c r="AB176" s="8">
        <v>1770060</v>
      </c>
      <c r="AC176" s="8">
        <v>6506000</v>
      </c>
      <c r="AD176" t="s">
        <v>1575</v>
      </c>
      <c r="AF176" t="s">
        <v>2190</v>
      </c>
      <c r="AH176" t="s">
        <v>2024</v>
      </c>
    </row>
    <row r="177" spans="1:34">
      <c r="A177">
        <v>152</v>
      </c>
      <c r="B177">
        <v>176</v>
      </c>
      <c r="C177" t="s">
        <v>2571</v>
      </c>
      <c r="D177" t="s">
        <v>1724</v>
      </c>
      <c r="E177" t="s">
        <v>1744</v>
      </c>
      <c r="F177">
        <v>47</v>
      </c>
      <c r="G177" s="7" t="s">
        <v>1731</v>
      </c>
      <c r="H177" s="7" t="s">
        <v>2549</v>
      </c>
      <c r="I177">
        <v>2</v>
      </c>
      <c r="J177" s="3">
        <v>1.6E-2</v>
      </c>
      <c r="K177" s="3">
        <v>0.96399999999999997</v>
      </c>
      <c r="L177" s="3">
        <v>1.9099999999999999E-2</v>
      </c>
      <c r="M177" s="3">
        <v>4.0000000000000002E-4</v>
      </c>
      <c r="P177" s="2"/>
      <c r="Q177" s="2"/>
      <c r="R177" s="2"/>
      <c r="S177" s="2"/>
      <c r="T177" s="2"/>
      <c r="U177" s="2"/>
      <c r="V177" s="2"/>
      <c r="W177" s="2"/>
      <c r="X177" s="2"/>
      <c r="Y177" s="2"/>
      <c r="Z177" s="2"/>
      <c r="AB177" s="8"/>
      <c r="AC177" s="8"/>
      <c r="AD177" t="s">
        <v>524</v>
      </c>
      <c r="AF177" t="s">
        <v>2408</v>
      </c>
      <c r="AH177" t="s">
        <v>2395</v>
      </c>
    </row>
    <row r="178" spans="1:34">
      <c r="A178">
        <v>153</v>
      </c>
      <c r="B178">
        <v>177</v>
      </c>
      <c r="C178" t="s">
        <v>2571</v>
      </c>
      <c r="D178" t="s">
        <v>477</v>
      </c>
      <c r="E178" t="s">
        <v>1744</v>
      </c>
      <c r="F178">
        <v>50</v>
      </c>
      <c r="G178" s="7" t="s">
        <v>1731</v>
      </c>
      <c r="H178" s="7" t="s">
        <v>2548</v>
      </c>
      <c r="I178">
        <v>1</v>
      </c>
      <c r="J178" s="3">
        <v>8.0000000000000002E-3</v>
      </c>
      <c r="K178" s="3">
        <v>0.98399999999999999</v>
      </c>
      <c r="L178" s="3">
        <v>0</v>
      </c>
      <c r="M178" s="3">
        <v>7.0000000000000001E-3</v>
      </c>
      <c r="P178" s="2">
        <v>8.0000000000000002E-3</v>
      </c>
      <c r="Q178" s="2">
        <v>0.98399999999999999</v>
      </c>
      <c r="R178" s="2">
        <v>7.0000000000000001E-3</v>
      </c>
      <c r="S178" s="2">
        <v>0</v>
      </c>
      <c r="T178" s="2">
        <v>0</v>
      </c>
      <c r="U178" s="2"/>
      <c r="V178" s="2">
        <f t="shared" ref="V178:Z179" si="46">+P178*$AA178</f>
        <v>8.0000000000000002E-3</v>
      </c>
      <c r="W178" s="2">
        <f t="shared" si="46"/>
        <v>0.98399999999999999</v>
      </c>
      <c r="X178" s="2">
        <f t="shared" si="46"/>
        <v>7.0000000000000001E-3</v>
      </c>
      <c r="Y178" s="2">
        <f t="shared" si="46"/>
        <v>0</v>
      </c>
      <c r="Z178" s="2">
        <f t="shared" si="46"/>
        <v>0</v>
      </c>
      <c r="AA178" s="1">
        <v>1</v>
      </c>
      <c r="AB178" s="8">
        <v>1186408</v>
      </c>
      <c r="AC178" s="8">
        <v>17129076</v>
      </c>
      <c r="AD178" t="s">
        <v>164</v>
      </c>
      <c r="AF178" t="s">
        <v>2242</v>
      </c>
      <c r="AH178" t="s">
        <v>2024</v>
      </c>
    </row>
    <row r="179" spans="1:34">
      <c r="A179">
        <v>154</v>
      </c>
      <c r="B179">
        <v>178</v>
      </c>
      <c r="C179" t="s">
        <v>2571</v>
      </c>
      <c r="D179" t="s">
        <v>1674</v>
      </c>
      <c r="E179" t="s">
        <v>1744</v>
      </c>
      <c r="F179">
        <v>52</v>
      </c>
      <c r="G179" s="7" t="s">
        <v>1731</v>
      </c>
      <c r="H179" s="7" t="s">
        <v>2523</v>
      </c>
      <c r="I179">
        <v>1</v>
      </c>
      <c r="J179" s="3">
        <v>4.9979999999999997E-2</v>
      </c>
      <c r="K179" s="3">
        <v>0.93001999999999996</v>
      </c>
      <c r="L179" s="3">
        <v>0</v>
      </c>
      <c r="M179" s="3">
        <v>0</v>
      </c>
      <c r="P179" s="2">
        <v>5.0999999999999997E-2</v>
      </c>
      <c r="Q179" s="2">
        <v>0.94899999999999995</v>
      </c>
      <c r="R179" s="2">
        <v>0</v>
      </c>
      <c r="S179" s="2">
        <v>0</v>
      </c>
      <c r="T179" s="2">
        <v>0</v>
      </c>
      <c r="U179" s="2"/>
      <c r="V179" s="2">
        <f t="shared" si="46"/>
        <v>4.9979999999999997E-2</v>
      </c>
      <c r="W179" s="2">
        <f t="shared" si="46"/>
        <v>0.93001999999999996</v>
      </c>
      <c r="X179" s="2">
        <f t="shared" si="46"/>
        <v>0</v>
      </c>
      <c r="Y179" s="2">
        <f t="shared" si="46"/>
        <v>0</v>
      </c>
      <c r="Z179" s="2">
        <f t="shared" si="46"/>
        <v>0</v>
      </c>
      <c r="AA179" s="1">
        <v>0.98</v>
      </c>
      <c r="AB179" s="8">
        <v>995868</v>
      </c>
      <c r="AC179" s="8">
        <v>83661000</v>
      </c>
      <c r="AD179" t="s">
        <v>1575</v>
      </c>
      <c r="AF179" t="s">
        <v>2115</v>
      </c>
      <c r="AH179" t="s">
        <v>2024</v>
      </c>
    </row>
    <row r="180" spans="1:34">
      <c r="A180">
        <v>155</v>
      </c>
      <c r="B180">
        <v>179</v>
      </c>
      <c r="C180" t="s">
        <v>2571</v>
      </c>
      <c r="D180" t="s">
        <v>574</v>
      </c>
      <c r="E180" t="s">
        <v>1744</v>
      </c>
      <c r="F180">
        <v>58</v>
      </c>
      <c r="G180" s="7" t="s">
        <v>1731</v>
      </c>
      <c r="H180" s="7" t="s">
        <v>2533</v>
      </c>
      <c r="I180">
        <v>2</v>
      </c>
      <c r="J180" s="3">
        <v>6.4000000000000001E-2</v>
      </c>
      <c r="K180" s="3">
        <v>0.93</v>
      </c>
      <c r="L180" s="3">
        <v>0</v>
      </c>
      <c r="M180" s="3">
        <v>5.0000000000000001E-3</v>
      </c>
      <c r="P180" s="2">
        <v>6.4000000000000001E-2</v>
      </c>
      <c r="Q180" s="2">
        <v>0.93</v>
      </c>
      <c r="R180" s="2">
        <v>5.0000000000000001E-3</v>
      </c>
      <c r="S180" s="2">
        <v>0</v>
      </c>
      <c r="T180" s="2">
        <v>0</v>
      </c>
      <c r="U180" s="2"/>
      <c r="V180" s="2"/>
      <c r="W180" s="2"/>
      <c r="X180" s="2"/>
      <c r="Y180" s="2"/>
      <c r="Z180" s="2"/>
      <c r="AB180" s="8">
        <v>491210</v>
      </c>
      <c r="AC180" s="8">
        <v>5235000</v>
      </c>
      <c r="AD180" t="s">
        <v>524</v>
      </c>
      <c r="AF180" t="s">
        <v>1847</v>
      </c>
      <c r="AH180" t="s">
        <v>2024</v>
      </c>
    </row>
    <row r="181" spans="1:34">
      <c r="A181">
        <v>156</v>
      </c>
      <c r="B181">
        <v>180</v>
      </c>
      <c r="C181" t="s">
        <v>2571</v>
      </c>
      <c r="D181" t="s">
        <v>907</v>
      </c>
      <c r="E181" t="s">
        <v>1744</v>
      </c>
      <c r="F181">
        <v>65</v>
      </c>
      <c r="G181" t="s">
        <v>1731</v>
      </c>
      <c r="H181" s="7" t="s">
        <v>2501</v>
      </c>
      <c r="I181">
        <v>1</v>
      </c>
      <c r="J181" s="3">
        <v>9.6999999999999994E-4</v>
      </c>
      <c r="K181" s="3">
        <v>0.96709000000000001</v>
      </c>
      <c r="L181" s="3">
        <v>2.9099999999999997E-4</v>
      </c>
      <c r="M181" s="3">
        <v>5.8199999999999994E-4</v>
      </c>
      <c r="P181" s="2">
        <v>1E-3</v>
      </c>
      <c r="Q181" s="2">
        <v>0.997</v>
      </c>
      <c r="R181" s="2">
        <v>0</v>
      </c>
      <c r="S181" s="2">
        <v>2.9999999999999997E-4</v>
      </c>
      <c r="T181" s="2">
        <v>5.9999999999999995E-4</v>
      </c>
      <c r="U181" s="2"/>
      <c r="V181" s="2">
        <f t="shared" ref="V181:Z187" si="47">+P181*$AA181</f>
        <v>9.6999999999999994E-4</v>
      </c>
      <c r="W181" s="2">
        <f t="shared" si="47"/>
        <v>0.96709000000000001</v>
      </c>
      <c r="X181" s="2">
        <f t="shared" si="47"/>
        <v>0</v>
      </c>
      <c r="Y181" s="2">
        <f t="shared" si="47"/>
        <v>2.9099999999999997E-4</v>
      </c>
      <c r="Z181" s="2">
        <f t="shared" si="47"/>
        <v>5.8199999999999994E-4</v>
      </c>
      <c r="AA181" s="1">
        <v>0.97</v>
      </c>
      <c r="AB181" s="8">
        <v>645807</v>
      </c>
      <c r="AC181" s="8">
        <v>25500100</v>
      </c>
      <c r="AD181" t="s">
        <v>524</v>
      </c>
      <c r="AF181" t="s">
        <v>2023</v>
      </c>
      <c r="AH181" t="s">
        <v>2024</v>
      </c>
    </row>
    <row r="182" spans="1:34">
      <c r="A182">
        <v>157</v>
      </c>
      <c r="B182">
        <v>181</v>
      </c>
      <c r="C182" t="s">
        <v>2571</v>
      </c>
      <c r="D182" t="s">
        <v>888</v>
      </c>
      <c r="E182" t="s">
        <v>1744</v>
      </c>
      <c r="F182">
        <v>67</v>
      </c>
      <c r="G182" t="s">
        <v>1731</v>
      </c>
      <c r="H182" s="7" t="s">
        <v>2551</v>
      </c>
      <c r="I182">
        <v>1</v>
      </c>
      <c r="J182" s="3">
        <v>1.5440000000000001E-2</v>
      </c>
      <c r="K182" s="3">
        <v>0.93025999999999998</v>
      </c>
      <c r="L182" s="3">
        <v>1.84315E-2</v>
      </c>
      <c r="M182" s="3">
        <v>3.86E-4</v>
      </c>
      <c r="P182" s="2">
        <v>1.6E-2</v>
      </c>
      <c r="Q182" s="2">
        <v>0.96399999999999997</v>
      </c>
      <c r="R182" s="2">
        <v>1E-4</v>
      </c>
      <c r="S182" s="2">
        <v>1.9099999999999999E-2</v>
      </c>
      <c r="T182" s="2">
        <v>3.0000000000000003E-4</v>
      </c>
      <c r="U182" s="2"/>
      <c r="V182" s="2">
        <f t="shared" si="47"/>
        <v>1.5440000000000001E-2</v>
      </c>
      <c r="W182" s="2">
        <f t="shared" si="47"/>
        <v>0.93025999999999998</v>
      </c>
      <c r="X182" s="2">
        <f t="shared" si="47"/>
        <v>9.6500000000000001E-5</v>
      </c>
      <c r="Y182" s="2">
        <f t="shared" si="47"/>
        <v>1.84315E-2</v>
      </c>
      <c r="Z182" s="2">
        <f t="shared" si="47"/>
        <v>2.8950000000000004E-4</v>
      </c>
      <c r="AA182" s="1">
        <v>0.96499999999999997</v>
      </c>
      <c r="AB182" s="8">
        <v>796095</v>
      </c>
      <c r="AC182" s="8">
        <v>183355000</v>
      </c>
      <c r="AD182" t="s">
        <v>524</v>
      </c>
      <c r="AF182" t="s">
        <v>2255</v>
      </c>
      <c r="AH182" t="s">
        <v>2024</v>
      </c>
    </row>
    <row r="183" spans="1:34">
      <c r="A183">
        <v>158</v>
      </c>
      <c r="B183">
        <v>182</v>
      </c>
      <c r="C183" t="s">
        <v>2571</v>
      </c>
      <c r="D183" t="s">
        <v>1653</v>
      </c>
      <c r="E183" t="s">
        <v>1744</v>
      </c>
      <c r="F183">
        <v>76</v>
      </c>
      <c r="G183" t="s">
        <v>1731</v>
      </c>
      <c r="H183" s="7" t="s">
        <v>2565</v>
      </c>
      <c r="I183">
        <v>1</v>
      </c>
      <c r="J183" s="3">
        <v>1.92E-3</v>
      </c>
      <c r="K183" s="3">
        <v>0.95135999999999998</v>
      </c>
      <c r="L183" s="3">
        <v>5.7599999999999995E-3</v>
      </c>
      <c r="M183" s="3">
        <v>9.6000000000000002E-4</v>
      </c>
      <c r="P183" s="2">
        <v>2E-3</v>
      </c>
      <c r="Q183" s="2">
        <v>0.99099999999999999</v>
      </c>
      <c r="R183" s="2">
        <v>1E-3</v>
      </c>
      <c r="S183" s="2">
        <v>6.0000000000000001E-3</v>
      </c>
      <c r="T183" s="2">
        <v>0</v>
      </c>
      <c r="U183" s="2"/>
      <c r="V183" s="2">
        <f t="shared" si="47"/>
        <v>1.92E-3</v>
      </c>
      <c r="W183" s="2">
        <f t="shared" si="47"/>
        <v>0.95135999999999998</v>
      </c>
      <c r="X183" s="2">
        <f t="shared" si="47"/>
        <v>9.6000000000000002E-4</v>
      </c>
      <c r="Y183" s="2">
        <f t="shared" si="47"/>
        <v>5.7599999999999995E-3</v>
      </c>
      <c r="Z183" s="2">
        <f t="shared" si="47"/>
        <v>0</v>
      </c>
      <c r="AA183" s="1">
        <v>0.96</v>
      </c>
      <c r="AB183" s="8">
        <v>455000</v>
      </c>
      <c r="AC183" s="8">
        <v>24527000</v>
      </c>
      <c r="AD183" t="s">
        <v>1575</v>
      </c>
      <c r="AF183" t="s">
        <v>2391</v>
      </c>
      <c r="AH183" t="s">
        <v>2024</v>
      </c>
    </row>
    <row r="184" spans="1:34">
      <c r="A184">
        <v>159</v>
      </c>
      <c r="B184">
        <v>183</v>
      </c>
      <c r="C184" t="s">
        <v>2571</v>
      </c>
      <c r="D184" t="s">
        <v>170</v>
      </c>
      <c r="E184" t="s">
        <v>1744</v>
      </c>
      <c r="F184">
        <v>88</v>
      </c>
      <c r="G184" s="7" t="s">
        <v>1731</v>
      </c>
      <c r="H184" s="7" t="s">
        <v>2515</v>
      </c>
      <c r="I184">
        <v>1</v>
      </c>
      <c r="J184" s="3">
        <v>4.7999999999999996E-3</v>
      </c>
      <c r="K184" s="3">
        <v>0.94367999999999996</v>
      </c>
      <c r="L184" s="3">
        <v>0</v>
      </c>
      <c r="M184" s="3">
        <v>1.0559999999999998E-2</v>
      </c>
      <c r="P184" s="2">
        <v>5.0000000000000001E-3</v>
      </c>
      <c r="Q184" s="2">
        <v>0.98299999999999998</v>
      </c>
      <c r="R184" s="2">
        <v>1E-3</v>
      </c>
      <c r="S184" s="2">
        <v>0</v>
      </c>
      <c r="T184" s="2">
        <v>0.01</v>
      </c>
      <c r="U184" s="2"/>
      <c r="V184" s="2">
        <f t="shared" si="47"/>
        <v>4.7999999999999996E-3</v>
      </c>
      <c r="W184" s="2">
        <f t="shared" si="47"/>
        <v>0.94367999999999996</v>
      </c>
      <c r="X184" s="2">
        <f t="shared" si="47"/>
        <v>9.6000000000000002E-4</v>
      </c>
      <c r="Y184" s="2">
        <f t="shared" si="47"/>
        <v>0</v>
      </c>
      <c r="Z184" s="2">
        <f t="shared" si="47"/>
        <v>9.5999999999999992E-3</v>
      </c>
      <c r="AA184" s="1">
        <v>0.96</v>
      </c>
      <c r="AB184" s="8">
        <v>1861</v>
      </c>
      <c r="AC184" s="8">
        <v>724300</v>
      </c>
      <c r="AD184" t="s">
        <v>164</v>
      </c>
      <c r="AF184" t="s">
        <v>2092</v>
      </c>
      <c r="AH184" t="s">
        <v>2024</v>
      </c>
    </row>
    <row r="185" spans="1:34">
      <c r="A185">
        <v>160</v>
      </c>
      <c r="B185">
        <v>184</v>
      </c>
      <c r="C185" t="s">
        <v>2571</v>
      </c>
      <c r="D185" t="s">
        <v>853</v>
      </c>
      <c r="E185" t="s">
        <v>1744</v>
      </c>
      <c r="F185">
        <v>95</v>
      </c>
      <c r="G185" s="7" t="s">
        <v>1731</v>
      </c>
      <c r="H185" s="7" t="s">
        <v>2506</v>
      </c>
      <c r="I185">
        <v>2</v>
      </c>
      <c r="J185" s="3">
        <v>2E-3</v>
      </c>
      <c r="K185" s="3">
        <v>0.89800000000000002</v>
      </c>
      <c r="L185" s="3">
        <v>9.6000000000000002E-2</v>
      </c>
      <c r="M185" s="3">
        <v>4.7000000000000002E-3</v>
      </c>
      <c r="P185" s="2">
        <v>2E-3</v>
      </c>
      <c r="Q185" s="2">
        <v>0.89800000000000002</v>
      </c>
      <c r="R185" s="2">
        <v>5.0000000000000001E-4</v>
      </c>
      <c r="S185" s="2">
        <v>9.6000000000000002E-2</v>
      </c>
      <c r="T185" s="2">
        <v>4.1999999999999997E-3</v>
      </c>
      <c r="U185" s="2"/>
      <c r="V185" s="2">
        <f t="shared" si="47"/>
        <v>2E-3</v>
      </c>
      <c r="W185" s="2">
        <f t="shared" si="47"/>
        <v>0.89800000000000002</v>
      </c>
      <c r="X185" s="2">
        <f t="shared" si="47"/>
        <v>5.0000000000000001E-4</v>
      </c>
      <c r="Y185" s="2">
        <f t="shared" si="47"/>
        <v>9.6000000000000002E-2</v>
      </c>
      <c r="Z185" s="2">
        <f t="shared" si="47"/>
        <v>4.1999999999999997E-3</v>
      </c>
      <c r="AA185" s="1">
        <v>1</v>
      </c>
      <c r="AB185" s="8">
        <v>147570</v>
      </c>
      <c r="AC185" s="8">
        <v>152518015</v>
      </c>
      <c r="AD185" t="s">
        <v>524</v>
      </c>
      <c r="AF185" t="s">
        <v>2052</v>
      </c>
      <c r="AH185" t="s">
        <v>2024</v>
      </c>
    </row>
    <row r="186" spans="1:34">
      <c r="A186">
        <v>161</v>
      </c>
      <c r="B186">
        <v>185</v>
      </c>
      <c r="C186" t="s">
        <v>2571</v>
      </c>
      <c r="D186" t="s">
        <v>175</v>
      </c>
      <c r="E186" t="s">
        <v>1744</v>
      </c>
      <c r="F186">
        <v>200</v>
      </c>
      <c r="G186" s="7" t="s">
        <v>1731</v>
      </c>
      <c r="H186" s="7" t="s">
        <v>2519</v>
      </c>
      <c r="I186">
        <v>2</v>
      </c>
      <c r="J186" s="3">
        <v>2.4500000000000001E-2</v>
      </c>
      <c r="K186" s="3">
        <v>0.94961999999999991</v>
      </c>
      <c r="L186" s="3">
        <v>0</v>
      </c>
      <c r="M186" s="3">
        <v>4.8999999999999998E-3</v>
      </c>
      <c r="P186" s="2">
        <v>2.5000000000000001E-2</v>
      </c>
      <c r="Q186" s="2">
        <v>0.96899999999999997</v>
      </c>
      <c r="R186" s="2">
        <v>2E-3</v>
      </c>
      <c r="S186" s="2">
        <v>0</v>
      </c>
      <c r="T186" s="2">
        <v>3.0000000000000001E-3</v>
      </c>
      <c r="U186" s="2"/>
      <c r="V186" s="2">
        <f t="shared" si="47"/>
        <v>2.4500000000000001E-2</v>
      </c>
      <c r="W186" s="2">
        <f t="shared" si="47"/>
        <v>0.94961999999999991</v>
      </c>
      <c r="X186" s="2">
        <f t="shared" si="47"/>
        <v>1.9599999999999999E-3</v>
      </c>
      <c r="Y186" s="2">
        <f t="shared" si="47"/>
        <v>0</v>
      </c>
      <c r="Z186" s="2">
        <f t="shared" si="47"/>
        <v>2.9399999999999999E-3</v>
      </c>
      <c r="AA186" s="1">
        <v>0.98</v>
      </c>
      <c r="AB186" s="8">
        <v>23000</v>
      </c>
      <c r="AC186" s="8">
        <v>864618</v>
      </c>
      <c r="AD186" t="s">
        <v>164</v>
      </c>
      <c r="AF186" t="s">
        <v>2111</v>
      </c>
      <c r="AH186" t="s">
        <v>2024</v>
      </c>
    </row>
    <row r="187" spans="1:34">
      <c r="A187">
        <v>162</v>
      </c>
      <c r="B187">
        <v>186</v>
      </c>
      <c r="C187" t="s">
        <v>2571</v>
      </c>
      <c r="D187" t="s">
        <v>254</v>
      </c>
      <c r="E187" t="s">
        <v>1744</v>
      </c>
      <c r="F187">
        <v>200</v>
      </c>
      <c r="G187" s="7" t="s">
        <v>1731</v>
      </c>
      <c r="H187" s="7" t="s">
        <v>2519</v>
      </c>
      <c r="I187">
        <v>2</v>
      </c>
      <c r="J187" s="3">
        <v>0</v>
      </c>
      <c r="K187" s="3">
        <v>0.98302999999999996</v>
      </c>
      <c r="L187" s="3">
        <v>0</v>
      </c>
      <c r="M187" s="3">
        <v>0</v>
      </c>
      <c r="P187" s="2">
        <v>0</v>
      </c>
      <c r="Q187" s="2">
        <v>0.998</v>
      </c>
      <c r="R187" s="2">
        <v>0</v>
      </c>
      <c r="S187" s="2">
        <v>0</v>
      </c>
      <c r="T187" s="2">
        <v>0</v>
      </c>
      <c r="U187" s="2"/>
      <c r="V187" s="2">
        <f t="shared" si="47"/>
        <v>0</v>
      </c>
      <c r="W187" s="2">
        <f t="shared" si="47"/>
        <v>0.98302999999999996</v>
      </c>
      <c r="X187" s="2">
        <f t="shared" si="47"/>
        <v>0</v>
      </c>
      <c r="Y187" s="2">
        <f t="shared" si="47"/>
        <v>0</v>
      </c>
      <c r="Z187" s="2">
        <f t="shared" si="47"/>
        <v>0</v>
      </c>
      <c r="AA187" s="1">
        <v>0.98499999999999999</v>
      </c>
      <c r="AB187" s="8">
        <v>637657</v>
      </c>
      <c r="AC187" s="8">
        <v>9331000</v>
      </c>
      <c r="AD187" t="s">
        <v>164</v>
      </c>
      <c r="AF187" t="s">
        <v>2301</v>
      </c>
      <c r="AH187" t="s">
        <v>2024</v>
      </c>
    </row>
    <row r="188" spans="1:34">
      <c r="A188">
        <v>163</v>
      </c>
      <c r="B188">
        <v>187</v>
      </c>
      <c r="P188" s="2"/>
      <c r="Q188" s="2"/>
      <c r="R188" s="2"/>
      <c r="S188" s="2"/>
      <c r="T188" s="2"/>
      <c r="U188" s="2"/>
      <c r="V188" s="2"/>
      <c r="W188" s="2"/>
      <c r="X188" s="2"/>
      <c r="Y188" s="2"/>
      <c r="Z188" s="2"/>
      <c r="AB188" s="8"/>
      <c r="AC188" s="8"/>
    </row>
    <row r="189" spans="1:34">
      <c r="A189">
        <v>164</v>
      </c>
      <c r="B189">
        <v>188</v>
      </c>
      <c r="C189" t="s">
        <v>2572</v>
      </c>
      <c r="D189" t="s">
        <v>439</v>
      </c>
      <c r="E189" t="s">
        <v>1745</v>
      </c>
      <c r="F189">
        <v>38</v>
      </c>
      <c r="G189" s="7" t="s">
        <v>1731</v>
      </c>
      <c r="H189" s="7" t="s">
        <v>2500</v>
      </c>
      <c r="I189">
        <v>4</v>
      </c>
      <c r="J189" s="3">
        <v>0.10572999999999999</v>
      </c>
      <c r="K189" s="3">
        <v>0.81867999999999996</v>
      </c>
      <c r="L189" s="3">
        <v>0</v>
      </c>
      <c r="M189" s="3">
        <v>4.3649999999999994E-2</v>
      </c>
      <c r="P189" s="2">
        <v>0.109</v>
      </c>
      <c r="Q189" s="2">
        <v>0.84399999999999997</v>
      </c>
      <c r="R189" s="2">
        <v>1.7999999999999999E-2</v>
      </c>
      <c r="S189" s="2">
        <v>0</v>
      </c>
      <c r="T189" s="2">
        <v>2.7E-2</v>
      </c>
      <c r="U189" s="2"/>
      <c r="V189" s="2">
        <f t="shared" ref="V189:V204" si="48">+P189*$AA189</f>
        <v>0.10572999999999999</v>
      </c>
      <c r="W189" s="2">
        <f t="shared" ref="W189:W204" si="49">+Q189*$AA189</f>
        <v>0.81867999999999996</v>
      </c>
      <c r="X189" s="2">
        <f t="shared" ref="X189:X204" si="50">+R189*$AA189</f>
        <v>1.746E-2</v>
      </c>
      <c r="Y189" s="2">
        <f t="shared" ref="Y189:Y204" si="51">+S189*$AA189</f>
        <v>0</v>
      </c>
      <c r="Z189" s="2">
        <f t="shared" ref="Z189:Z204" si="52">+T189*$AA189</f>
        <v>2.6189999999999998E-2</v>
      </c>
      <c r="AA189" s="1">
        <v>0.97</v>
      </c>
      <c r="AB189" s="8">
        <v>245857</v>
      </c>
      <c r="AC189" s="8">
        <v>10824200</v>
      </c>
      <c r="AD189" t="s">
        <v>164</v>
      </c>
      <c r="AF189" t="s">
        <v>2147</v>
      </c>
      <c r="AH189" t="s">
        <v>2024</v>
      </c>
    </row>
    <row r="190" spans="1:34">
      <c r="A190">
        <v>165</v>
      </c>
      <c r="B190">
        <v>189</v>
      </c>
      <c r="C190" t="s">
        <v>2572</v>
      </c>
      <c r="D190" t="s">
        <v>492</v>
      </c>
      <c r="E190" t="s">
        <v>1745</v>
      </c>
      <c r="F190">
        <v>38</v>
      </c>
      <c r="G190" s="7" t="s">
        <v>1731</v>
      </c>
      <c r="H190" s="7" t="s">
        <v>2500</v>
      </c>
      <c r="I190">
        <v>4</v>
      </c>
      <c r="J190" s="3">
        <v>0.20481999999999997</v>
      </c>
      <c r="K190" s="3">
        <v>0.76439999999999997</v>
      </c>
      <c r="L190" s="3">
        <v>0</v>
      </c>
      <c r="M190" s="3">
        <v>8.8200000000000014E-3</v>
      </c>
      <c r="P190" s="2">
        <v>0.20899999999999999</v>
      </c>
      <c r="Q190" s="2">
        <v>0.78</v>
      </c>
      <c r="R190" s="2">
        <v>1E-3</v>
      </c>
      <c r="S190" s="2">
        <v>0</v>
      </c>
      <c r="T190" s="2">
        <v>8.0000000000000002E-3</v>
      </c>
      <c r="U190" s="2"/>
      <c r="V190" s="2">
        <f t="shared" si="48"/>
        <v>0.20481999999999997</v>
      </c>
      <c r="W190" s="2">
        <f t="shared" si="49"/>
        <v>0.76439999999999997</v>
      </c>
      <c r="X190" s="2">
        <f t="shared" si="50"/>
        <v>9.7999999999999997E-4</v>
      </c>
      <c r="Y190" s="2">
        <f t="shared" si="51"/>
        <v>0</v>
      </c>
      <c r="Z190" s="2">
        <f t="shared" si="52"/>
        <v>7.8399999999999997E-3</v>
      </c>
      <c r="AA190" s="1">
        <v>0.98</v>
      </c>
      <c r="AB190" s="8">
        <v>71740</v>
      </c>
      <c r="AC190" s="8">
        <v>6255000</v>
      </c>
      <c r="AD190" t="s">
        <v>164</v>
      </c>
      <c r="AF190" t="s">
        <v>2296</v>
      </c>
      <c r="AH190" t="s">
        <v>2024</v>
      </c>
    </row>
    <row r="191" spans="1:34">
      <c r="A191">
        <v>166</v>
      </c>
      <c r="B191">
        <v>190</v>
      </c>
      <c r="C191" t="s">
        <v>2572</v>
      </c>
      <c r="D191" t="s">
        <v>465</v>
      </c>
      <c r="E191" t="s">
        <v>1745</v>
      </c>
      <c r="F191">
        <v>40</v>
      </c>
      <c r="G191" s="7" t="s">
        <v>1731</v>
      </c>
      <c r="H191" s="7" t="s">
        <v>2538</v>
      </c>
      <c r="I191">
        <v>1</v>
      </c>
      <c r="J191" s="3">
        <v>3.024E-2</v>
      </c>
      <c r="K191" s="3">
        <v>0.87317999999999996</v>
      </c>
      <c r="L191" s="3">
        <v>0</v>
      </c>
      <c r="M191" s="3">
        <v>4.0634999999999998E-2</v>
      </c>
      <c r="P191" s="2">
        <v>3.2000000000000001E-2</v>
      </c>
      <c r="Q191" s="2">
        <v>0.92400000000000004</v>
      </c>
      <c r="R191" s="2">
        <v>2.7E-2</v>
      </c>
      <c r="S191" s="2">
        <v>0</v>
      </c>
      <c r="T191" s="2">
        <v>1.6E-2</v>
      </c>
      <c r="U191" s="2"/>
      <c r="V191" s="2">
        <f t="shared" si="48"/>
        <v>3.024E-2</v>
      </c>
      <c r="W191" s="2">
        <f t="shared" si="49"/>
        <v>0.87317999999999996</v>
      </c>
      <c r="X191" s="2">
        <f t="shared" si="50"/>
        <v>2.5514999999999999E-2</v>
      </c>
      <c r="Y191" s="2">
        <f t="shared" si="51"/>
        <v>0</v>
      </c>
      <c r="Z191" s="2">
        <f t="shared" si="52"/>
        <v>1.512E-2</v>
      </c>
      <c r="AA191" s="1">
        <v>0.94499999999999995</v>
      </c>
      <c r="AB191" s="8">
        <v>1248574</v>
      </c>
      <c r="AC191" s="8">
        <v>14528662</v>
      </c>
      <c r="AD191" t="s">
        <v>164</v>
      </c>
      <c r="AF191" t="s">
        <v>2201</v>
      </c>
      <c r="AH191" t="s">
        <v>2024</v>
      </c>
    </row>
    <row r="192" spans="1:34">
      <c r="A192">
        <v>167</v>
      </c>
      <c r="B192">
        <v>191</v>
      </c>
      <c r="C192" t="s">
        <v>2572</v>
      </c>
      <c r="D192" t="s">
        <v>931</v>
      </c>
      <c r="E192" t="s">
        <v>1745</v>
      </c>
      <c r="F192">
        <v>47</v>
      </c>
      <c r="G192" s="7" t="s">
        <v>1731</v>
      </c>
      <c r="H192" s="7" t="s">
        <v>2549</v>
      </c>
      <c r="I192">
        <v>2</v>
      </c>
      <c r="J192" s="3">
        <v>3.8484999999999999E-3</v>
      </c>
      <c r="K192" s="3">
        <v>0.87709999999999999</v>
      </c>
      <c r="L192" s="3">
        <v>4.4750000000000004E-4</v>
      </c>
      <c r="M192" s="3">
        <v>1.2798500000000001E-2</v>
      </c>
      <c r="P192" s="2">
        <v>4.3E-3</v>
      </c>
      <c r="Q192" s="2">
        <v>0.98</v>
      </c>
      <c r="R192" s="2">
        <v>1.2E-2</v>
      </c>
      <c r="S192" s="2">
        <v>5.0000000000000001E-4</v>
      </c>
      <c r="T192" s="2">
        <v>2.3E-3</v>
      </c>
      <c r="U192" s="2"/>
      <c r="V192" s="2">
        <f t="shared" si="48"/>
        <v>3.8484999999999999E-3</v>
      </c>
      <c r="W192" s="2">
        <f t="shared" si="49"/>
        <v>0.87709999999999999</v>
      </c>
      <c r="X192" s="2">
        <f t="shared" si="50"/>
        <v>1.0740000000000001E-2</v>
      </c>
      <c r="Y192" s="2">
        <f t="shared" si="51"/>
        <v>4.4750000000000004E-4</v>
      </c>
      <c r="Z192" s="2">
        <f t="shared" si="52"/>
        <v>2.0585E-3</v>
      </c>
      <c r="AA192" s="1">
        <v>0.89500000000000002</v>
      </c>
      <c r="AB192" s="8">
        <v>769604</v>
      </c>
      <c r="AC192" s="8">
        <v>75627384</v>
      </c>
      <c r="AD192" t="s">
        <v>524</v>
      </c>
      <c r="AF192" t="s">
        <v>2336</v>
      </c>
      <c r="AH192" t="s">
        <v>2024</v>
      </c>
    </row>
    <row r="193" spans="1:34">
      <c r="A193">
        <v>168</v>
      </c>
      <c r="B193">
        <v>192</v>
      </c>
      <c r="C193" t="s">
        <v>2572</v>
      </c>
      <c r="D193" t="s">
        <v>579</v>
      </c>
      <c r="E193" t="s">
        <v>1745</v>
      </c>
      <c r="F193">
        <v>55</v>
      </c>
      <c r="G193" s="7" t="s">
        <v>1731</v>
      </c>
      <c r="H193" s="7" t="s">
        <v>2482</v>
      </c>
      <c r="I193">
        <v>1</v>
      </c>
      <c r="J193" s="3">
        <v>1.1934E-2</v>
      </c>
      <c r="K193" s="3">
        <v>0.49317</v>
      </c>
      <c r="L193" s="3">
        <v>2.0400000000000003E-4</v>
      </c>
      <c r="M193" s="3">
        <v>4.2839999999999996E-3</v>
      </c>
      <c r="N193" s="1" t="s">
        <v>2456</v>
      </c>
      <c r="O193" s="1">
        <f>+J193+K193</f>
        <v>0.505104</v>
      </c>
      <c r="P193" s="2">
        <v>2.3400000000000001E-2</v>
      </c>
      <c r="Q193" s="2">
        <v>0.96699999999999997</v>
      </c>
      <c r="R193" s="2">
        <v>8.0000000000000002E-3</v>
      </c>
      <c r="S193" s="2">
        <v>4.0000000000000002E-4</v>
      </c>
      <c r="T193" s="2">
        <v>4.0000000000000002E-4</v>
      </c>
      <c r="U193" s="2"/>
      <c r="V193" s="2">
        <f t="shared" si="48"/>
        <v>1.1934E-2</v>
      </c>
      <c r="W193" s="2">
        <f t="shared" si="49"/>
        <v>0.49317</v>
      </c>
      <c r="X193" s="2">
        <f t="shared" si="50"/>
        <v>4.0800000000000003E-3</v>
      </c>
      <c r="Y193" s="2">
        <f t="shared" si="51"/>
        <v>2.0400000000000003E-4</v>
      </c>
      <c r="Z193" s="2">
        <f t="shared" si="52"/>
        <v>2.0400000000000003E-4</v>
      </c>
      <c r="AA193" s="1">
        <v>0.51</v>
      </c>
      <c r="AB193" s="8">
        <v>444103</v>
      </c>
      <c r="AC193" s="8">
        <v>29559100</v>
      </c>
      <c r="AD193" t="s">
        <v>524</v>
      </c>
      <c r="AF193" t="s">
        <v>2381</v>
      </c>
      <c r="AH193" t="s">
        <v>2024</v>
      </c>
    </row>
    <row r="194" spans="1:34">
      <c r="A194">
        <v>169</v>
      </c>
      <c r="B194">
        <v>193</v>
      </c>
      <c r="C194" t="s">
        <v>2572</v>
      </c>
      <c r="D194" t="s">
        <v>563</v>
      </c>
      <c r="E194" t="s">
        <v>1745</v>
      </c>
      <c r="F194">
        <v>58</v>
      </c>
      <c r="G194" s="7" t="s">
        <v>1731</v>
      </c>
      <c r="H194" s="7" t="s">
        <v>2533</v>
      </c>
      <c r="I194">
        <v>2</v>
      </c>
      <c r="J194" s="3">
        <v>8.2650000000000001E-2</v>
      </c>
      <c r="K194" s="3">
        <v>0.63800000000000001</v>
      </c>
      <c r="L194" s="3">
        <v>0</v>
      </c>
      <c r="M194" s="3">
        <v>3.6249999999999998E-3</v>
      </c>
      <c r="P194" s="2">
        <v>0.114</v>
      </c>
      <c r="Q194" s="2">
        <v>0.88</v>
      </c>
      <c r="R194" s="2">
        <v>4.0000000000000001E-3</v>
      </c>
      <c r="S194" s="2">
        <v>0</v>
      </c>
      <c r="T194" s="2">
        <v>1E-3</v>
      </c>
      <c r="U194" s="2"/>
      <c r="V194" s="2">
        <f t="shared" si="48"/>
        <v>8.2650000000000001E-2</v>
      </c>
      <c r="W194" s="2">
        <f t="shared" si="49"/>
        <v>0.63800000000000001</v>
      </c>
      <c r="X194" s="2">
        <f t="shared" si="50"/>
        <v>2.8999999999999998E-3</v>
      </c>
      <c r="Y194" s="2">
        <f t="shared" si="51"/>
        <v>0</v>
      </c>
      <c r="Z194" s="2">
        <f t="shared" si="52"/>
        <v>7.2499999999999995E-4</v>
      </c>
      <c r="AA194" s="1">
        <v>0.72499999999999998</v>
      </c>
      <c r="AB194" s="8">
        <v>199945</v>
      </c>
      <c r="AC194" s="8">
        <v>5551900</v>
      </c>
      <c r="AD194" t="s">
        <v>524</v>
      </c>
      <c r="AF194" t="s">
        <v>2184</v>
      </c>
      <c r="AH194" t="s">
        <v>2024</v>
      </c>
    </row>
    <row r="195" spans="1:34">
      <c r="A195">
        <v>170</v>
      </c>
      <c r="B195">
        <v>194</v>
      </c>
      <c r="C195" t="s">
        <v>2572</v>
      </c>
      <c r="D195" t="s">
        <v>926</v>
      </c>
      <c r="E195" t="s">
        <v>1745</v>
      </c>
      <c r="F195">
        <v>59</v>
      </c>
      <c r="G195" s="7" t="s">
        <v>1731</v>
      </c>
      <c r="H195" s="7" t="s">
        <v>2528</v>
      </c>
      <c r="I195">
        <v>1</v>
      </c>
      <c r="J195" s="3">
        <v>1.65E-3</v>
      </c>
      <c r="K195" s="3">
        <v>0.82087499999999991</v>
      </c>
      <c r="L195" s="3">
        <v>2.4749999999999994E-4</v>
      </c>
      <c r="M195" s="3">
        <v>2.4749999999999998E-3</v>
      </c>
      <c r="P195" s="2">
        <v>2E-3</v>
      </c>
      <c r="Q195" s="2">
        <v>0.995</v>
      </c>
      <c r="R195" s="2">
        <v>1E-3</v>
      </c>
      <c r="S195" s="2">
        <v>2.9999999999999997E-4</v>
      </c>
      <c r="T195" s="2">
        <v>2E-3</v>
      </c>
      <c r="U195" s="2"/>
      <c r="V195" s="2">
        <f t="shared" si="48"/>
        <v>1.65E-3</v>
      </c>
      <c r="W195" s="2">
        <f t="shared" si="49"/>
        <v>0.82087499999999991</v>
      </c>
      <c r="X195" s="2">
        <f t="shared" si="50"/>
        <v>8.25E-4</v>
      </c>
      <c r="Y195" s="2">
        <f t="shared" si="51"/>
        <v>2.4749999999999994E-4</v>
      </c>
      <c r="Z195" s="2">
        <f t="shared" si="52"/>
        <v>1.65E-3</v>
      </c>
      <c r="AA195" s="1">
        <v>0.82499999999999996</v>
      </c>
      <c r="AB195" s="8">
        <v>1628750</v>
      </c>
      <c r="AC195" s="8">
        <v>76653000</v>
      </c>
      <c r="AD195" t="s">
        <v>524</v>
      </c>
      <c r="AF195" t="s">
        <v>2159</v>
      </c>
      <c r="AH195" t="s">
        <v>2024</v>
      </c>
    </row>
    <row r="196" spans="1:34">
      <c r="A196">
        <v>171</v>
      </c>
      <c r="B196">
        <v>195</v>
      </c>
      <c r="C196" t="s">
        <v>2572</v>
      </c>
      <c r="D196" t="s">
        <v>1585</v>
      </c>
      <c r="E196" t="s">
        <v>1745</v>
      </c>
      <c r="F196">
        <v>60</v>
      </c>
      <c r="G196" s="7" t="s">
        <v>1731</v>
      </c>
      <c r="H196" s="7" t="s">
        <v>2529</v>
      </c>
      <c r="I196">
        <v>2</v>
      </c>
      <c r="J196" s="3">
        <v>6.8799999999999998E-3</v>
      </c>
      <c r="K196" s="3">
        <v>0.85139999999999993</v>
      </c>
      <c r="L196" s="3">
        <v>0</v>
      </c>
      <c r="M196" s="3">
        <v>1.3759999999999998E-3</v>
      </c>
      <c r="P196" s="2">
        <v>8.0000000000000002E-3</v>
      </c>
      <c r="Q196" s="2">
        <v>0.99</v>
      </c>
      <c r="R196" s="2">
        <v>1E-3</v>
      </c>
      <c r="S196" s="2">
        <v>0</v>
      </c>
      <c r="T196" s="2">
        <v>5.9999999999999995E-4</v>
      </c>
      <c r="U196" s="2"/>
      <c r="V196" s="2">
        <f t="shared" si="48"/>
        <v>6.8799999999999998E-3</v>
      </c>
      <c r="W196" s="2">
        <f t="shared" si="49"/>
        <v>0.85139999999999993</v>
      </c>
      <c r="X196" s="2">
        <f t="shared" si="50"/>
        <v>8.5999999999999998E-4</v>
      </c>
      <c r="Y196" s="2">
        <f t="shared" si="51"/>
        <v>0</v>
      </c>
      <c r="Z196" s="2">
        <f t="shared" si="52"/>
        <v>5.1599999999999997E-4</v>
      </c>
      <c r="AA196" s="1">
        <v>0.86</v>
      </c>
      <c r="AB196" s="8">
        <v>434128</v>
      </c>
      <c r="AC196" s="8">
        <v>33330000</v>
      </c>
      <c r="AD196" t="s">
        <v>1575</v>
      </c>
      <c r="AF196" t="s">
        <v>2160</v>
      </c>
      <c r="AH196" t="s">
        <v>2024</v>
      </c>
    </row>
    <row r="197" spans="1:34">
      <c r="A197">
        <v>172</v>
      </c>
      <c r="B197">
        <v>196</v>
      </c>
      <c r="C197" t="s">
        <v>2572</v>
      </c>
      <c r="D197" t="s">
        <v>1604</v>
      </c>
      <c r="E197" t="s">
        <v>1745</v>
      </c>
      <c r="F197">
        <v>60</v>
      </c>
      <c r="G197" s="7" t="s">
        <v>1731</v>
      </c>
      <c r="H197" s="7" t="s">
        <v>2529</v>
      </c>
      <c r="I197">
        <v>2</v>
      </c>
      <c r="J197" s="3">
        <v>0.132275</v>
      </c>
      <c r="K197" s="3">
        <v>0.68542500000000006</v>
      </c>
      <c r="L197" s="3">
        <v>0.10452500000000001</v>
      </c>
      <c r="M197" s="3">
        <v>2.7750000000000001E-3</v>
      </c>
      <c r="P197" s="2">
        <v>0.14299999999999999</v>
      </c>
      <c r="Q197" s="2">
        <v>0.74099999999999999</v>
      </c>
      <c r="R197" s="2">
        <v>0</v>
      </c>
      <c r="S197" s="2">
        <v>0.113</v>
      </c>
      <c r="T197" s="2">
        <v>3.0000000000000001E-3</v>
      </c>
      <c r="U197" s="2"/>
      <c r="V197" s="2">
        <f t="shared" si="48"/>
        <v>0.132275</v>
      </c>
      <c r="W197" s="2">
        <f t="shared" si="49"/>
        <v>0.68542500000000006</v>
      </c>
      <c r="X197" s="2">
        <f t="shared" si="50"/>
        <v>0</v>
      </c>
      <c r="Y197" s="2">
        <f t="shared" si="51"/>
        <v>0.10452500000000001</v>
      </c>
      <c r="Z197" s="2">
        <f t="shared" si="52"/>
        <v>2.7750000000000001E-3</v>
      </c>
      <c r="AA197" s="1">
        <v>0.92500000000000004</v>
      </c>
      <c r="AB197" s="8">
        <v>17818</v>
      </c>
      <c r="AC197" s="8">
        <v>3582054</v>
      </c>
      <c r="AD197" t="s">
        <v>1575</v>
      </c>
      <c r="AF197" t="s">
        <v>2183</v>
      </c>
      <c r="AH197" t="s">
        <v>2024</v>
      </c>
    </row>
    <row r="198" spans="1:34">
      <c r="A198">
        <v>173</v>
      </c>
      <c r="B198">
        <v>197</v>
      </c>
      <c r="C198" t="s">
        <v>2572</v>
      </c>
      <c r="D198" t="s">
        <v>569</v>
      </c>
      <c r="E198" t="s">
        <v>1745</v>
      </c>
      <c r="F198">
        <v>61</v>
      </c>
      <c r="G198" s="7" t="s">
        <v>1731</v>
      </c>
      <c r="H198" s="7" t="s">
        <v>2562</v>
      </c>
      <c r="I198">
        <v>1</v>
      </c>
      <c r="J198" s="3">
        <v>1.3519999999999999E-2</v>
      </c>
      <c r="K198" s="3">
        <v>0.81711499999999992</v>
      </c>
      <c r="L198" s="3">
        <v>0</v>
      </c>
      <c r="M198" s="3">
        <v>1.2674999999999999E-2</v>
      </c>
      <c r="P198" s="2">
        <v>1.6E-2</v>
      </c>
      <c r="Q198" s="2">
        <v>0.96699999999999997</v>
      </c>
      <c r="R198" s="2">
        <v>1.4999999999999999E-2</v>
      </c>
      <c r="S198" s="2">
        <v>0</v>
      </c>
      <c r="T198" s="2">
        <v>0</v>
      </c>
      <c r="U198" s="2"/>
      <c r="V198" s="2">
        <f t="shared" si="48"/>
        <v>1.3519999999999999E-2</v>
      </c>
      <c r="W198" s="2">
        <f t="shared" si="49"/>
        <v>0.81711499999999992</v>
      </c>
      <c r="X198" s="2">
        <f t="shared" si="50"/>
        <v>1.2674999999999999E-2</v>
      </c>
      <c r="Y198" s="2">
        <f t="shared" si="51"/>
        <v>0</v>
      </c>
      <c r="Z198" s="2">
        <f t="shared" si="52"/>
        <v>0</v>
      </c>
      <c r="AA198" s="1">
        <v>0.84499999999999997</v>
      </c>
      <c r="AB198" s="8">
        <v>143100</v>
      </c>
      <c r="AC198" s="8">
        <v>8000000</v>
      </c>
      <c r="AD198" t="s">
        <v>524</v>
      </c>
      <c r="AF198" t="s">
        <v>2324</v>
      </c>
      <c r="AH198" t="s">
        <v>2024</v>
      </c>
    </row>
    <row r="199" spans="1:34">
      <c r="A199">
        <v>174</v>
      </c>
      <c r="B199">
        <v>198</v>
      </c>
      <c r="C199" t="s">
        <v>2572</v>
      </c>
      <c r="D199" t="s">
        <v>1687</v>
      </c>
      <c r="E199" t="s">
        <v>1745</v>
      </c>
      <c r="F199">
        <v>62</v>
      </c>
      <c r="G199" s="7" t="s">
        <v>1731</v>
      </c>
      <c r="H199" s="7" t="s">
        <v>2561</v>
      </c>
      <c r="I199">
        <v>1</v>
      </c>
      <c r="J199" s="3">
        <v>5.076E-2</v>
      </c>
      <c r="K199" s="3">
        <v>0.85258</v>
      </c>
      <c r="L199" s="3">
        <v>0</v>
      </c>
      <c r="M199" s="3">
        <v>3.5719999999999995E-2</v>
      </c>
      <c r="P199" s="2">
        <v>5.3999999999999999E-2</v>
      </c>
      <c r="Q199" s="2">
        <v>0.90700000000000003</v>
      </c>
      <c r="R199" s="2">
        <v>0.01</v>
      </c>
      <c r="S199" s="2">
        <v>0</v>
      </c>
      <c r="T199" s="2">
        <v>2.8000000000000001E-2</v>
      </c>
      <c r="U199" s="2"/>
      <c r="V199" s="2">
        <f t="shared" si="48"/>
        <v>5.076E-2</v>
      </c>
      <c r="W199" s="2">
        <f t="shared" si="49"/>
        <v>0.85258</v>
      </c>
      <c r="X199" s="2">
        <f t="shared" si="50"/>
        <v>9.4000000000000004E-3</v>
      </c>
      <c r="Y199" s="2">
        <f t="shared" si="51"/>
        <v>0</v>
      </c>
      <c r="Z199" s="2">
        <f t="shared" si="52"/>
        <v>2.632E-2</v>
      </c>
      <c r="AA199" s="1">
        <v>0.94</v>
      </c>
      <c r="AB199" s="8">
        <v>1839542</v>
      </c>
      <c r="AC199" s="8">
        <v>30894000</v>
      </c>
      <c r="AD199" t="s">
        <v>1575</v>
      </c>
      <c r="AF199" t="s">
        <v>2313</v>
      </c>
      <c r="AH199" t="s">
        <v>2024</v>
      </c>
    </row>
    <row r="200" spans="1:34">
      <c r="A200">
        <v>175</v>
      </c>
      <c r="B200">
        <v>199</v>
      </c>
      <c r="C200" t="s">
        <v>2572</v>
      </c>
      <c r="D200" t="s">
        <v>1574</v>
      </c>
      <c r="E200" t="s">
        <v>1745</v>
      </c>
      <c r="F200">
        <v>63</v>
      </c>
      <c r="G200" t="s">
        <v>1731</v>
      </c>
      <c r="H200" s="7" t="s">
        <v>2505</v>
      </c>
      <c r="I200">
        <v>3</v>
      </c>
      <c r="J200" s="3">
        <v>0.144205</v>
      </c>
      <c r="K200" s="3">
        <v>0.67136499999999988</v>
      </c>
      <c r="L200" s="3">
        <v>0.117465</v>
      </c>
      <c r="M200" s="3">
        <v>2.0054999999999996E-2</v>
      </c>
      <c r="P200" s="2">
        <v>0.151</v>
      </c>
      <c r="Q200" s="2">
        <v>0.70299999999999996</v>
      </c>
      <c r="R200" s="2">
        <v>1.9E-2</v>
      </c>
      <c r="S200" s="2">
        <v>0.123</v>
      </c>
      <c r="T200" s="2">
        <v>2E-3</v>
      </c>
      <c r="U200" s="2"/>
      <c r="V200" s="2">
        <f t="shared" si="48"/>
        <v>0.144205</v>
      </c>
      <c r="W200" s="2">
        <f t="shared" si="49"/>
        <v>0.67136499999999988</v>
      </c>
      <c r="X200" s="2">
        <f t="shared" si="50"/>
        <v>1.8144999999999998E-2</v>
      </c>
      <c r="Y200" s="2">
        <f t="shared" si="51"/>
        <v>0.117465</v>
      </c>
      <c r="Z200" s="2">
        <f t="shared" si="52"/>
        <v>1.91E-3</v>
      </c>
      <c r="AA200" s="1">
        <v>0.95499999999999996</v>
      </c>
      <c r="AB200">
        <v>757</v>
      </c>
      <c r="AC200" s="8">
        <v>1234571</v>
      </c>
      <c r="AD200" t="s">
        <v>1575</v>
      </c>
      <c r="AF200" t="s">
        <v>2051</v>
      </c>
      <c r="AH200" t="s">
        <v>2024</v>
      </c>
    </row>
    <row r="201" spans="1:34">
      <c r="A201">
        <v>176</v>
      </c>
      <c r="B201">
        <v>200</v>
      </c>
      <c r="C201" t="s">
        <v>2572</v>
      </c>
      <c r="D201" t="s">
        <v>1627</v>
      </c>
      <c r="E201" t="s">
        <v>1745</v>
      </c>
      <c r="F201">
        <v>63</v>
      </c>
      <c r="G201" t="s">
        <v>1731</v>
      </c>
      <c r="H201" s="7" t="s">
        <v>2505</v>
      </c>
      <c r="I201">
        <v>3</v>
      </c>
      <c r="J201" s="3">
        <v>0.13041</v>
      </c>
      <c r="K201" s="3">
        <v>0.63976500000000003</v>
      </c>
      <c r="L201" s="3">
        <v>0.15970500000000001</v>
      </c>
      <c r="M201" s="3">
        <v>1.512E-2</v>
      </c>
      <c r="P201" s="2">
        <v>0.13800000000000001</v>
      </c>
      <c r="Q201" s="2">
        <v>0.67700000000000005</v>
      </c>
      <c r="R201" s="2">
        <v>8.9999999999999993E-3</v>
      </c>
      <c r="S201" s="2">
        <v>0.16900000000000001</v>
      </c>
      <c r="T201" s="2">
        <v>7.0000000000000001E-3</v>
      </c>
      <c r="U201" s="2"/>
      <c r="V201" s="2">
        <f t="shared" si="48"/>
        <v>0.13041</v>
      </c>
      <c r="W201" s="2">
        <f t="shared" si="49"/>
        <v>0.63976500000000003</v>
      </c>
      <c r="X201" s="2">
        <f t="shared" si="50"/>
        <v>8.5049999999999987E-3</v>
      </c>
      <c r="Y201" s="2">
        <f t="shared" si="51"/>
        <v>0.15970500000000001</v>
      </c>
      <c r="Z201" s="2">
        <f t="shared" si="52"/>
        <v>6.6150000000000002E-3</v>
      </c>
      <c r="AA201" s="1">
        <v>0.94499999999999995</v>
      </c>
      <c r="AB201" s="8">
        <v>11571</v>
      </c>
      <c r="AC201" s="8">
        <v>1944953</v>
      </c>
      <c r="AD201" t="s">
        <v>1575</v>
      </c>
      <c r="AF201" t="s">
        <v>2275</v>
      </c>
      <c r="AH201" t="s">
        <v>2024</v>
      </c>
    </row>
    <row r="202" spans="1:34">
      <c r="A202">
        <v>177</v>
      </c>
      <c r="B202">
        <v>201</v>
      </c>
      <c r="C202" t="s">
        <v>2572</v>
      </c>
      <c r="D202" t="s">
        <v>1633</v>
      </c>
      <c r="E202" t="s">
        <v>1745</v>
      </c>
      <c r="F202">
        <v>63</v>
      </c>
      <c r="G202" t="s">
        <v>1731</v>
      </c>
      <c r="H202" s="7" t="s">
        <v>2505</v>
      </c>
      <c r="I202">
        <v>3</v>
      </c>
      <c r="J202" s="3">
        <v>4.1579999999999992E-2</v>
      </c>
      <c r="K202" s="3">
        <v>0.87885000000000002</v>
      </c>
      <c r="L202" s="3">
        <v>1.3229999999999999E-2</v>
      </c>
      <c r="M202" s="3">
        <v>1.2285000000000001E-2</v>
      </c>
      <c r="P202" s="2">
        <v>4.3999999999999997E-2</v>
      </c>
      <c r="Q202" s="2">
        <v>0.93</v>
      </c>
      <c r="R202" s="2">
        <v>7.0000000000000001E-3</v>
      </c>
      <c r="S202" s="2">
        <v>1.3999999999999999E-2</v>
      </c>
      <c r="T202" s="2">
        <v>6.0000000000000001E-3</v>
      </c>
      <c r="U202" s="2"/>
      <c r="V202" s="2">
        <f t="shared" si="48"/>
        <v>4.1579999999999992E-2</v>
      </c>
      <c r="W202" s="2">
        <f t="shared" si="49"/>
        <v>0.87885000000000002</v>
      </c>
      <c r="X202" s="2">
        <f t="shared" si="50"/>
        <v>6.6150000000000002E-3</v>
      </c>
      <c r="Y202" s="2">
        <f t="shared" si="51"/>
        <v>1.3229999999999999E-2</v>
      </c>
      <c r="Z202" s="2">
        <f t="shared" si="52"/>
        <v>5.6699999999999997E-3</v>
      </c>
      <c r="AA202" s="1">
        <v>0.94499999999999995</v>
      </c>
      <c r="AB202" s="8">
        <v>2149690</v>
      </c>
      <c r="AC202" s="8">
        <v>29195895</v>
      </c>
      <c r="AD202" t="s">
        <v>1575</v>
      </c>
      <c r="AF202" t="s">
        <v>2290</v>
      </c>
      <c r="AH202" t="s">
        <v>2024</v>
      </c>
    </row>
    <row r="203" spans="1:34">
      <c r="A203">
        <v>178</v>
      </c>
      <c r="B203">
        <v>202</v>
      </c>
      <c r="C203" t="s">
        <v>2572</v>
      </c>
      <c r="D203" t="s">
        <v>1616</v>
      </c>
      <c r="E203" t="s">
        <v>1745</v>
      </c>
      <c r="F203">
        <v>73</v>
      </c>
      <c r="G203" s="7" t="s">
        <v>1731</v>
      </c>
      <c r="H203" s="7" t="s">
        <v>2550</v>
      </c>
      <c r="I203">
        <v>2</v>
      </c>
      <c r="J203" s="3">
        <v>6.4674999999999996E-2</v>
      </c>
      <c r="K203" s="3">
        <v>0.85470499999999994</v>
      </c>
      <c r="L203" s="3">
        <v>6.2685000000000005E-2</v>
      </c>
      <c r="M203" s="3">
        <v>1.1940000000000001E-2</v>
      </c>
      <c r="P203" s="2">
        <v>6.5000000000000002E-2</v>
      </c>
      <c r="Q203" s="2">
        <v>0.85899999999999999</v>
      </c>
      <c r="R203" s="2">
        <v>2E-3</v>
      </c>
      <c r="S203" s="2">
        <v>6.3E-2</v>
      </c>
      <c r="T203" s="2">
        <v>0.01</v>
      </c>
      <c r="U203" s="2"/>
      <c r="V203" s="2">
        <f t="shared" si="48"/>
        <v>6.4674999999999996E-2</v>
      </c>
      <c r="W203" s="2">
        <f t="shared" si="49"/>
        <v>0.85470499999999994</v>
      </c>
      <c r="X203" s="2">
        <f t="shared" si="50"/>
        <v>1.99E-3</v>
      </c>
      <c r="Y203" s="2">
        <f t="shared" si="51"/>
        <v>6.2685000000000005E-2</v>
      </c>
      <c r="Z203" s="2">
        <f t="shared" si="52"/>
        <v>9.9500000000000005E-3</v>
      </c>
      <c r="AA203" s="1">
        <v>0.995</v>
      </c>
      <c r="AB203" s="8">
        <v>309500</v>
      </c>
      <c r="AC203" s="8">
        <v>3831553</v>
      </c>
      <c r="AD203" t="s">
        <v>1575</v>
      </c>
      <c r="AF203" t="s">
        <v>2254</v>
      </c>
      <c r="AH203" t="s">
        <v>2024</v>
      </c>
    </row>
    <row r="204" spans="1:34">
      <c r="A204">
        <v>179</v>
      </c>
      <c r="B204">
        <v>203</v>
      </c>
      <c r="C204" t="s">
        <v>2572</v>
      </c>
      <c r="D204" t="s">
        <v>1645</v>
      </c>
      <c r="E204" t="s">
        <v>1745</v>
      </c>
      <c r="F204">
        <v>73</v>
      </c>
      <c r="G204" s="7" t="s">
        <v>1731</v>
      </c>
      <c r="H204" s="7" t="s">
        <v>2550</v>
      </c>
      <c r="I204">
        <v>2</v>
      </c>
      <c r="J204" s="3">
        <v>0.11466</v>
      </c>
      <c r="K204" s="3">
        <v>0.69979000000000002</v>
      </c>
      <c r="L204" s="3">
        <v>7.826000000000001E-2</v>
      </c>
      <c r="M204" s="3">
        <v>1.729E-2</v>
      </c>
      <c r="P204" s="2">
        <v>0.126</v>
      </c>
      <c r="Q204" s="2">
        <v>0.76900000000000002</v>
      </c>
      <c r="R204" s="2">
        <v>1.0999999999999999E-2</v>
      </c>
      <c r="S204" s="2">
        <v>8.6000000000000007E-2</v>
      </c>
      <c r="T204" s="2">
        <v>8.0000000000000002E-3</v>
      </c>
      <c r="U204" s="2"/>
      <c r="V204" s="2">
        <f t="shared" si="48"/>
        <v>0.11466</v>
      </c>
      <c r="W204" s="2">
        <f t="shared" si="49"/>
        <v>0.69979000000000002</v>
      </c>
      <c r="X204" s="2">
        <f t="shared" si="50"/>
        <v>1.001E-2</v>
      </c>
      <c r="Y204" s="2">
        <f t="shared" si="51"/>
        <v>7.826000000000001E-2</v>
      </c>
      <c r="Z204" s="2">
        <f t="shared" si="52"/>
        <v>7.28E-3</v>
      </c>
      <c r="AA204" s="1">
        <v>0.91</v>
      </c>
      <c r="AB204" s="8">
        <v>83600</v>
      </c>
      <c r="AC204" s="8">
        <v>8264070</v>
      </c>
      <c r="AD204" t="s">
        <v>1575</v>
      </c>
      <c r="AF204" t="s">
        <v>141</v>
      </c>
      <c r="AH204" t="s">
        <v>2024</v>
      </c>
    </row>
    <row r="205" spans="1:34">
      <c r="A205">
        <v>180</v>
      </c>
      <c r="B205">
        <v>204</v>
      </c>
      <c r="C205" t="s">
        <v>2572</v>
      </c>
      <c r="D205" t="s">
        <v>761</v>
      </c>
      <c r="E205" t="s">
        <v>1745</v>
      </c>
      <c r="F205">
        <v>83</v>
      </c>
      <c r="G205" s="7" t="s">
        <v>1731</v>
      </c>
      <c r="H205" s="7" t="s">
        <v>2490</v>
      </c>
      <c r="I205">
        <v>3</v>
      </c>
      <c r="J205" s="3">
        <v>9.4E-2</v>
      </c>
      <c r="K205" s="3">
        <v>0.751</v>
      </c>
      <c r="L205" s="3">
        <v>8.8999999999999996E-2</v>
      </c>
      <c r="M205" s="3">
        <v>6.7000000000000004E-2</v>
      </c>
      <c r="P205" s="2">
        <v>9.4E-2</v>
      </c>
      <c r="Q205" s="2">
        <v>0.751</v>
      </c>
      <c r="R205" s="2">
        <v>4.0000000000000001E-3</v>
      </c>
      <c r="S205" s="2">
        <v>8.8999999999999996E-2</v>
      </c>
      <c r="T205" s="2">
        <v>6.3E-2</v>
      </c>
      <c r="U205" s="2"/>
      <c r="V205" s="2"/>
      <c r="W205" s="2"/>
      <c r="X205" s="2"/>
      <c r="Y205" s="2"/>
      <c r="Z205" s="2"/>
      <c r="AB205" s="8">
        <v>5765</v>
      </c>
      <c r="AC205" s="8">
        <v>393162</v>
      </c>
      <c r="AD205" t="s">
        <v>524</v>
      </c>
      <c r="AF205" t="s">
        <v>2068</v>
      </c>
      <c r="AH205" t="s">
        <v>2024</v>
      </c>
    </row>
    <row r="206" spans="1:34">
      <c r="A206">
        <v>181</v>
      </c>
      <c r="B206">
        <v>205</v>
      </c>
      <c r="C206" t="s">
        <v>2572</v>
      </c>
      <c r="D206" t="s">
        <v>801</v>
      </c>
      <c r="E206" t="s">
        <v>1745</v>
      </c>
      <c r="F206">
        <v>83</v>
      </c>
      <c r="G206" s="7" t="s">
        <v>1731</v>
      </c>
      <c r="H206" s="7" t="s">
        <v>2490</v>
      </c>
      <c r="I206">
        <v>3</v>
      </c>
      <c r="J206" s="3">
        <v>8.9770000000000003E-2</v>
      </c>
      <c r="K206" s="3">
        <v>0.60833499999999996</v>
      </c>
      <c r="L206" s="3">
        <v>0.22633499999999998</v>
      </c>
      <c r="M206" s="3">
        <v>3.056E-2</v>
      </c>
      <c r="P206" s="2">
        <v>9.4E-2</v>
      </c>
      <c r="Q206" s="2">
        <v>0.63700000000000001</v>
      </c>
      <c r="R206" s="2">
        <v>7.0000000000000001E-3</v>
      </c>
      <c r="S206" s="2">
        <v>0.23699999999999999</v>
      </c>
      <c r="T206" s="2">
        <v>2.5000000000000001E-2</v>
      </c>
      <c r="U206" s="2"/>
      <c r="V206" s="2">
        <f t="shared" ref="V206:Z207" si="53">+P206*$AA206</f>
        <v>8.9770000000000003E-2</v>
      </c>
      <c r="W206" s="2">
        <f t="shared" si="53"/>
        <v>0.60833499999999996</v>
      </c>
      <c r="X206" s="2">
        <f t="shared" si="53"/>
        <v>6.685E-3</v>
      </c>
      <c r="Y206" s="2">
        <f t="shared" si="53"/>
        <v>0.22633499999999998</v>
      </c>
      <c r="Z206" s="2">
        <f t="shared" si="53"/>
        <v>2.3875E-2</v>
      </c>
      <c r="AA206" s="1">
        <v>0.95499999999999996</v>
      </c>
      <c r="AB206" s="8">
        <v>330803</v>
      </c>
      <c r="AC206" s="8">
        <v>29729000</v>
      </c>
      <c r="AD206" t="s">
        <v>524</v>
      </c>
      <c r="AF206" t="s">
        <v>80</v>
      </c>
      <c r="AH206" t="s">
        <v>2024</v>
      </c>
    </row>
    <row r="207" spans="1:34">
      <c r="A207">
        <v>182</v>
      </c>
      <c r="B207">
        <v>206</v>
      </c>
      <c r="C207" t="s">
        <v>2572</v>
      </c>
      <c r="D207" t="s">
        <v>786</v>
      </c>
      <c r="E207" t="s">
        <v>1745</v>
      </c>
      <c r="F207">
        <v>85</v>
      </c>
      <c r="G207" s="7" t="s">
        <v>1731</v>
      </c>
      <c r="H207" s="7" t="s">
        <v>2521</v>
      </c>
      <c r="I207">
        <v>2</v>
      </c>
      <c r="J207" s="3">
        <v>9.801E-2</v>
      </c>
      <c r="K207" s="3">
        <v>0.86327999999999994</v>
      </c>
      <c r="L207" s="3">
        <v>2.376E-2</v>
      </c>
      <c r="M207" s="3">
        <v>4.9500000000000004E-3</v>
      </c>
      <c r="P207" s="2">
        <v>9.9000000000000005E-2</v>
      </c>
      <c r="Q207" s="2">
        <v>0.872</v>
      </c>
      <c r="R207" s="2">
        <v>1E-3</v>
      </c>
      <c r="S207" s="2">
        <v>2.4E-2</v>
      </c>
      <c r="T207" s="2">
        <v>4.0000000000000001E-3</v>
      </c>
      <c r="U207" s="2"/>
      <c r="V207" s="2">
        <f t="shared" si="53"/>
        <v>9.801E-2</v>
      </c>
      <c r="W207" s="2">
        <f t="shared" si="53"/>
        <v>0.86327999999999994</v>
      </c>
      <c r="X207" s="2">
        <f t="shared" si="53"/>
        <v>9.8999999999999999E-4</v>
      </c>
      <c r="Y207" s="2">
        <f t="shared" si="53"/>
        <v>2.376E-2</v>
      </c>
      <c r="Z207" s="2">
        <f t="shared" si="53"/>
        <v>3.96E-3</v>
      </c>
      <c r="AA207" s="1">
        <v>0.99</v>
      </c>
      <c r="AB207" s="8">
        <v>1910931</v>
      </c>
      <c r="AC207" s="8">
        <v>237641326</v>
      </c>
      <c r="AD207" t="s">
        <v>524</v>
      </c>
      <c r="AF207" t="s">
        <v>2157</v>
      </c>
      <c r="AH207" t="s">
        <v>2024</v>
      </c>
    </row>
    <row r="208" spans="1:34">
      <c r="A208">
        <v>183</v>
      </c>
      <c r="B208">
        <v>207</v>
      </c>
      <c r="P208" s="2"/>
      <c r="Q208" s="2"/>
      <c r="R208" s="2"/>
      <c r="S208" s="2"/>
      <c r="T208" s="2"/>
      <c r="U208" s="2"/>
      <c r="V208" s="2"/>
      <c r="W208" s="2"/>
      <c r="X208" s="2"/>
      <c r="Y208" s="2"/>
      <c r="Z208" s="2"/>
      <c r="AB208" s="8"/>
      <c r="AC208" s="8"/>
    </row>
    <row r="209" spans="1:34">
      <c r="A209">
        <v>184</v>
      </c>
      <c r="B209">
        <v>208</v>
      </c>
      <c r="C209" t="s">
        <v>2573</v>
      </c>
      <c r="D209" t="s">
        <v>250</v>
      </c>
      <c r="E209" t="s">
        <v>1746</v>
      </c>
      <c r="F209">
        <v>102</v>
      </c>
      <c r="G209" s="7" t="s">
        <v>1989</v>
      </c>
      <c r="H209" s="7" t="s">
        <v>2558</v>
      </c>
      <c r="I209">
        <v>1</v>
      </c>
      <c r="J209" s="3">
        <v>0.94</v>
      </c>
      <c r="K209" s="3">
        <v>1.0999999999999999E-2</v>
      </c>
      <c r="L209" s="3">
        <v>2.1000000000000001E-2</v>
      </c>
      <c r="M209" s="3">
        <v>2.7000000000000003E-2</v>
      </c>
      <c r="P209" s="2">
        <v>0.94</v>
      </c>
      <c r="Q209" s="2">
        <v>1.0999999999999999E-2</v>
      </c>
      <c r="R209" s="2">
        <v>2.1000000000000001E-2</v>
      </c>
      <c r="S209" s="2">
        <v>2.1000000000000001E-2</v>
      </c>
      <c r="T209" s="2">
        <v>6.0000000000000001E-3</v>
      </c>
      <c r="U209" s="2"/>
      <c r="V209" s="2"/>
      <c r="W209" s="2"/>
      <c r="X209" s="2"/>
      <c r="Y209" s="2"/>
      <c r="Z209" s="2"/>
      <c r="AB209">
        <v>455</v>
      </c>
      <c r="AC209" s="8">
        <v>90945</v>
      </c>
      <c r="AD209" t="s">
        <v>164</v>
      </c>
      <c r="AF209" t="s">
        <v>2294</v>
      </c>
      <c r="AH209" t="s">
        <v>2024</v>
      </c>
    </row>
    <row r="210" spans="1:34">
      <c r="A210">
        <v>185</v>
      </c>
      <c r="B210">
        <v>209</v>
      </c>
      <c r="C210" t="s">
        <v>2573</v>
      </c>
      <c r="D210" t="s">
        <v>711</v>
      </c>
      <c r="E210" t="s">
        <v>1746</v>
      </c>
      <c r="F210">
        <v>109</v>
      </c>
      <c r="G210" s="7" t="s">
        <v>1989</v>
      </c>
      <c r="H210" s="7" t="s">
        <v>2543</v>
      </c>
      <c r="I210">
        <v>1</v>
      </c>
      <c r="J210" s="3">
        <v>0.95299999999999996</v>
      </c>
      <c r="K210" s="3">
        <v>0</v>
      </c>
      <c r="L210" s="3">
        <v>4.0000000000000001E-3</v>
      </c>
      <c r="M210" s="3">
        <v>4.2999999999999997E-2</v>
      </c>
      <c r="P210" s="2">
        <v>0.95299999999999996</v>
      </c>
      <c r="Q210" s="2">
        <v>0</v>
      </c>
      <c r="R210" s="2">
        <v>8.9999999999999993E-3</v>
      </c>
      <c r="S210" s="2">
        <v>4.0000000000000001E-3</v>
      </c>
      <c r="T210" s="2">
        <v>3.4000000000000002E-2</v>
      </c>
      <c r="U210" s="2"/>
      <c r="V210" s="2"/>
      <c r="W210" s="2"/>
      <c r="X210" s="2"/>
      <c r="Y210" s="2"/>
      <c r="Z210" s="2"/>
      <c r="AB210">
        <v>701</v>
      </c>
      <c r="AC210" s="8">
        <v>101823</v>
      </c>
      <c r="AD210" t="s">
        <v>524</v>
      </c>
      <c r="AF210" t="s">
        <v>2210</v>
      </c>
      <c r="AH210" t="s">
        <v>2024</v>
      </c>
    </row>
    <row r="211" spans="1:34">
      <c r="A211">
        <v>186</v>
      </c>
      <c r="B211">
        <v>210</v>
      </c>
      <c r="C211" t="s">
        <v>2573</v>
      </c>
      <c r="D211" t="s">
        <v>705</v>
      </c>
      <c r="E211" t="s">
        <v>1746</v>
      </c>
      <c r="F211">
        <v>115</v>
      </c>
      <c r="G211" s="7" t="s">
        <v>1989</v>
      </c>
      <c r="H211" s="7" t="s">
        <v>2531</v>
      </c>
      <c r="I211">
        <v>1</v>
      </c>
      <c r="J211" s="3">
        <v>0.97</v>
      </c>
      <c r="K211" s="3">
        <v>0</v>
      </c>
      <c r="L211" s="3">
        <v>0</v>
      </c>
      <c r="M211" s="3">
        <v>0.03</v>
      </c>
      <c r="P211" s="2">
        <v>0.97</v>
      </c>
      <c r="Q211" s="2">
        <v>0</v>
      </c>
      <c r="R211" s="2">
        <v>8.0000000000000002E-3</v>
      </c>
      <c r="S211" s="2">
        <v>0</v>
      </c>
      <c r="T211" s="2">
        <v>2.1999999999999999E-2</v>
      </c>
      <c r="U211" s="2"/>
      <c r="V211" s="2"/>
      <c r="W211" s="2"/>
      <c r="X211" s="2"/>
      <c r="Y211" s="2"/>
      <c r="Z211" s="2"/>
      <c r="AB211">
        <v>726</v>
      </c>
      <c r="AC211" s="8">
        <v>104573</v>
      </c>
      <c r="AD211" t="s">
        <v>524</v>
      </c>
      <c r="AF211" t="s">
        <v>2175</v>
      </c>
      <c r="AH211" t="s">
        <v>2024</v>
      </c>
    </row>
    <row r="212" spans="1:34">
      <c r="A212">
        <v>187</v>
      </c>
      <c r="B212">
        <v>211</v>
      </c>
      <c r="C212" t="s">
        <v>2573</v>
      </c>
      <c r="D212" t="s">
        <v>734</v>
      </c>
      <c r="E212" t="s">
        <v>1746</v>
      </c>
      <c r="F212">
        <v>119</v>
      </c>
      <c r="G212" s="7" t="s">
        <v>1989</v>
      </c>
      <c r="H212" s="7" t="s">
        <v>2517</v>
      </c>
      <c r="I212">
        <v>1</v>
      </c>
      <c r="J212" s="3">
        <v>0.96</v>
      </c>
      <c r="K212" s="3">
        <v>0</v>
      </c>
      <c r="L212" s="3">
        <v>0</v>
      </c>
      <c r="M212" s="3">
        <v>0.04</v>
      </c>
      <c r="P212" s="2">
        <v>0.96</v>
      </c>
      <c r="Q212" s="2">
        <v>0</v>
      </c>
      <c r="R212" s="2">
        <v>3.2000000000000001E-2</v>
      </c>
      <c r="S212" s="2">
        <v>0</v>
      </c>
      <c r="T212" s="2">
        <v>8.0000000000000002E-3</v>
      </c>
      <c r="U212" s="2"/>
      <c r="V212" s="2"/>
      <c r="W212" s="2"/>
      <c r="X212" s="2"/>
      <c r="Y212" s="2"/>
      <c r="Z212" s="2"/>
      <c r="AB212">
        <v>237</v>
      </c>
      <c r="AC212" s="8">
        <v>14974</v>
      </c>
      <c r="AD212" t="s">
        <v>524</v>
      </c>
      <c r="AF212" t="s">
        <v>2232</v>
      </c>
      <c r="AH212" t="s">
        <v>2398</v>
      </c>
    </row>
    <row r="213" spans="1:34">
      <c r="A213">
        <v>188</v>
      </c>
      <c r="B213">
        <v>212</v>
      </c>
      <c r="C213" t="s">
        <v>2573</v>
      </c>
      <c r="D213" t="s">
        <v>721</v>
      </c>
      <c r="E213" t="s">
        <v>1747</v>
      </c>
      <c r="F213">
        <v>106</v>
      </c>
      <c r="G213" s="7" t="s">
        <v>1989</v>
      </c>
      <c r="H213" s="7" t="s">
        <v>2552</v>
      </c>
      <c r="I213">
        <v>1</v>
      </c>
      <c r="J213" s="3">
        <v>0.86699999999999999</v>
      </c>
      <c r="K213" s="3">
        <v>0</v>
      </c>
      <c r="L213" s="3">
        <v>8.0000000000000002E-3</v>
      </c>
      <c r="M213" s="3">
        <v>0.124</v>
      </c>
      <c r="P213" s="2">
        <v>0.86699999999999999</v>
      </c>
      <c r="Q213" s="2">
        <v>0</v>
      </c>
      <c r="R213" s="2">
        <v>1.2E-2</v>
      </c>
      <c r="S213" s="2">
        <v>8.0000000000000002E-3</v>
      </c>
      <c r="T213" s="2">
        <v>0.11199999999999999</v>
      </c>
      <c r="U213" s="2"/>
      <c r="V213" s="2"/>
      <c r="W213" s="2"/>
      <c r="X213" s="2"/>
      <c r="Y213" s="2"/>
      <c r="Z213" s="2"/>
      <c r="AB213">
        <v>488</v>
      </c>
      <c r="AC213" s="8">
        <v>20770</v>
      </c>
      <c r="AD213" t="s">
        <v>524</v>
      </c>
      <c r="AF213" t="s">
        <v>2259</v>
      </c>
      <c r="AH213" t="s">
        <v>2024</v>
      </c>
    </row>
    <row r="214" spans="1:34">
      <c r="A214">
        <v>189</v>
      </c>
      <c r="B214">
        <v>213</v>
      </c>
      <c r="C214" t="s">
        <v>2573</v>
      </c>
      <c r="D214" t="s">
        <v>354</v>
      </c>
      <c r="E214" t="s">
        <v>1747</v>
      </c>
      <c r="F214">
        <v>107</v>
      </c>
      <c r="G214" s="7" t="s">
        <v>1989</v>
      </c>
      <c r="H214" s="7" t="s">
        <v>2557</v>
      </c>
      <c r="I214">
        <v>1</v>
      </c>
      <c r="J214" s="3">
        <v>0.82199999999999995</v>
      </c>
      <c r="K214" s="3">
        <v>0</v>
      </c>
      <c r="L214" s="3">
        <v>0</v>
      </c>
      <c r="M214" s="3">
        <v>0.17899999999999999</v>
      </c>
      <c r="P214" s="2">
        <v>0.82199999999999995</v>
      </c>
      <c r="Q214" s="2">
        <v>0</v>
      </c>
      <c r="R214" s="2">
        <v>0.126</v>
      </c>
      <c r="S214" s="2">
        <v>0</v>
      </c>
      <c r="T214" s="2">
        <v>5.3000000000000005E-2</v>
      </c>
      <c r="U214" s="2"/>
      <c r="V214" s="2"/>
      <c r="W214" s="2"/>
      <c r="X214" s="2"/>
      <c r="Y214" s="2"/>
      <c r="Z214" s="2"/>
      <c r="AB214" s="8">
        <v>1001</v>
      </c>
      <c r="AC214" s="8">
        <v>187356</v>
      </c>
      <c r="AD214" t="s">
        <v>164</v>
      </c>
      <c r="AF214" t="s">
        <v>2288</v>
      </c>
      <c r="AH214" t="s">
        <v>2024</v>
      </c>
    </row>
    <row r="215" spans="1:34">
      <c r="A215">
        <v>190</v>
      </c>
      <c r="B215">
        <v>214</v>
      </c>
      <c r="C215" t="s">
        <v>2573</v>
      </c>
      <c r="D215" t="s">
        <v>422</v>
      </c>
      <c r="E215" t="s">
        <v>1747</v>
      </c>
      <c r="F215">
        <v>110</v>
      </c>
      <c r="G215" s="7" t="s">
        <v>1989</v>
      </c>
      <c r="H215" s="7" t="s">
        <v>2511</v>
      </c>
      <c r="I215">
        <v>1</v>
      </c>
      <c r="J215" s="3">
        <v>0.89100000000000001</v>
      </c>
      <c r="K215" s="3">
        <v>1E-3</v>
      </c>
      <c r="L215" s="3">
        <v>0</v>
      </c>
      <c r="M215" s="3">
        <v>0.108</v>
      </c>
      <c r="P215" s="2">
        <v>0.89100000000000001</v>
      </c>
      <c r="Q215" s="2">
        <v>1E-3</v>
      </c>
      <c r="R215" s="2">
        <v>9.0999999999999998E-2</v>
      </c>
      <c r="S215" s="2">
        <v>0</v>
      </c>
      <c r="T215" s="2">
        <v>1.7000000000000001E-2</v>
      </c>
      <c r="U215" s="2"/>
      <c r="V215" s="2"/>
      <c r="W215" s="2"/>
      <c r="X215" s="2"/>
      <c r="Y215" s="2"/>
      <c r="Z215" s="2"/>
      <c r="AB215" s="8">
        <v>4033</v>
      </c>
      <c r="AC215" s="8">
        <v>491875</v>
      </c>
      <c r="AD215" t="s">
        <v>164</v>
      </c>
      <c r="AF215" t="s">
        <v>2079</v>
      </c>
      <c r="AH215" t="s">
        <v>2024</v>
      </c>
    </row>
    <row r="216" spans="1:34">
      <c r="A216">
        <v>191</v>
      </c>
      <c r="B216">
        <v>215</v>
      </c>
      <c r="C216" t="s">
        <v>2573</v>
      </c>
      <c r="D216" t="s">
        <v>715</v>
      </c>
      <c r="E216" t="s">
        <v>1748</v>
      </c>
      <c r="F216">
        <v>111</v>
      </c>
      <c r="G216" s="7" t="s">
        <v>1989</v>
      </c>
      <c r="H216" s="7" t="s">
        <v>2547</v>
      </c>
      <c r="I216">
        <v>1</v>
      </c>
      <c r="J216" s="3">
        <v>0.79</v>
      </c>
      <c r="K216" s="3">
        <v>0</v>
      </c>
      <c r="L216" s="3">
        <v>1.0999999999999999E-2</v>
      </c>
      <c r="M216" s="3">
        <v>0.2</v>
      </c>
      <c r="P216" s="2">
        <v>0.79</v>
      </c>
      <c r="Q216" s="2">
        <v>0</v>
      </c>
      <c r="R216" s="2">
        <v>4.4999999999999998E-2</v>
      </c>
      <c r="S216" s="2">
        <v>1.0999999999999999E-2</v>
      </c>
      <c r="T216" s="2">
        <v>0.155</v>
      </c>
      <c r="U216" s="2"/>
      <c r="V216" s="2"/>
      <c r="W216" s="2"/>
      <c r="X216" s="2"/>
      <c r="Y216" s="2"/>
      <c r="Z216" s="2"/>
      <c r="AB216">
        <v>21</v>
      </c>
      <c r="AC216" s="8">
        <v>9945</v>
      </c>
      <c r="AD216" t="s">
        <v>524</v>
      </c>
      <c r="AF216" t="s">
        <v>2221</v>
      </c>
      <c r="AH216" t="s">
        <v>2024</v>
      </c>
    </row>
    <row r="217" spans="1:34">
      <c r="A217">
        <v>192</v>
      </c>
      <c r="B217">
        <v>216</v>
      </c>
      <c r="C217" t="s">
        <v>2573</v>
      </c>
      <c r="D217" t="s">
        <v>875</v>
      </c>
      <c r="E217" t="s">
        <v>1744</v>
      </c>
      <c r="F217">
        <v>103</v>
      </c>
      <c r="G217" s="7" t="s">
        <v>1989</v>
      </c>
      <c r="H217" s="7" t="s">
        <v>2537</v>
      </c>
      <c r="I217">
        <v>1</v>
      </c>
      <c r="J217" s="3">
        <v>4.0000000000000001E-3</v>
      </c>
      <c r="K217" s="3">
        <v>0.98399999999999999</v>
      </c>
      <c r="L217" s="3">
        <v>9.0000000000000011E-3</v>
      </c>
      <c r="M217" s="3">
        <v>0</v>
      </c>
      <c r="P217" s="2">
        <v>4.0000000000000001E-3</v>
      </c>
      <c r="Q217" s="2">
        <v>0.98399999999999999</v>
      </c>
      <c r="R217" s="2">
        <v>0</v>
      </c>
      <c r="S217" s="2">
        <v>9.0000000000000011E-3</v>
      </c>
      <c r="T217" s="2">
        <v>0</v>
      </c>
      <c r="U217" s="2"/>
      <c r="V217" s="2"/>
      <c r="W217" s="2"/>
      <c r="X217" s="2"/>
      <c r="Y217" s="2"/>
      <c r="Z217" s="2"/>
      <c r="AB217">
        <v>298</v>
      </c>
      <c r="AC217" s="8">
        <v>317280</v>
      </c>
      <c r="AD217" t="s">
        <v>524</v>
      </c>
      <c r="AF217" t="s">
        <v>2200</v>
      </c>
      <c r="AH217" t="s">
        <v>2024</v>
      </c>
    </row>
    <row r="218" spans="1:34">
      <c r="A218">
        <v>193</v>
      </c>
      <c r="P218" s="2"/>
      <c r="Q218" s="2"/>
      <c r="R218" s="2"/>
      <c r="S218" s="2"/>
      <c r="T218" s="2"/>
      <c r="U218" s="2"/>
      <c r="V218" s="2"/>
      <c r="W218" s="2"/>
      <c r="X218" s="2"/>
      <c r="Y218" s="2"/>
      <c r="Z218" s="2"/>
      <c r="AC218" s="8"/>
    </row>
    <row r="219" spans="1:34">
      <c r="A219">
        <v>205</v>
      </c>
      <c r="N219" s="1"/>
      <c r="O219" s="1"/>
      <c r="P219" s="2"/>
      <c r="Q219" s="2"/>
      <c r="R219" s="2"/>
      <c r="S219" s="2"/>
      <c r="T219" s="2"/>
      <c r="U219" s="2"/>
      <c r="V219" s="2"/>
      <c r="W219" s="2"/>
      <c r="X219" s="2"/>
      <c r="Y219" s="2"/>
      <c r="Z219" s="2"/>
      <c r="AB219" s="8"/>
      <c r="AC219" s="8"/>
    </row>
    <row r="220" spans="1:34">
      <c r="P220" s="2"/>
      <c r="Q220" s="2"/>
      <c r="R220" s="2"/>
      <c r="S220" s="2"/>
      <c r="T220" s="2"/>
      <c r="U220" s="2"/>
      <c r="V220" s="2"/>
      <c r="W220" s="2"/>
      <c r="X220" s="2"/>
      <c r="Y220" s="2"/>
      <c r="Z220" s="2"/>
      <c r="AB220" s="8"/>
      <c r="AC220" s="8"/>
    </row>
    <row r="221" spans="1:34">
      <c r="P221" s="2"/>
      <c r="Q221" s="2"/>
      <c r="R221" s="2"/>
      <c r="S221" s="2"/>
      <c r="T221" s="2"/>
      <c r="U221" s="2"/>
      <c r="V221" s="2"/>
      <c r="W221" s="2"/>
      <c r="X221" s="2"/>
      <c r="Y221" s="2"/>
      <c r="Z221" s="2"/>
      <c r="AB221" s="8"/>
      <c r="AC221" s="8"/>
    </row>
    <row r="222" spans="1:34">
      <c r="P222" s="2"/>
      <c r="Q222" s="2"/>
      <c r="R222" s="2"/>
      <c r="S222" s="2"/>
      <c r="T222" s="2"/>
      <c r="U222" s="2"/>
      <c r="V222" s="2"/>
      <c r="W222" s="2"/>
      <c r="X222" s="2"/>
      <c r="Y222" s="2"/>
      <c r="Z222" s="2"/>
      <c r="AB222" s="8"/>
      <c r="AC222" s="8"/>
    </row>
    <row r="223" spans="1:34">
      <c r="P223" s="2"/>
      <c r="Q223" s="2"/>
      <c r="R223" s="2"/>
      <c r="S223" s="2"/>
      <c r="T223" s="2"/>
      <c r="U223" s="2"/>
      <c r="V223" s="2"/>
      <c r="W223" s="2"/>
      <c r="X223" s="2"/>
      <c r="Y223" s="2"/>
      <c r="Z223" s="2"/>
      <c r="AB223" s="8"/>
      <c r="AC223" s="8"/>
    </row>
    <row r="224" spans="1:34">
      <c r="P224" s="2"/>
      <c r="Q224" s="2"/>
      <c r="R224" s="2"/>
      <c r="S224" s="2"/>
      <c r="T224" s="2"/>
      <c r="U224" s="2"/>
      <c r="V224" s="2"/>
      <c r="W224" s="2"/>
      <c r="X224" s="2"/>
      <c r="Y224" s="2"/>
      <c r="Z224" s="2"/>
    </row>
    <row r="225" spans="4:34" s="1" customFormat="1">
      <c r="D225"/>
      <c r="E225"/>
      <c r="F225"/>
      <c r="G225" s="7"/>
      <c r="H225" s="7"/>
      <c r="I225"/>
      <c r="J225" s="3"/>
      <c r="K225" s="3"/>
      <c r="L225" s="3"/>
      <c r="M225" s="3"/>
      <c r="N225"/>
      <c r="O225"/>
      <c r="P225" s="2"/>
      <c r="Q225" s="2"/>
      <c r="R225" s="2"/>
      <c r="S225" s="2"/>
      <c r="T225" s="2"/>
      <c r="U225" s="2"/>
      <c r="V225" s="2"/>
      <c r="W225" s="2"/>
      <c r="X225" s="2"/>
      <c r="Y225" s="2"/>
      <c r="Z225" s="2"/>
      <c r="AB225"/>
      <c r="AC225"/>
      <c r="AD225"/>
      <c r="AE225"/>
      <c r="AF225"/>
      <c r="AG225"/>
      <c r="AH225"/>
    </row>
    <row r="226" spans="4:34" s="1" customFormat="1">
      <c r="D226"/>
      <c r="E226"/>
      <c r="F226"/>
      <c r="G226" s="7"/>
      <c r="H226" s="7"/>
      <c r="I226"/>
      <c r="J226" s="3"/>
      <c r="K226" s="3"/>
      <c r="L226" s="3"/>
      <c r="M226" s="3"/>
      <c r="N226"/>
      <c r="O226"/>
      <c r="P226" s="2"/>
      <c r="Q226" s="2"/>
      <c r="R226" s="2"/>
      <c r="S226" s="2"/>
      <c r="T226" s="2"/>
      <c r="U226" s="2"/>
      <c r="V226" s="2"/>
      <c r="W226" s="2"/>
      <c r="X226" s="2"/>
      <c r="Y226" s="2"/>
      <c r="Z226" s="2"/>
      <c r="AB226"/>
      <c r="AC226"/>
      <c r="AD226"/>
      <c r="AE226"/>
      <c r="AF226"/>
      <c r="AG226"/>
      <c r="AH226"/>
    </row>
    <row r="227" spans="4:34" s="1" customFormat="1">
      <c r="D227"/>
      <c r="E227"/>
      <c r="F227"/>
      <c r="G227" s="7"/>
      <c r="H227" s="7"/>
      <c r="I227"/>
      <c r="J227" s="3"/>
      <c r="K227" s="3"/>
      <c r="L227" s="3"/>
      <c r="M227" s="3"/>
      <c r="N227"/>
      <c r="O227"/>
      <c r="P227" s="2"/>
      <c r="Q227" s="2"/>
      <c r="R227" s="2"/>
      <c r="S227" s="2"/>
      <c r="T227" s="2"/>
      <c r="U227" s="2"/>
      <c r="V227" s="2"/>
      <c r="W227" s="2"/>
      <c r="X227" s="2"/>
      <c r="Y227" s="2"/>
      <c r="Z227" s="2"/>
      <c r="AB227"/>
      <c r="AC227"/>
      <c r="AD227"/>
      <c r="AE227"/>
      <c r="AF227"/>
      <c r="AG227"/>
      <c r="AH227"/>
    </row>
    <row r="228" spans="4:34" s="1" customFormat="1">
      <c r="D228"/>
      <c r="E228"/>
      <c r="F228"/>
      <c r="G228" s="7"/>
      <c r="H228" s="7"/>
      <c r="I228"/>
      <c r="J228" s="3"/>
      <c r="K228" s="3"/>
      <c r="L228" s="3"/>
      <c r="M228" s="3"/>
      <c r="N228"/>
      <c r="O228"/>
      <c r="P228" s="2"/>
      <c r="Q228" s="2"/>
      <c r="R228" s="2"/>
      <c r="S228" s="2"/>
      <c r="T228" s="2"/>
      <c r="U228" s="2"/>
      <c r="V228" s="2"/>
      <c r="W228" s="2"/>
      <c r="X228" s="2"/>
      <c r="Y228" s="2"/>
      <c r="Z228" s="2"/>
      <c r="AB228"/>
      <c r="AC228"/>
      <c r="AD228"/>
      <c r="AE228"/>
      <c r="AF228"/>
      <c r="AG228"/>
      <c r="AH228"/>
    </row>
    <row r="229" spans="4:34" s="1" customFormat="1">
      <c r="D229"/>
      <c r="E229"/>
      <c r="F229"/>
      <c r="G229" s="7"/>
      <c r="H229" s="7"/>
      <c r="I229"/>
      <c r="J229" s="3"/>
      <c r="K229" s="3"/>
      <c r="L229" s="3"/>
      <c r="M229" s="3"/>
      <c r="N229"/>
      <c r="O229"/>
      <c r="P229" s="2"/>
      <c r="Q229" s="2"/>
      <c r="R229" s="2"/>
      <c r="S229" s="2"/>
      <c r="T229" s="2"/>
      <c r="U229" s="2"/>
      <c r="V229" s="2"/>
      <c r="W229" s="2"/>
      <c r="X229" s="2"/>
      <c r="Y229" s="2"/>
      <c r="Z229" s="2"/>
      <c r="AB229"/>
      <c r="AC229"/>
      <c r="AD229"/>
      <c r="AE229"/>
      <c r="AF229"/>
      <c r="AG229"/>
      <c r="AH229"/>
    </row>
    <row r="230" spans="4:34" s="1" customFormat="1">
      <c r="D230"/>
      <c r="E230"/>
      <c r="F230"/>
      <c r="G230" s="7"/>
      <c r="H230" s="7"/>
      <c r="I230"/>
      <c r="J230" s="3"/>
      <c r="K230" s="3"/>
      <c r="L230" s="3"/>
      <c r="M230" s="3"/>
      <c r="N230"/>
      <c r="O230"/>
      <c r="P230" s="2"/>
      <c r="Q230" s="2"/>
      <c r="R230" s="2"/>
      <c r="S230" s="2"/>
      <c r="T230" s="2"/>
      <c r="U230" s="2"/>
      <c r="V230" s="2"/>
      <c r="W230" s="2"/>
      <c r="X230" s="2"/>
      <c r="Y230" s="2"/>
      <c r="Z230" s="2"/>
      <c r="AB230"/>
      <c r="AC230"/>
      <c r="AD230"/>
      <c r="AE230"/>
      <c r="AF230"/>
      <c r="AG230"/>
      <c r="AH230"/>
    </row>
    <row r="231" spans="4:34" s="1" customFormat="1">
      <c r="D231"/>
      <c r="E231"/>
      <c r="F231"/>
      <c r="G231" s="7"/>
      <c r="H231" s="7"/>
      <c r="I231"/>
      <c r="J231" s="3"/>
      <c r="K231" s="3"/>
      <c r="L231" s="3"/>
      <c r="M231" s="3"/>
      <c r="N231"/>
      <c r="O231"/>
      <c r="P231" s="2"/>
      <c r="Q231" s="2"/>
      <c r="R231" s="2"/>
      <c r="S231" s="2"/>
      <c r="T231" s="2"/>
      <c r="U231" s="2"/>
      <c r="V231" s="2"/>
      <c r="W231" s="2"/>
      <c r="X231" s="2"/>
      <c r="Y231" s="2"/>
      <c r="Z231" s="2"/>
      <c r="AB231"/>
      <c r="AC231"/>
      <c r="AD231"/>
      <c r="AE231"/>
      <c r="AF231"/>
      <c r="AG231"/>
      <c r="AH231"/>
    </row>
    <row r="232" spans="4:34" s="1" customFormat="1">
      <c r="D232"/>
      <c r="E232"/>
      <c r="F232"/>
      <c r="G232" s="7"/>
      <c r="H232" s="7"/>
      <c r="I232"/>
      <c r="J232" s="3"/>
      <c r="K232" s="3"/>
      <c r="L232" s="3"/>
      <c r="M232" s="3"/>
      <c r="N232"/>
      <c r="O232"/>
      <c r="P232" s="2"/>
      <c r="Q232" s="2"/>
      <c r="R232" s="2"/>
      <c r="S232" s="2"/>
      <c r="T232" s="2"/>
      <c r="U232" s="2"/>
      <c r="V232" s="2"/>
      <c r="W232" s="2"/>
      <c r="X232" s="2"/>
      <c r="Y232" s="2"/>
      <c r="Z232" s="2"/>
      <c r="AB232"/>
      <c r="AC232"/>
      <c r="AD232"/>
      <c r="AE232"/>
      <c r="AF232"/>
      <c r="AG232"/>
      <c r="AH232"/>
    </row>
    <row r="233" spans="4:34" s="1" customFormat="1">
      <c r="D233"/>
      <c r="E233"/>
      <c r="F233"/>
      <c r="G233" s="7"/>
      <c r="H233" s="7"/>
      <c r="I233"/>
      <c r="J233" s="3"/>
      <c r="K233" s="3"/>
      <c r="L233" s="3"/>
      <c r="M233" s="3"/>
      <c r="N233"/>
      <c r="O233"/>
      <c r="P233" s="2"/>
      <c r="Q233" s="2"/>
      <c r="R233" s="2"/>
      <c r="S233" s="2"/>
      <c r="T233" s="2"/>
      <c r="U233" s="2"/>
      <c r="V233" s="2"/>
      <c r="W233" s="2"/>
      <c r="X233" s="2"/>
      <c r="Y233" s="2"/>
      <c r="Z233" s="2"/>
      <c r="AB233"/>
      <c r="AC233"/>
      <c r="AD233"/>
      <c r="AE233"/>
      <c r="AF233"/>
      <c r="AG233"/>
      <c r="AH233"/>
    </row>
    <row r="234" spans="4:34" s="1" customFormat="1">
      <c r="D234"/>
      <c r="E234"/>
      <c r="F234"/>
      <c r="G234" s="7"/>
      <c r="H234" s="7"/>
      <c r="I234"/>
      <c r="J234" s="3"/>
      <c r="K234" s="3"/>
      <c r="L234" s="3"/>
      <c r="M234" s="3"/>
      <c r="N234"/>
      <c r="O234"/>
      <c r="P234" s="2"/>
      <c r="Q234" s="2"/>
      <c r="R234" s="2"/>
      <c r="S234" s="2"/>
      <c r="T234" s="2"/>
      <c r="U234" s="2"/>
      <c r="V234" s="2"/>
      <c r="W234" s="2"/>
      <c r="X234" s="2"/>
      <c r="Y234" s="2"/>
      <c r="Z234" s="2"/>
      <c r="AB234"/>
      <c r="AC234"/>
      <c r="AD234"/>
      <c r="AE234"/>
      <c r="AF234"/>
      <c r="AG234"/>
      <c r="AH234"/>
    </row>
    <row r="235" spans="4:34" s="1" customFormat="1">
      <c r="D235"/>
      <c r="E235"/>
      <c r="F235"/>
      <c r="G235" s="7"/>
      <c r="H235" s="7"/>
      <c r="I235"/>
      <c r="J235" s="3"/>
      <c r="K235" s="3"/>
      <c r="L235" s="3"/>
      <c r="M235" s="3"/>
      <c r="N235"/>
      <c r="O235"/>
      <c r="P235" s="2"/>
      <c r="Q235" s="2"/>
      <c r="R235" s="2"/>
      <c r="S235" s="2"/>
      <c r="T235" s="2"/>
      <c r="U235" s="2"/>
      <c r="V235" s="2"/>
      <c r="W235" s="2"/>
      <c r="X235" s="2"/>
      <c r="Y235" s="2"/>
      <c r="Z235" s="2"/>
      <c r="AB235"/>
      <c r="AC235"/>
      <c r="AD235"/>
      <c r="AE235"/>
      <c r="AF235"/>
      <c r="AG235"/>
      <c r="AH235"/>
    </row>
    <row r="236" spans="4:34" s="1" customFormat="1">
      <c r="D236"/>
      <c r="E236"/>
      <c r="F236"/>
      <c r="G236" s="7"/>
      <c r="H236" s="7"/>
      <c r="I236"/>
      <c r="J236" s="3"/>
      <c r="K236" s="3"/>
      <c r="L236" s="3"/>
      <c r="M236" s="3"/>
      <c r="N236"/>
      <c r="O236"/>
      <c r="P236" s="2"/>
      <c r="Q236" s="2"/>
      <c r="R236" s="2"/>
      <c r="S236" s="2"/>
      <c r="T236" s="2"/>
      <c r="U236" s="2"/>
      <c r="V236" s="2"/>
      <c r="W236" s="2"/>
      <c r="X236" s="2"/>
      <c r="Y236" s="2"/>
      <c r="Z236" s="2"/>
      <c r="AB236"/>
      <c r="AC236"/>
      <c r="AD236"/>
      <c r="AE236"/>
      <c r="AF236"/>
      <c r="AG236"/>
      <c r="AH236"/>
    </row>
    <row r="237" spans="4:34" s="1" customFormat="1">
      <c r="D237"/>
      <c r="E237"/>
      <c r="F237"/>
      <c r="G237" s="7"/>
      <c r="H237" s="7"/>
      <c r="I237"/>
      <c r="J237" s="3"/>
      <c r="K237" s="3"/>
      <c r="L237" s="3"/>
      <c r="M237" s="3"/>
      <c r="N237"/>
      <c r="O237"/>
      <c r="P237" s="2"/>
      <c r="Q237" s="2"/>
      <c r="R237" s="2"/>
      <c r="S237" s="2"/>
      <c r="T237" s="2"/>
      <c r="U237" s="2"/>
      <c r="V237" s="2"/>
      <c r="W237" s="2"/>
      <c r="X237" s="2"/>
      <c r="Y237" s="2"/>
      <c r="Z237" s="2"/>
      <c r="AB237"/>
      <c r="AC237"/>
      <c r="AD237"/>
      <c r="AE237"/>
      <c r="AF237"/>
      <c r="AG237"/>
      <c r="AH237"/>
    </row>
    <row r="238" spans="4:34" s="1" customFormat="1">
      <c r="D238"/>
      <c r="E238"/>
      <c r="F238"/>
      <c r="G238" s="7"/>
      <c r="H238" s="7"/>
      <c r="I238"/>
      <c r="J238" s="3"/>
      <c r="K238" s="3"/>
      <c r="L238" s="3"/>
      <c r="M238" s="3"/>
      <c r="N238"/>
      <c r="O238"/>
      <c r="P238" s="2"/>
      <c r="Q238" s="2"/>
      <c r="R238" s="2"/>
      <c r="S238" s="2"/>
      <c r="T238" s="2"/>
      <c r="U238" s="2"/>
      <c r="V238" s="2"/>
      <c r="W238" s="2"/>
      <c r="X238" s="2"/>
      <c r="Y238" s="2"/>
      <c r="Z238" s="2"/>
      <c r="AB238"/>
      <c r="AC238"/>
      <c r="AD238"/>
      <c r="AE238"/>
      <c r="AF238"/>
      <c r="AG238"/>
      <c r="AH238"/>
    </row>
    <row r="239" spans="4:34" s="1" customFormat="1">
      <c r="D239"/>
      <c r="E239"/>
      <c r="F239"/>
      <c r="G239" s="7"/>
      <c r="H239" s="7"/>
      <c r="I239"/>
      <c r="J239" s="3"/>
      <c r="K239" s="3"/>
      <c r="L239" s="3"/>
      <c r="M239" s="3"/>
      <c r="N239"/>
      <c r="O239"/>
      <c r="P239" s="2"/>
      <c r="Q239" s="2"/>
      <c r="R239" s="2"/>
      <c r="S239" s="2"/>
      <c r="T239" s="2"/>
      <c r="U239" s="2"/>
      <c r="V239" s="2"/>
      <c r="W239" s="2"/>
      <c r="X239" s="2"/>
      <c r="Y239" s="2"/>
      <c r="Z239" s="2"/>
      <c r="AB239"/>
      <c r="AC239"/>
      <c r="AD239"/>
      <c r="AE239"/>
      <c r="AF239"/>
      <c r="AG239"/>
      <c r="AH239"/>
    </row>
    <row r="240" spans="4:34" s="1" customFormat="1">
      <c r="D240"/>
      <c r="E240"/>
      <c r="F240"/>
      <c r="G240" s="7"/>
      <c r="H240" s="7"/>
      <c r="I240"/>
      <c r="J240" s="3"/>
      <c r="K240" s="3"/>
      <c r="L240" s="3"/>
      <c r="M240" s="3"/>
      <c r="N240"/>
      <c r="O240"/>
      <c r="P240" s="2"/>
      <c r="Q240" s="2"/>
      <c r="R240" s="2"/>
      <c r="S240" s="2"/>
      <c r="T240" s="2"/>
      <c r="U240" s="2"/>
      <c r="V240" s="2"/>
      <c r="W240" s="2"/>
      <c r="X240" s="2"/>
      <c r="Y240" s="2"/>
      <c r="Z240" s="2"/>
      <c r="AB240"/>
      <c r="AC240"/>
      <c r="AD240"/>
      <c r="AE240"/>
      <c r="AF240"/>
      <c r="AG240"/>
      <c r="AH240"/>
    </row>
    <row r="241" spans="4:34" s="1" customFormat="1">
      <c r="D241"/>
      <c r="E241"/>
      <c r="F241"/>
      <c r="G241" s="7"/>
      <c r="H241" s="7"/>
      <c r="I241"/>
      <c r="J241" s="3"/>
      <c r="K241" s="3"/>
      <c r="L241" s="3"/>
      <c r="M241" s="3"/>
      <c r="N241"/>
      <c r="O241"/>
      <c r="P241" s="2"/>
      <c r="Q241" s="2"/>
      <c r="R241" s="2"/>
      <c r="S241" s="2"/>
      <c r="T241" s="2"/>
      <c r="U241" s="2"/>
      <c r="V241" s="2"/>
      <c r="W241" s="2"/>
      <c r="X241" s="2"/>
      <c r="Y241" s="2"/>
      <c r="Z241" s="2"/>
      <c r="AB241"/>
      <c r="AC241"/>
      <c r="AD241"/>
      <c r="AE241"/>
      <c r="AF241"/>
      <c r="AG241"/>
      <c r="AH241"/>
    </row>
    <row r="242" spans="4:34" s="1" customFormat="1">
      <c r="D242"/>
      <c r="E242"/>
      <c r="F242"/>
      <c r="G242" s="7"/>
      <c r="H242" s="7"/>
      <c r="I242"/>
      <c r="J242" s="3"/>
      <c r="K242" s="3"/>
      <c r="L242" s="3"/>
      <c r="M242" s="3"/>
      <c r="N242"/>
      <c r="O242"/>
      <c r="P242" s="2"/>
      <c r="Q242" s="2"/>
      <c r="R242" s="2"/>
      <c r="S242" s="2"/>
      <c r="T242" s="2"/>
      <c r="U242" s="2"/>
      <c r="V242" s="2"/>
      <c r="W242" s="2"/>
      <c r="X242" s="2"/>
      <c r="Y242" s="2"/>
      <c r="Z242" s="2"/>
      <c r="AB242"/>
      <c r="AC242"/>
      <c r="AD242"/>
      <c r="AE242"/>
      <c r="AF242"/>
      <c r="AG242"/>
      <c r="AH242"/>
    </row>
    <row r="243" spans="4:34" s="1" customFormat="1">
      <c r="D243"/>
      <c r="E243"/>
      <c r="F243"/>
      <c r="G243" s="7"/>
      <c r="H243" s="7"/>
      <c r="I243"/>
      <c r="J243" s="3"/>
      <c r="K243" s="3"/>
      <c r="L243" s="3"/>
      <c r="M243" s="3"/>
      <c r="N243"/>
      <c r="O243"/>
      <c r="P243" s="2"/>
      <c r="Q243" s="2"/>
      <c r="R243" s="2"/>
      <c r="S243" s="2"/>
      <c r="T243" s="2"/>
      <c r="U243" s="2"/>
      <c r="V243" s="2"/>
      <c r="W243" s="2"/>
      <c r="X243" s="2"/>
      <c r="Y243" s="2"/>
      <c r="Z243" s="2"/>
      <c r="AB243"/>
      <c r="AC243"/>
      <c r="AD243"/>
      <c r="AE243"/>
      <c r="AF243"/>
      <c r="AG243"/>
      <c r="AH243"/>
    </row>
    <row r="244" spans="4:34" s="1" customFormat="1">
      <c r="D244"/>
      <c r="E244"/>
      <c r="F244"/>
      <c r="G244" s="7"/>
      <c r="H244" s="7"/>
      <c r="I244"/>
      <c r="J244" s="3"/>
      <c r="K244" s="3"/>
      <c r="L244" s="3"/>
      <c r="M244" s="3"/>
      <c r="N244"/>
      <c r="O244"/>
      <c r="P244" s="2"/>
      <c r="Q244" s="2"/>
      <c r="R244" s="2"/>
      <c r="S244" s="2"/>
      <c r="T244" s="2"/>
      <c r="U244" s="2"/>
      <c r="V244" s="2"/>
      <c r="W244" s="2"/>
      <c r="X244" s="2"/>
      <c r="Y244" s="2"/>
      <c r="Z244" s="2"/>
      <c r="AB244"/>
      <c r="AC244"/>
      <c r="AD244"/>
      <c r="AE244"/>
      <c r="AF244"/>
      <c r="AG244"/>
      <c r="AH244"/>
    </row>
    <row r="245" spans="4:34" s="1" customFormat="1">
      <c r="D245"/>
      <c r="E245"/>
      <c r="F245"/>
      <c r="G245" s="7"/>
      <c r="H245" s="7"/>
      <c r="I245"/>
      <c r="J245" s="3"/>
      <c r="K245" s="3"/>
      <c r="L245" s="3"/>
      <c r="M245" s="3"/>
      <c r="N245"/>
      <c r="O245"/>
      <c r="P245" s="2"/>
      <c r="Q245" s="2"/>
      <c r="R245" s="2"/>
      <c r="S245" s="2"/>
      <c r="T245" s="2"/>
      <c r="U245" s="2"/>
      <c r="V245" s="2"/>
      <c r="W245" s="2"/>
      <c r="X245" s="2"/>
      <c r="Y245" s="2"/>
      <c r="Z245" s="2"/>
      <c r="AB245"/>
      <c r="AC245"/>
      <c r="AD245"/>
      <c r="AE245"/>
      <c r="AF245"/>
      <c r="AG245"/>
      <c r="AH245"/>
    </row>
    <row r="246" spans="4:34" s="1" customFormat="1">
      <c r="D246"/>
      <c r="E246"/>
      <c r="F246"/>
      <c r="G246" s="7"/>
      <c r="H246" s="7"/>
      <c r="I246"/>
      <c r="J246" s="3"/>
      <c r="K246" s="3"/>
      <c r="L246" s="3"/>
      <c r="M246" s="3"/>
      <c r="N246"/>
      <c r="O246"/>
      <c r="P246" s="2"/>
      <c r="Q246" s="2"/>
      <c r="R246" s="2"/>
      <c r="S246" s="2"/>
      <c r="T246" s="2"/>
      <c r="U246" s="2"/>
      <c r="V246" s="2"/>
      <c r="W246" s="2"/>
      <c r="X246" s="2"/>
      <c r="Y246" s="2"/>
      <c r="Z246" s="2"/>
      <c r="AB246"/>
      <c r="AC246"/>
      <c r="AD246"/>
      <c r="AE246"/>
      <c r="AF246"/>
      <c r="AG246"/>
      <c r="AH246"/>
    </row>
    <row r="247" spans="4:34" s="1" customFormat="1">
      <c r="D247"/>
      <c r="E247"/>
      <c r="F247"/>
      <c r="G247" s="7"/>
      <c r="H247" s="7"/>
      <c r="I247"/>
      <c r="J247" s="3"/>
      <c r="K247" s="3"/>
      <c r="L247" s="3"/>
      <c r="M247" s="3"/>
      <c r="N247"/>
      <c r="O247"/>
      <c r="P247" s="2"/>
      <c r="Q247" s="2"/>
      <c r="R247" s="2"/>
      <c r="S247" s="2"/>
      <c r="T247" s="2"/>
      <c r="U247" s="2"/>
      <c r="V247" s="2"/>
      <c r="W247" s="2"/>
      <c r="X247" s="2"/>
      <c r="Y247" s="2"/>
      <c r="Z247" s="2"/>
      <c r="AB247"/>
      <c r="AC247"/>
      <c r="AD247"/>
      <c r="AE247"/>
      <c r="AF247"/>
      <c r="AG247"/>
      <c r="AH247"/>
    </row>
    <row r="248" spans="4:34" s="1" customFormat="1">
      <c r="D248"/>
      <c r="E248"/>
      <c r="F248"/>
      <c r="G248" s="7"/>
      <c r="H248" s="7"/>
      <c r="I248"/>
      <c r="J248" s="3"/>
      <c r="K248" s="3"/>
      <c r="L248" s="3"/>
      <c r="M248" s="3"/>
      <c r="N248"/>
      <c r="O248"/>
      <c r="P248" s="2"/>
      <c r="Q248" s="2"/>
      <c r="R248" s="2"/>
      <c r="S248" s="2"/>
      <c r="T248" s="2"/>
      <c r="U248" s="2"/>
      <c r="V248" s="2"/>
      <c r="W248" s="2"/>
      <c r="X248" s="2"/>
      <c r="Y248" s="2"/>
      <c r="Z248" s="2"/>
      <c r="AB248"/>
      <c r="AC248"/>
      <c r="AD248"/>
      <c r="AE248"/>
      <c r="AF248"/>
      <c r="AG248"/>
      <c r="AH248"/>
    </row>
    <row r="249" spans="4:34" s="1" customFormat="1">
      <c r="D249"/>
      <c r="E249"/>
      <c r="F249"/>
      <c r="G249" s="7"/>
      <c r="H249" s="7"/>
      <c r="I249"/>
      <c r="J249" s="3"/>
      <c r="K249" s="3"/>
      <c r="L249" s="3"/>
      <c r="M249" s="3"/>
      <c r="N249"/>
      <c r="O249"/>
      <c r="P249" s="2"/>
      <c r="Q249" s="2"/>
      <c r="R249" s="2"/>
      <c r="S249" s="2"/>
      <c r="T249" s="2"/>
      <c r="U249" s="2"/>
      <c r="V249" s="2"/>
      <c r="W249" s="2"/>
      <c r="X249" s="2"/>
      <c r="Y249" s="2"/>
      <c r="Z249" s="2"/>
      <c r="AB249"/>
      <c r="AC249"/>
      <c r="AD249"/>
      <c r="AE249"/>
      <c r="AF249"/>
      <c r="AG249"/>
      <c r="AH249"/>
    </row>
    <row r="250" spans="4:34" s="1" customFormat="1">
      <c r="D250"/>
      <c r="E250"/>
      <c r="F250"/>
      <c r="G250" s="7"/>
      <c r="H250" s="7"/>
      <c r="I250"/>
      <c r="J250" s="3"/>
      <c r="K250" s="3"/>
      <c r="L250" s="3"/>
      <c r="M250" s="3"/>
      <c r="N250"/>
      <c r="O250"/>
      <c r="P250" s="2"/>
      <c r="Q250" s="2"/>
      <c r="R250" s="2"/>
      <c r="S250" s="2"/>
      <c r="T250" s="2"/>
      <c r="U250" s="2"/>
      <c r="V250" s="2"/>
      <c r="W250" s="2"/>
      <c r="X250" s="2"/>
      <c r="Y250" s="2"/>
      <c r="Z250" s="2"/>
      <c r="AB250"/>
      <c r="AC250"/>
      <c r="AD250"/>
      <c r="AE250"/>
      <c r="AF250"/>
      <c r="AG250"/>
      <c r="AH250"/>
    </row>
    <row r="251" spans="4:34" s="1" customFormat="1">
      <c r="D251"/>
      <c r="E251"/>
      <c r="F251"/>
      <c r="G251" s="7"/>
      <c r="H251" s="7"/>
      <c r="I251"/>
      <c r="J251" s="3"/>
      <c r="K251" s="3"/>
      <c r="L251" s="3"/>
      <c r="M251" s="3"/>
      <c r="N251"/>
      <c r="O251"/>
      <c r="P251" s="2"/>
      <c r="Q251" s="2"/>
      <c r="R251" s="2"/>
      <c r="S251" s="2"/>
      <c r="T251" s="2"/>
      <c r="U251" s="2"/>
      <c r="V251" s="2"/>
      <c r="W251" s="2"/>
      <c r="X251" s="2"/>
      <c r="Y251" s="2"/>
      <c r="Z251" s="2"/>
      <c r="AB251"/>
      <c r="AC251"/>
      <c r="AD251"/>
      <c r="AE251"/>
      <c r="AF251"/>
      <c r="AG251"/>
      <c r="AH251"/>
    </row>
    <row r="252" spans="4:34" s="1" customFormat="1">
      <c r="D252"/>
      <c r="E252"/>
      <c r="F252"/>
      <c r="G252" s="7"/>
      <c r="H252" s="7"/>
      <c r="I252"/>
      <c r="J252" s="3"/>
      <c r="K252" s="3"/>
      <c r="L252" s="3"/>
      <c r="M252" s="3"/>
      <c r="N252"/>
      <c r="O252"/>
      <c r="P252" s="2"/>
      <c r="Q252" s="2"/>
      <c r="R252" s="2"/>
      <c r="S252" s="2"/>
      <c r="T252" s="2"/>
      <c r="U252" s="2"/>
      <c r="V252" s="2"/>
      <c r="W252" s="2"/>
      <c r="X252" s="2"/>
      <c r="Y252" s="2"/>
      <c r="Z252" s="2"/>
      <c r="AB252"/>
      <c r="AC252"/>
      <c r="AD252"/>
      <c r="AE252"/>
      <c r="AF252"/>
      <c r="AG252"/>
      <c r="AH252"/>
    </row>
    <row r="253" spans="4:34" s="1" customFormat="1">
      <c r="D253"/>
      <c r="E253"/>
      <c r="F253"/>
      <c r="G253" s="7"/>
      <c r="H253" s="7"/>
      <c r="I253"/>
      <c r="J253" s="3"/>
      <c r="K253" s="3"/>
      <c r="L253" s="3"/>
      <c r="M253" s="3"/>
      <c r="N253"/>
      <c r="O253"/>
      <c r="P253" s="2"/>
      <c r="Q253" s="2"/>
      <c r="R253" s="2"/>
      <c r="S253" s="2"/>
      <c r="T253" s="2"/>
      <c r="U253" s="2"/>
      <c r="V253" s="2"/>
      <c r="W253" s="2"/>
      <c r="X253" s="2"/>
      <c r="Y253" s="2"/>
      <c r="Z253" s="2"/>
      <c r="AB253"/>
      <c r="AC253"/>
      <c r="AD253"/>
      <c r="AE253"/>
      <c r="AF253"/>
      <c r="AG253"/>
      <c r="AH253"/>
    </row>
    <row r="254" spans="4:34" s="1" customFormat="1">
      <c r="D254"/>
      <c r="E254"/>
      <c r="F254"/>
      <c r="G254" s="7"/>
      <c r="H254" s="7"/>
      <c r="I254"/>
      <c r="J254" s="3"/>
      <c r="K254" s="3"/>
      <c r="L254" s="3"/>
      <c r="M254" s="3"/>
      <c r="N254"/>
      <c r="O254"/>
      <c r="P254" s="2"/>
      <c r="Q254" s="2"/>
      <c r="R254" s="2"/>
      <c r="S254" s="2"/>
      <c r="T254" s="2"/>
      <c r="U254" s="2"/>
      <c r="V254" s="2"/>
      <c r="W254" s="2"/>
      <c r="X254" s="2"/>
      <c r="Y254" s="2"/>
      <c r="Z254" s="2"/>
      <c r="AB254"/>
      <c r="AC254"/>
      <c r="AD254"/>
      <c r="AE254"/>
      <c r="AF254"/>
      <c r="AG254"/>
      <c r="AH254"/>
    </row>
    <row r="255" spans="4:34" s="1" customFormat="1">
      <c r="D255"/>
      <c r="E255"/>
      <c r="F255"/>
      <c r="G255" s="7"/>
      <c r="H255" s="7"/>
      <c r="I255"/>
      <c r="J255" s="3"/>
      <c r="K255" s="3"/>
      <c r="L255" s="3"/>
      <c r="M255" s="3"/>
      <c r="N255"/>
      <c r="O255"/>
      <c r="P255" s="2"/>
      <c r="Q255" s="2"/>
      <c r="R255" s="2"/>
      <c r="S255" s="2"/>
      <c r="T255" s="2"/>
      <c r="U255" s="2"/>
      <c r="V255" s="2"/>
      <c r="W255" s="2"/>
      <c r="X255" s="2"/>
      <c r="Y255" s="2"/>
      <c r="Z255" s="2"/>
      <c r="AB255"/>
      <c r="AC255"/>
      <c r="AD255"/>
      <c r="AE255"/>
      <c r="AF255"/>
      <c r="AG255"/>
      <c r="AH255"/>
    </row>
    <row r="256" spans="4:34" s="1" customFormat="1">
      <c r="D256"/>
      <c r="E256"/>
      <c r="F256"/>
      <c r="G256" s="7"/>
      <c r="H256" s="7"/>
      <c r="I256"/>
      <c r="J256" s="3"/>
      <c r="K256" s="3"/>
      <c r="L256" s="3"/>
      <c r="M256" s="3"/>
      <c r="N256"/>
      <c r="O256"/>
      <c r="P256" s="2"/>
      <c r="Q256" s="2"/>
      <c r="R256" s="2"/>
      <c r="S256" s="2"/>
      <c r="T256" s="2"/>
      <c r="U256" s="2"/>
      <c r="V256" s="2"/>
      <c r="W256" s="2"/>
      <c r="X256" s="2"/>
      <c r="Y256" s="2"/>
      <c r="Z256" s="2"/>
      <c r="AB256"/>
      <c r="AC256"/>
      <c r="AD256"/>
      <c r="AE256"/>
      <c r="AF256"/>
      <c r="AG256"/>
      <c r="AH256"/>
    </row>
    <row r="257" spans="4:34" s="1" customFormat="1">
      <c r="D257"/>
      <c r="E257"/>
      <c r="F257"/>
      <c r="G257" s="7"/>
      <c r="H257" s="7"/>
      <c r="I257"/>
      <c r="J257" s="3"/>
      <c r="K257" s="3"/>
      <c r="L257" s="3"/>
      <c r="M257" s="3"/>
      <c r="N257"/>
      <c r="O257"/>
      <c r="P257" s="2"/>
      <c r="Q257" s="2"/>
      <c r="R257" s="2"/>
      <c r="S257" s="2"/>
      <c r="T257" s="2"/>
      <c r="U257" s="2"/>
      <c r="V257" s="2"/>
      <c r="W257" s="2"/>
      <c r="X257" s="2"/>
      <c r="Y257" s="2"/>
      <c r="Z257" s="2"/>
      <c r="AB257"/>
      <c r="AC257"/>
      <c r="AD257"/>
      <c r="AE257"/>
      <c r="AF257"/>
      <c r="AG257"/>
      <c r="AH257"/>
    </row>
    <row r="258" spans="4:34" s="1" customFormat="1">
      <c r="D258"/>
      <c r="E258"/>
      <c r="F258"/>
      <c r="G258" s="7"/>
      <c r="H258" s="7"/>
      <c r="I258"/>
      <c r="J258" s="3"/>
      <c r="K258" s="3"/>
      <c r="L258" s="3"/>
      <c r="M258" s="3"/>
      <c r="N258"/>
      <c r="O258"/>
      <c r="P258" s="2"/>
      <c r="Q258" s="2"/>
      <c r="R258" s="2"/>
      <c r="S258" s="2"/>
      <c r="T258" s="2"/>
      <c r="U258" s="2"/>
      <c r="V258" s="2"/>
      <c r="W258" s="2"/>
      <c r="X258" s="2"/>
      <c r="Y258" s="2"/>
      <c r="Z258" s="2"/>
      <c r="AB258"/>
      <c r="AC258"/>
      <c r="AD258"/>
      <c r="AE258"/>
      <c r="AF258"/>
      <c r="AG258"/>
      <c r="AH258"/>
    </row>
    <row r="259" spans="4:34" s="1" customFormat="1">
      <c r="D259"/>
      <c r="E259"/>
      <c r="F259"/>
      <c r="G259" s="7"/>
      <c r="H259" s="7"/>
      <c r="I259"/>
      <c r="J259" s="3"/>
      <c r="K259" s="3"/>
      <c r="L259" s="3"/>
      <c r="M259" s="3"/>
      <c r="N259"/>
      <c r="O259"/>
      <c r="P259" s="2"/>
      <c r="Q259" s="2"/>
      <c r="R259" s="2"/>
      <c r="S259" s="2"/>
      <c r="T259" s="2"/>
      <c r="U259" s="2"/>
      <c r="V259" s="2"/>
      <c r="W259" s="2"/>
      <c r="X259" s="2"/>
      <c r="Y259" s="2"/>
      <c r="Z259" s="2"/>
      <c r="AB259"/>
      <c r="AC259"/>
      <c r="AD259"/>
      <c r="AE259"/>
      <c r="AF259"/>
      <c r="AG259"/>
      <c r="AH259"/>
    </row>
    <row r="260" spans="4:34" s="1" customFormat="1">
      <c r="D260"/>
      <c r="E260"/>
      <c r="F260"/>
      <c r="G260" s="7"/>
      <c r="H260" s="7"/>
      <c r="I260"/>
      <c r="J260" s="3"/>
      <c r="K260" s="3"/>
      <c r="L260" s="3"/>
      <c r="M260" s="3"/>
      <c r="N260"/>
      <c r="O260"/>
      <c r="P260" s="2"/>
      <c r="Q260" s="2"/>
      <c r="R260" s="2"/>
      <c r="S260" s="2"/>
      <c r="T260" s="2"/>
      <c r="U260" s="2"/>
      <c r="V260" s="2"/>
      <c r="W260" s="2"/>
      <c r="X260" s="2"/>
      <c r="Y260" s="2"/>
      <c r="Z260" s="2"/>
      <c r="AB260"/>
      <c r="AC260"/>
      <c r="AD260"/>
      <c r="AE260"/>
      <c r="AF260"/>
      <c r="AG260"/>
      <c r="AH260"/>
    </row>
    <row r="261" spans="4:34" s="1" customFormat="1">
      <c r="D261"/>
      <c r="E261"/>
      <c r="F261"/>
      <c r="G261" s="7"/>
      <c r="H261" s="7"/>
      <c r="I261"/>
      <c r="J261" s="3"/>
      <c r="K261" s="3"/>
      <c r="L261" s="3"/>
      <c r="M261" s="3"/>
      <c r="N261"/>
      <c r="O261"/>
      <c r="P261" s="2"/>
      <c r="Q261" s="2"/>
      <c r="R261" s="2"/>
      <c r="S261" s="2"/>
      <c r="T261" s="2"/>
      <c r="U261" s="2"/>
      <c r="V261" s="2"/>
      <c r="W261" s="2"/>
      <c r="X261" s="2"/>
      <c r="Y261" s="2"/>
      <c r="Z261" s="2"/>
      <c r="AB261"/>
      <c r="AC261"/>
      <c r="AD261"/>
      <c r="AE261"/>
      <c r="AF261"/>
      <c r="AG261"/>
      <c r="AH261"/>
    </row>
    <row r="262" spans="4:34" s="1" customFormat="1">
      <c r="D262"/>
      <c r="E262"/>
      <c r="F262"/>
      <c r="G262" s="7"/>
      <c r="H262" s="7"/>
      <c r="I262"/>
      <c r="J262" s="3"/>
      <c r="K262" s="3"/>
      <c r="L262" s="3"/>
      <c r="M262" s="3"/>
      <c r="N262"/>
      <c r="O262"/>
      <c r="P262" s="2"/>
      <c r="Q262" s="2"/>
      <c r="R262" s="2"/>
      <c r="S262" s="2"/>
      <c r="T262" s="2"/>
      <c r="U262" s="2"/>
      <c r="V262" s="2"/>
      <c r="W262" s="2"/>
      <c r="X262" s="2"/>
      <c r="Y262" s="2"/>
      <c r="Z262" s="2"/>
      <c r="AB262"/>
      <c r="AC262"/>
      <c r="AD262"/>
      <c r="AE262"/>
      <c r="AF262"/>
      <c r="AG262"/>
      <c r="AH262"/>
    </row>
    <row r="263" spans="4:34" s="1" customFormat="1">
      <c r="D263"/>
      <c r="E263"/>
      <c r="F263"/>
      <c r="G263" s="7"/>
      <c r="H263" s="7"/>
      <c r="I263"/>
      <c r="J263" s="3"/>
      <c r="K263" s="3"/>
      <c r="L263" s="3"/>
      <c r="M263" s="3"/>
      <c r="N263"/>
      <c r="O263"/>
      <c r="P263" s="2"/>
      <c r="Q263" s="2"/>
      <c r="R263" s="2"/>
      <c r="S263" s="2"/>
      <c r="T263" s="2"/>
      <c r="U263" s="2"/>
      <c r="V263" s="2"/>
      <c r="W263" s="2"/>
      <c r="X263" s="2"/>
      <c r="Y263" s="2"/>
      <c r="Z263" s="2"/>
      <c r="AB263"/>
      <c r="AC263"/>
      <c r="AD263"/>
      <c r="AE263"/>
      <c r="AF263"/>
      <c r="AG263"/>
      <c r="AH263"/>
    </row>
    <row r="264" spans="4:34" s="1" customFormat="1">
      <c r="D264"/>
      <c r="E264"/>
      <c r="F264"/>
      <c r="G264" s="7"/>
      <c r="H264" s="7"/>
      <c r="I264"/>
      <c r="J264" s="3"/>
      <c r="K264" s="3"/>
      <c r="L264" s="3"/>
      <c r="M264" s="3"/>
      <c r="N264"/>
      <c r="O264"/>
      <c r="P264" s="2"/>
      <c r="Q264" s="2"/>
      <c r="R264" s="2"/>
      <c r="S264" s="2"/>
      <c r="T264" s="2"/>
      <c r="U264" s="2"/>
      <c r="V264" s="2"/>
      <c r="W264" s="2"/>
      <c r="X264" s="2"/>
      <c r="Y264" s="2"/>
      <c r="Z264" s="2"/>
      <c r="AB264"/>
      <c r="AC264"/>
      <c r="AD264"/>
      <c r="AE264"/>
      <c r="AF264"/>
      <c r="AG264"/>
      <c r="AH264"/>
    </row>
    <row r="265" spans="4:34" s="1" customFormat="1">
      <c r="D265"/>
      <c r="E265"/>
      <c r="F265"/>
      <c r="G265" s="7"/>
      <c r="H265" s="7"/>
      <c r="I265"/>
      <c r="J265" s="3"/>
      <c r="K265" s="3"/>
      <c r="L265" s="3"/>
      <c r="M265" s="3"/>
      <c r="N265"/>
      <c r="O265"/>
      <c r="P265" s="2"/>
      <c r="Q265" s="2"/>
      <c r="R265" s="2"/>
      <c r="S265" s="2"/>
      <c r="T265" s="2"/>
      <c r="U265" s="2"/>
      <c r="V265" s="2"/>
      <c r="W265" s="2"/>
      <c r="X265" s="2"/>
      <c r="Y265" s="2"/>
      <c r="Z265" s="2"/>
      <c r="AB265"/>
      <c r="AC265"/>
      <c r="AD265"/>
      <c r="AE265"/>
      <c r="AF265"/>
      <c r="AG265"/>
      <c r="AH265"/>
    </row>
    <row r="266" spans="4:34" s="1" customFormat="1">
      <c r="D266"/>
      <c r="E266"/>
      <c r="F266"/>
      <c r="G266" s="7"/>
      <c r="H266" s="7"/>
      <c r="I266"/>
      <c r="J266" s="3"/>
      <c r="K266" s="3"/>
      <c r="L266" s="3"/>
      <c r="M266" s="3"/>
      <c r="N266"/>
      <c r="O266"/>
      <c r="P266" s="2"/>
      <c r="Q266" s="2"/>
      <c r="R266" s="2"/>
      <c r="S266" s="2"/>
      <c r="T266" s="2"/>
      <c r="U266" s="2"/>
      <c r="V266" s="2"/>
      <c r="W266" s="2"/>
      <c r="X266" s="2"/>
      <c r="Y266" s="2"/>
      <c r="Z266" s="2"/>
      <c r="AB266"/>
      <c r="AC266"/>
      <c r="AD266"/>
      <c r="AE266"/>
      <c r="AF266"/>
      <c r="AG266"/>
      <c r="AH266"/>
    </row>
    <row r="267" spans="4:34" s="1" customFormat="1">
      <c r="D267"/>
      <c r="E267"/>
      <c r="F267"/>
      <c r="G267" s="7"/>
      <c r="H267" s="7"/>
      <c r="I267"/>
      <c r="J267" s="3"/>
      <c r="K267" s="3"/>
      <c r="L267" s="3"/>
      <c r="M267" s="3"/>
      <c r="N267"/>
      <c r="O267"/>
      <c r="P267" s="2"/>
      <c r="Q267" s="2"/>
      <c r="R267" s="2"/>
      <c r="S267" s="2"/>
      <c r="T267" s="2"/>
      <c r="U267" s="2"/>
      <c r="V267" s="2"/>
      <c r="W267" s="2"/>
      <c r="X267" s="2"/>
      <c r="Y267" s="2"/>
      <c r="Z267" s="2"/>
      <c r="AB267"/>
      <c r="AC267"/>
      <c r="AD267"/>
      <c r="AE267"/>
      <c r="AF267"/>
      <c r="AG267"/>
      <c r="AH267"/>
    </row>
    <row r="268" spans="4:34" s="1" customFormat="1">
      <c r="D268"/>
      <c r="E268"/>
      <c r="F268"/>
      <c r="G268" s="7"/>
      <c r="H268" s="7"/>
      <c r="I268"/>
      <c r="J268" s="3"/>
      <c r="K268" s="3"/>
      <c r="L268" s="3"/>
      <c r="M268" s="3"/>
      <c r="N268"/>
      <c r="O268"/>
      <c r="P268" s="2"/>
      <c r="Q268" s="2"/>
      <c r="R268" s="2"/>
      <c r="S268" s="2"/>
      <c r="T268" s="2"/>
      <c r="U268" s="2"/>
      <c r="V268" s="2"/>
      <c r="W268" s="2"/>
      <c r="X268" s="2"/>
      <c r="Y268" s="2"/>
      <c r="Z268" s="2"/>
      <c r="AB268"/>
      <c r="AC268"/>
      <c r="AD268"/>
      <c r="AE268"/>
      <c r="AF268"/>
      <c r="AG268"/>
      <c r="AH268"/>
    </row>
    <row r="269" spans="4:34" s="1" customFormat="1">
      <c r="D269"/>
      <c r="E269"/>
      <c r="F269"/>
      <c r="G269" s="7"/>
      <c r="H269" s="7"/>
      <c r="I269"/>
      <c r="J269" s="3"/>
      <c r="K269" s="3"/>
      <c r="L269" s="3"/>
      <c r="M269" s="3"/>
      <c r="N269"/>
      <c r="O269"/>
      <c r="P269" s="2"/>
      <c r="Q269" s="2"/>
      <c r="R269" s="2"/>
      <c r="S269" s="2"/>
      <c r="T269" s="2"/>
      <c r="U269" s="2"/>
      <c r="V269" s="2"/>
      <c r="W269" s="2"/>
      <c r="X269" s="2"/>
      <c r="Y269" s="2"/>
      <c r="Z269" s="2"/>
      <c r="AB269"/>
      <c r="AC269"/>
      <c r="AD269"/>
      <c r="AE269"/>
      <c r="AF269"/>
      <c r="AG269"/>
      <c r="AH269"/>
    </row>
    <row r="270" spans="4:34" s="1" customFormat="1">
      <c r="D270"/>
      <c r="E270"/>
      <c r="F270"/>
      <c r="G270" s="7"/>
      <c r="H270" s="7"/>
      <c r="I270"/>
      <c r="J270" s="3"/>
      <c r="K270" s="3"/>
      <c r="L270" s="3"/>
      <c r="M270" s="3"/>
      <c r="N270"/>
      <c r="O270"/>
      <c r="P270" s="2"/>
      <c r="Q270" s="2"/>
      <c r="R270" s="2"/>
      <c r="S270" s="2"/>
      <c r="T270" s="2"/>
      <c r="U270" s="2"/>
      <c r="V270" s="2"/>
      <c r="W270" s="2"/>
      <c r="X270" s="2"/>
      <c r="Y270" s="2"/>
      <c r="Z270" s="2"/>
      <c r="AB270"/>
      <c r="AC270"/>
      <c r="AD270"/>
      <c r="AE270"/>
      <c r="AF270"/>
      <c r="AG270"/>
      <c r="AH270"/>
    </row>
    <row r="271" spans="4:34" s="1" customFormat="1">
      <c r="D271"/>
      <c r="E271"/>
      <c r="F271"/>
      <c r="G271" s="7"/>
      <c r="H271" s="7"/>
      <c r="I271"/>
      <c r="J271" s="3"/>
      <c r="K271" s="3"/>
      <c r="L271" s="3"/>
      <c r="M271" s="3"/>
      <c r="N271"/>
      <c r="O271"/>
      <c r="P271" s="2"/>
      <c r="Q271" s="2"/>
      <c r="R271" s="2"/>
      <c r="S271" s="2"/>
      <c r="T271" s="2"/>
      <c r="U271" s="2"/>
      <c r="V271" s="2"/>
      <c r="W271" s="2"/>
      <c r="X271" s="2"/>
      <c r="Y271" s="2"/>
      <c r="Z271" s="2"/>
      <c r="AB271"/>
      <c r="AC271"/>
      <c r="AD271"/>
      <c r="AE271"/>
      <c r="AF271"/>
      <c r="AG271"/>
      <c r="AH271"/>
    </row>
    <row r="272" spans="4:34" s="1" customFormat="1">
      <c r="D272"/>
      <c r="E272"/>
      <c r="F272"/>
      <c r="G272" s="7"/>
      <c r="H272" s="7"/>
      <c r="I272"/>
      <c r="J272" s="3"/>
      <c r="K272" s="3"/>
      <c r="L272" s="3"/>
      <c r="M272" s="3"/>
      <c r="N272"/>
      <c r="O272"/>
      <c r="P272" s="2"/>
      <c r="Q272" s="2"/>
      <c r="R272" s="2"/>
      <c r="S272" s="2"/>
      <c r="T272" s="2"/>
      <c r="U272" s="2"/>
      <c r="V272" s="2"/>
      <c r="W272" s="2"/>
      <c r="X272" s="2"/>
      <c r="Y272" s="2"/>
      <c r="Z272" s="2"/>
      <c r="AB272"/>
      <c r="AC272"/>
      <c r="AD272"/>
      <c r="AE272"/>
      <c r="AF272"/>
      <c r="AG272"/>
      <c r="AH272"/>
    </row>
    <row r="273" spans="4:34" s="1" customFormat="1">
      <c r="D273"/>
      <c r="E273"/>
      <c r="F273"/>
      <c r="G273" s="7"/>
      <c r="H273" s="7"/>
      <c r="I273"/>
      <c r="J273" s="3"/>
      <c r="K273" s="3"/>
      <c r="L273" s="3"/>
      <c r="M273" s="3"/>
      <c r="N273"/>
      <c r="O273"/>
      <c r="P273" s="2"/>
      <c r="Q273" s="2"/>
      <c r="R273" s="2"/>
      <c r="S273" s="2"/>
      <c r="T273" s="2"/>
      <c r="U273" s="2"/>
      <c r="V273" s="2"/>
      <c r="W273" s="2"/>
      <c r="X273" s="2"/>
      <c r="Y273" s="2"/>
      <c r="Z273" s="2"/>
      <c r="AB273"/>
      <c r="AC273"/>
      <c r="AD273"/>
      <c r="AE273"/>
      <c r="AF273"/>
      <c r="AG273"/>
      <c r="AH273"/>
    </row>
    <row r="274" spans="4:34" s="1" customFormat="1">
      <c r="D274"/>
      <c r="E274"/>
      <c r="F274"/>
      <c r="G274" s="7"/>
      <c r="H274" s="7"/>
      <c r="I274"/>
      <c r="J274" s="3"/>
      <c r="K274" s="3"/>
      <c r="L274" s="3"/>
      <c r="M274" s="3"/>
      <c r="N274"/>
      <c r="O274"/>
      <c r="P274" s="2"/>
      <c r="Q274" s="2"/>
      <c r="R274" s="2"/>
      <c r="S274" s="2"/>
      <c r="T274" s="2"/>
      <c r="U274" s="2"/>
      <c r="V274" s="2"/>
      <c r="W274" s="2"/>
      <c r="X274" s="2"/>
      <c r="Y274" s="2"/>
      <c r="Z274" s="2"/>
      <c r="AB274"/>
      <c r="AC274"/>
      <c r="AD274"/>
      <c r="AE274"/>
      <c r="AF274"/>
      <c r="AG274"/>
      <c r="AH274"/>
    </row>
    <row r="275" spans="4:34" s="1" customFormat="1">
      <c r="D275"/>
      <c r="E275"/>
      <c r="F275"/>
      <c r="G275" s="7"/>
      <c r="H275" s="7"/>
      <c r="I275"/>
      <c r="J275" s="3"/>
      <c r="K275" s="3"/>
      <c r="L275" s="3"/>
      <c r="M275" s="3"/>
      <c r="N275"/>
      <c r="O275"/>
      <c r="P275" s="2"/>
      <c r="Q275" s="2"/>
      <c r="R275" s="2"/>
      <c r="S275" s="2"/>
      <c r="T275" s="2"/>
      <c r="U275" s="2"/>
      <c r="V275" s="2"/>
      <c r="W275" s="2"/>
      <c r="X275" s="2"/>
      <c r="Y275" s="2"/>
      <c r="Z275" s="2"/>
      <c r="AB275"/>
      <c r="AC275"/>
      <c r="AD275"/>
      <c r="AE275"/>
      <c r="AF275"/>
      <c r="AG275"/>
      <c r="AH275"/>
    </row>
    <row r="276" spans="4:34" s="1" customFormat="1">
      <c r="D276"/>
      <c r="E276"/>
      <c r="F276"/>
      <c r="G276" s="7"/>
      <c r="H276" s="7"/>
      <c r="I276"/>
      <c r="J276" s="3"/>
      <c r="K276" s="3"/>
      <c r="L276" s="3"/>
      <c r="M276" s="3"/>
      <c r="N276"/>
      <c r="O276"/>
      <c r="P276" s="2"/>
      <c r="Q276" s="2"/>
      <c r="R276" s="2"/>
      <c r="S276" s="2"/>
      <c r="T276" s="2"/>
      <c r="U276" s="2"/>
      <c r="V276" s="2"/>
      <c r="W276" s="2"/>
      <c r="X276" s="2"/>
      <c r="Y276" s="2"/>
      <c r="Z276" s="2"/>
      <c r="AB276"/>
      <c r="AC276"/>
      <c r="AD276"/>
      <c r="AE276"/>
      <c r="AF276"/>
      <c r="AG276"/>
      <c r="AH276"/>
    </row>
    <row r="277" spans="4:34" s="1" customFormat="1">
      <c r="D277"/>
      <c r="E277"/>
      <c r="F277"/>
      <c r="G277" s="7"/>
      <c r="H277" s="7"/>
      <c r="I277"/>
      <c r="J277" s="3"/>
      <c r="K277" s="3"/>
      <c r="L277" s="3"/>
      <c r="M277" s="3"/>
      <c r="N277"/>
      <c r="O277"/>
      <c r="P277" s="2"/>
      <c r="Q277" s="2"/>
      <c r="R277" s="2"/>
      <c r="S277" s="2"/>
      <c r="T277" s="2"/>
      <c r="U277" s="2"/>
      <c r="V277" s="2"/>
      <c r="W277" s="2"/>
      <c r="X277" s="2"/>
      <c r="Y277" s="2"/>
      <c r="Z277" s="2"/>
      <c r="AB277"/>
      <c r="AC277"/>
      <c r="AD277"/>
      <c r="AE277"/>
      <c r="AF277"/>
      <c r="AG277"/>
      <c r="AH277"/>
    </row>
    <row r="278" spans="4:34" s="1" customFormat="1">
      <c r="D278"/>
      <c r="E278"/>
      <c r="F278"/>
      <c r="G278" s="7"/>
      <c r="H278" s="7"/>
      <c r="I278"/>
      <c r="J278" s="3"/>
      <c r="K278" s="3"/>
      <c r="L278" s="3"/>
      <c r="M278" s="3"/>
      <c r="N278"/>
      <c r="O278"/>
      <c r="P278" s="2"/>
      <c r="Q278" s="2"/>
      <c r="R278" s="2"/>
      <c r="S278" s="2"/>
      <c r="T278" s="2"/>
      <c r="U278" s="2"/>
      <c r="V278" s="2"/>
      <c r="W278" s="2"/>
      <c r="X278" s="2"/>
      <c r="Y278" s="2"/>
      <c r="Z278" s="2"/>
      <c r="AB278"/>
      <c r="AC278"/>
      <c r="AD278"/>
      <c r="AE278"/>
      <c r="AF278"/>
      <c r="AG278"/>
      <c r="AH278"/>
    </row>
    <row r="279" spans="4:34" s="1" customFormat="1">
      <c r="D279"/>
      <c r="E279"/>
      <c r="F279"/>
      <c r="G279" s="7"/>
      <c r="H279" s="7"/>
      <c r="I279"/>
      <c r="J279" s="3"/>
      <c r="K279" s="3"/>
      <c r="L279" s="3"/>
      <c r="M279" s="3"/>
      <c r="N279"/>
      <c r="O279"/>
      <c r="P279" s="2"/>
      <c r="Q279" s="2"/>
      <c r="R279" s="2"/>
      <c r="S279" s="2"/>
      <c r="T279" s="2"/>
      <c r="U279" s="2"/>
      <c r="V279" s="2"/>
      <c r="W279" s="2"/>
      <c r="X279" s="2"/>
      <c r="Y279" s="2"/>
      <c r="Z279" s="2"/>
      <c r="AB279"/>
      <c r="AC279"/>
      <c r="AD279"/>
      <c r="AE279"/>
      <c r="AF279"/>
      <c r="AG279"/>
      <c r="AH279"/>
    </row>
    <row r="280" spans="4:34" s="1" customFormat="1">
      <c r="D280"/>
      <c r="E280"/>
      <c r="F280"/>
      <c r="G280" s="7"/>
      <c r="H280" s="7"/>
      <c r="I280"/>
      <c r="J280" s="3"/>
      <c r="K280" s="3"/>
      <c r="L280" s="3"/>
      <c r="M280" s="3"/>
      <c r="N280"/>
      <c r="O280"/>
      <c r="P280" s="2"/>
      <c r="Q280" s="2"/>
      <c r="R280" s="2"/>
      <c r="S280" s="2"/>
      <c r="T280" s="2"/>
      <c r="U280" s="2"/>
      <c r="V280" s="2"/>
      <c r="W280" s="2"/>
      <c r="X280" s="2"/>
      <c r="Y280" s="2"/>
      <c r="Z280" s="2"/>
      <c r="AB280"/>
      <c r="AC280"/>
      <c r="AD280"/>
      <c r="AE280"/>
      <c r="AF280"/>
      <c r="AG280"/>
      <c r="AH280"/>
    </row>
    <row r="281" spans="4:34" s="1" customFormat="1">
      <c r="D281"/>
      <c r="E281"/>
      <c r="F281"/>
      <c r="G281" s="7"/>
      <c r="H281" s="7"/>
      <c r="I281"/>
      <c r="J281" s="3"/>
      <c r="K281" s="3"/>
      <c r="L281" s="3"/>
      <c r="M281" s="3"/>
      <c r="N281"/>
      <c r="O281"/>
      <c r="P281" s="2"/>
      <c r="Q281" s="2"/>
      <c r="R281" s="2"/>
      <c r="S281" s="2"/>
      <c r="T281" s="2"/>
      <c r="U281" s="2"/>
      <c r="V281" s="2"/>
      <c r="W281" s="2"/>
      <c r="X281" s="2"/>
      <c r="Y281" s="2"/>
      <c r="Z281" s="2"/>
      <c r="AB281"/>
      <c r="AC281"/>
      <c r="AD281"/>
      <c r="AE281"/>
      <c r="AF281"/>
      <c r="AG281"/>
      <c r="AH281"/>
    </row>
    <row r="282" spans="4:34" s="1" customFormat="1">
      <c r="D282"/>
      <c r="E282"/>
      <c r="F282"/>
      <c r="G282" s="7"/>
      <c r="H282" s="7"/>
      <c r="I282"/>
      <c r="J282" s="3"/>
      <c r="K282" s="3"/>
      <c r="L282" s="3"/>
      <c r="M282" s="3"/>
      <c r="N282"/>
      <c r="O282"/>
      <c r="P282" s="2"/>
      <c r="Q282" s="2"/>
      <c r="R282" s="2"/>
      <c r="S282" s="2"/>
      <c r="T282" s="2"/>
      <c r="U282" s="2"/>
      <c r="V282" s="2"/>
      <c r="W282" s="2"/>
      <c r="X282" s="2"/>
      <c r="Y282" s="2"/>
      <c r="Z282" s="2"/>
      <c r="AB282"/>
      <c r="AC282"/>
      <c r="AD282"/>
      <c r="AE282"/>
      <c r="AF282"/>
      <c r="AG282"/>
      <c r="AH282"/>
    </row>
    <row r="283" spans="4:34" s="1" customFormat="1">
      <c r="D283"/>
      <c r="E283"/>
      <c r="F283"/>
      <c r="G283" s="7"/>
      <c r="H283" s="7"/>
      <c r="I283"/>
      <c r="J283" s="3"/>
      <c r="K283" s="3"/>
      <c r="L283" s="3"/>
      <c r="M283" s="3"/>
      <c r="N283"/>
      <c r="O283"/>
      <c r="P283" s="2"/>
      <c r="Q283" s="2"/>
      <c r="R283" s="2"/>
      <c r="S283" s="2"/>
      <c r="T283" s="2"/>
      <c r="U283" s="2"/>
      <c r="V283" s="2"/>
      <c r="W283" s="2"/>
      <c r="X283" s="2"/>
      <c r="Y283" s="2"/>
      <c r="Z283" s="2"/>
      <c r="AB283"/>
      <c r="AC283"/>
      <c r="AD283"/>
      <c r="AE283"/>
      <c r="AF283"/>
      <c r="AG283"/>
      <c r="AH283"/>
    </row>
  </sheetData>
  <sortState ref="A2:AG42">
    <sortCondition ref="A42"/>
  </sortState>
  <pageMargins left="0.7" right="0.7" top="0.75" bottom="0.75" header="0.3" footer="0.3"/>
  <pageSetup paperSize="9"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dimension ref="A1:F264"/>
  <sheetViews>
    <sheetView workbookViewId="0">
      <pane ySplit="1" topLeftCell="A2" activePane="bottomLeft" state="frozen"/>
      <selection pane="bottomLeft" activeCell="A2" sqref="A2"/>
    </sheetView>
  </sheetViews>
  <sheetFormatPr defaultRowHeight="15"/>
  <cols>
    <col min="1" max="1" width="32.140625" bestFit="1" customWidth="1"/>
    <col min="2" max="2" width="8.140625" customWidth="1"/>
    <col min="3" max="6" width="7.140625" customWidth="1"/>
  </cols>
  <sheetData>
    <row r="1" spans="1:6" s="4" customFormat="1">
      <c r="A1" s="4" t="s">
        <v>0</v>
      </c>
      <c r="B1" s="4" t="s">
        <v>2455</v>
      </c>
      <c r="C1" s="4" t="s">
        <v>2454</v>
      </c>
      <c r="D1" s="4" t="s">
        <v>2453</v>
      </c>
      <c r="E1" s="4" t="s">
        <v>2451</v>
      </c>
      <c r="F1" s="4" t="s">
        <v>2452</v>
      </c>
    </row>
    <row r="2" spans="1:6">
      <c r="A2" t="s">
        <v>907</v>
      </c>
      <c r="B2" s="2">
        <v>1E-3</v>
      </c>
      <c r="C2" s="2">
        <v>0.997</v>
      </c>
      <c r="D2" s="2">
        <v>0</v>
      </c>
      <c r="E2" s="2">
        <v>2.9999999999999997E-4</v>
      </c>
      <c r="F2" s="2">
        <v>5.9999999999999995E-4</v>
      </c>
    </row>
    <row r="3" spans="1:6">
      <c r="A3" t="s">
        <v>1100</v>
      </c>
      <c r="B3" s="2">
        <v>0.18</v>
      </c>
      <c r="C3" s="2">
        <v>0.80300000000000005</v>
      </c>
      <c r="D3" s="2">
        <v>1.4E-2</v>
      </c>
      <c r="E3" s="2">
        <v>0</v>
      </c>
      <c r="F3" s="2">
        <v>2E-3</v>
      </c>
    </row>
    <row r="4" spans="1:6">
      <c r="A4" t="s">
        <v>1668</v>
      </c>
      <c r="B4" s="2">
        <v>2E-3</v>
      </c>
      <c r="C4" s="2">
        <v>0.97899999999999998</v>
      </c>
      <c r="D4" s="2">
        <v>1.7999999999999999E-2</v>
      </c>
      <c r="E4" s="2">
        <v>0</v>
      </c>
      <c r="F4" s="2">
        <v>2.9999999999999997E-4</v>
      </c>
    </row>
    <row r="5" spans="1:6">
      <c r="A5" t="s">
        <v>730</v>
      </c>
      <c r="B5" s="2">
        <v>0.98299999999999998</v>
      </c>
      <c r="C5" s="2">
        <v>0</v>
      </c>
      <c r="D5" s="2">
        <v>7.0000000000000001E-3</v>
      </c>
      <c r="E5" s="2">
        <v>3.0000000000000001E-3</v>
      </c>
      <c r="F5" s="2">
        <v>7.0000000000000001E-3</v>
      </c>
    </row>
    <row r="6" spans="1:6">
      <c r="A6" t="s">
        <v>300</v>
      </c>
      <c r="B6" s="2">
        <v>0.90500000000000003</v>
      </c>
      <c r="C6" s="2">
        <v>2E-3</v>
      </c>
      <c r="D6" s="2">
        <v>5.0999999999999997E-2</v>
      </c>
      <c r="E6" s="2">
        <v>0</v>
      </c>
      <c r="F6" s="2">
        <v>4.2000000000000003E-2</v>
      </c>
    </row>
    <row r="7" spans="1:6">
      <c r="A7" t="s">
        <v>1272</v>
      </c>
      <c r="B7" s="2">
        <v>0.93</v>
      </c>
      <c r="C7" s="2">
        <v>6.0000000000000001E-3</v>
      </c>
      <c r="D7" s="2">
        <v>1.7000000000000001E-2</v>
      </c>
      <c r="E7" s="2">
        <v>2E-3</v>
      </c>
      <c r="F7" s="2">
        <v>4.5999999999999999E-2</v>
      </c>
    </row>
    <row r="8" spans="1:6">
      <c r="A8" t="s">
        <v>912</v>
      </c>
      <c r="B8" s="2">
        <v>0.98499999999999999</v>
      </c>
      <c r="C8" s="2">
        <v>0</v>
      </c>
      <c r="D8" s="2">
        <v>1.2999999999999999E-2</v>
      </c>
      <c r="E8" s="2">
        <v>0</v>
      </c>
      <c r="F8" s="2">
        <v>1E-3</v>
      </c>
    </row>
    <row r="9" spans="1:6">
      <c r="A9" t="s">
        <v>524</v>
      </c>
      <c r="B9" s="2">
        <v>7.0699999999999999E-2</v>
      </c>
      <c r="C9" s="2">
        <v>0.24299999999999999</v>
      </c>
      <c r="D9" s="2">
        <v>0.21160000000000001</v>
      </c>
      <c r="E9" s="2">
        <v>0.37160000000000004</v>
      </c>
      <c r="F9" s="2">
        <v>0.10299999999999999</v>
      </c>
    </row>
    <row r="10" spans="1:6">
      <c r="A10" t="s">
        <v>917</v>
      </c>
      <c r="B10" s="2">
        <v>0.03</v>
      </c>
      <c r="C10" s="2">
        <v>0.96899999999999997</v>
      </c>
      <c r="D10" s="2">
        <v>0</v>
      </c>
      <c r="E10" s="2">
        <v>0</v>
      </c>
      <c r="F10" s="2">
        <v>0</v>
      </c>
    </row>
    <row r="11" spans="1:6">
      <c r="A11" t="s">
        <v>1279</v>
      </c>
      <c r="B11" s="2">
        <v>0.96</v>
      </c>
      <c r="C11" s="2">
        <v>1E-3</v>
      </c>
      <c r="D11" s="2">
        <v>3.1E-2</v>
      </c>
      <c r="E11" s="2">
        <v>0</v>
      </c>
      <c r="F11" s="2">
        <v>6.0000000000000001E-3</v>
      </c>
    </row>
    <row r="12" spans="1:6">
      <c r="A12" t="s">
        <v>853</v>
      </c>
      <c r="B12" s="2">
        <v>2E-3</v>
      </c>
      <c r="C12" s="2">
        <v>0.89800000000000002</v>
      </c>
      <c r="D12" s="2">
        <v>5.0000000000000001E-4</v>
      </c>
      <c r="E12" s="2">
        <v>9.6000000000000002E-2</v>
      </c>
      <c r="F12" s="2">
        <v>4.1999999999999997E-3</v>
      </c>
    </row>
    <row r="13" spans="1:6">
      <c r="A13" t="s">
        <v>1284</v>
      </c>
      <c r="B13" s="2">
        <v>0.95199999999999996</v>
      </c>
      <c r="C13" s="2">
        <v>0.01</v>
      </c>
      <c r="D13" s="2">
        <v>1.9E-2</v>
      </c>
      <c r="E13" s="2">
        <v>4.0000000000000001E-3</v>
      </c>
      <c r="F13" s="2">
        <v>1.4E-2</v>
      </c>
    </row>
    <row r="14" spans="1:6">
      <c r="A14" t="s">
        <v>1029</v>
      </c>
      <c r="B14" s="2">
        <v>0.71199999999999997</v>
      </c>
      <c r="C14" s="2">
        <v>2E-3</v>
      </c>
      <c r="D14" s="2">
        <v>0.28599999999999998</v>
      </c>
      <c r="E14" s="2">
        <v>0</v>
      </c>
      <c r="F14" s="2">
        <v>0</v>
      </c>
    </row>
    <row r="15" spans="1:6">
      <c r="A15" t="s">
        <v>409</v>
      </c>
      <c r="B15" s="2">
        <v>0.53</v>
      </c>
      <c r="C15" s="2">
        <v>0.23799999999999999</v>
      </c>
      <c r="D15" s="2">
        <v>0.05</v>
      </c>
      <c r="E15" s="2">
        <v>0</v>
      </c>
      <c r="F15" s="2">
        <v>0.18099999999999999</v>
      </c>
    </row>
    <row r="16" spans="1:6">
      <c r="A16" t="s">
        <v>861</v>
      </c>
      <c r="B16" s="2">
        <v>5.0000000000000001E-3</v>
      </c>
      <c r="C16" s="2">
        <v>2E-3</v>
      </c>
      <c r="D16" s="2">
        <v>0</v>
      </c>
      <c r="E16" s="2">
        <v>0.97299999999999998</v>
      </c>
      <c r="F16" s="2">
        <v>1.9E-2</v>
      </c>
    </row>
    <row r="17" spans="1:6">
      <c r="A17" t="s">
        <v>1439</v>
      </c>
      <c r="B17" s="2">
        <v>0.93899999999999995</v>
      </c>
      <c r="C17" s="2">
        <v>0</v>
      </c>
      <c r="D17" s="2">
        <v>4.1000000000000002E-2</v>
      </c>
      <c r="E17" s="2">
        <v>0</v>
      </c>
      <c r="F17" s="2">
        <v>1.9E-2</v>
      </c>
    </row>
    <row r="18" spans="1:6">
      <c r="A18" t="s">
        <v>1106</v>
      </c>
      <c r="B18" s="2">
        <v>0.52300000000000002</v>
      </c>
      <c r="C18" s="2">
        <v>0.45200000000000001</v>
      </c>
      <c r="D18" s="2">
        <v>2.5000000000000001E-2</v>
      </c>
      <c r="E18" s="2">
        <v>0</v>
      </c>
      <c r="F18" s="2">
        <v>0</v>
      </c>
    </row>
    <row r="19" spans="1:6">
      <c r="A19" t="s">
        <v>366</v>
      </c>
      <c r="B19" s="2">
        <v>0.72099999999999997</v>
      </c>
      <c r="C19" s="2">
        <v>4.0000000000000001E-3</v>
      </c>
      <c r="D19" s="2">
        <v>0.20599999999999999</v>
      </c>
      <c r="E19" s="2">
        <v>3.0000000000000001E-3</v>
      </c>
      <c r="F19" s="2">
        <v>6.6000000000000003E-2</v>
      </c>
    </row>
    <row r="20" spans="1:6">
      <c r="A20" t="s">
        <v>761</v>
      </c>
      <c r="B20" s="2">
        <v>9.4E-2</v>
      </c>
      <c r="C20" s="2">
        <v>0.751</v>
      </c>
      <c r="D20" s="2">
        <v>4.0000000000000001E-3</v>
      </c>
      <c r="E20" s="2">
        <v>8.8999999999999996E-2</v>
      </c>
      <c r="F20" s="2">
        <v>6.3E-2</v>
      </c>
    </row>
    <row r="21" spans="1:6">
      <c r="A21" t="s">
        <v>1111</v>
      </c>
      <c r="B21" s="2">
        <v>0.82099999999999995</v>
      </c>
      <c r="C21" s="2">
        <v>0.13700000000000001</v>
      </c>
      <c r="D21" s="2">
        <v>4.2000000000000003E-2</v>
      </c>
      <c r="E21" s="2">
        <v>0</v>
      </c>
      <c r="F21" s="2">
        <v>0</v>
      </c>
    </row>
    <row r="22" spans="1:6">
      <c r="A22" t="s">
        <v>416</v>
      </c>
      <c r="B22" s="2">
        <v>0.22500000000000001</v>
      </c>
      <c r="C22" s="2">
        <v>0.61599999999999999</v>
      </c>
      <c r="D22" s="2">
        <v>4.0000000000000001E-3</v>
      </c>
      <c r="E22" s="2">
        <v>0</v>
      </c>
      <c r="F22" s="2">
        <v>0.154</v>
      </c>
    </row>
    <row r="23" spans="1:6">
      <c r="A23" t="s">
        <v>770</v>
      </c>
      <c r="B23" s="2">
        <v>7.8E-2</v>
      </c>
      <c r="C23" s="2">
        <v>0.04</v>
      </c>
      <c r="D23" s="2">
        <v>5.0000000000000001E-3</v>
      </c>
      <c r="E23" s="2">
        <v>0.81800000000000006</v>
      </c>
      <c r="F23" s="2">
        <v>6.0000000000000005E-2</v>
      </c>
    </row>
    <row r="24" spans="1:6">
      <c r="A24" t="s">
        <v>163</v>
      </c>
      <c r="B24" s="2">
        <v>0.91500000000000004</v>
      </c>
      <c r="C24" s="2">
        <v>2.8000000000000001E-2</v>
      </c>
      <c r="D24" s="2">
        <v>0</v>
      </c>
      <c r="E24" s="2">
        <v>0</v>
      </c>
      <c r="F24" s="2">
        <v>5.7000000000000002E-2</v>
      </c>
    </row>
    <row r="25" spans="1:6">
      <c r="A25" t="s">
        <v>779</v>
      </c>
      <c r="B25" s="2">
        <v>4.0000000000000001E-3</v>
      </c>
      <c r="C25" s="2">
        <v>0.02</v>
      </c>
      <c r="D25" s="2">
        <v>2E-3</v>
      </c>
      <c r="E25" s="2">
        <v>0.96899999999999997</v>
      </c>
      <c r="F25" s="2">
        <v>6.0000000000000001E-3</v>
      </c>
    </row>
    <row r="26" spans="1:6">
      <c r="A26" t="s">
        <v>307</v>
      </c>
      <c r="B26" s="2">
        <v>0.70299999999999996</v>
      </c>
      <c r="C26" s="2">
        <v>0.183</v>
      </c>
      <c r="D26" s="2">
        <v>5.2999999999999999E-2</v>
      </c>
      <c r="E26" s="2">
        <v>0</v>
      </c>
      <c r="F26" s="2">
        <v>0.06</v>
      </c>
    </row>
    <row r="27" spans="1:6">
      <c r="A27" t="s">
        <v>422</v>
      </c>
      <c r="B27" s="2">
        <v>0.89100000000000001</v>
      </c>
      <c r="C27" s="2">
        <v>1E-3</v>
      </c>
      <c r="D27" s="2">
        <v>9.0999999999999998E-2</v>
      </c>
      <c r="E27" s="2">
        <v>0</v>
      </c>
      <c r="F27" s="2">
        <v>1.7000000000000001E-2</v>
      </c>
    </row>
    <row r="28" spans="1:6">
      <c r="A28" t="s">
        <v>1270</v>
      </c>
      <c r="B28" s="2">
        <v>0.79710000000000003</v>
      </c>
      <c r="C28" s="2">
        <v>2.0999999999999999E-3</v>
      </c>
      <c r="D28" s="2">
        <v>0.12920000000000001</v>
      </c>
      <c r="E28" s="2">
        <v>8.4999999999999989E-3</v>
      </c>
      <c r="F28" s="2">
        <v>6.1899999999999997E-2</v>
      </c>
    </row>
    <row r="29" spans="1:6">
      <c r="A29" t="s">
        <v>314</v>
      </c>
      <c r="B29" s="2">
        <v>0.89500000000000002</v>
      </c>
      <c r="C29" s="2">
        <v>8.5000000000000006E-2</v>
      </c>
      <c r="D29" s="2">
        <v>0.01</v>
      </c>
      <c r="E29" s="2">
        <v>0</v>
      </c>
      <c r="F29" s="2">
        <v>0.01</v>
      </c>
    </row>
    <row r="30" spans="1:6">
      <c r="A30" t="s">
        <v>319</v>
      </c>
      <c r="B30" s="2">
        <v>0.40600000000000003</v>
      </c>
      <c r="C30" s="2">
        <v>0.55300000000000005</v>
      </c>
      <c r="D30" s="2">
        <v>2.5000000000000001E-2</v>
      </c>
      <c r="E30" s="2">
        <v>0</v>
      </c>
      <c r="F30" s="2">
        <v>1.4999999999999999E-2</v>
      </c>
    </row>
    <row r="31" spans="1:6">
      <c r="A31" t="s">
        <v>1204</v>
      </c>
      <c r="B31" s="2">
        <v>0.85199999999999998</v>
      </c>
      <c r="C31" s="2">
        <v>0</v>
      </c>
      <c r="D31" s="2">
        <v>0.14199999999999999</v>
      </c>
      <c r="E31" s="2">
        <v>0</v>
      </c>
      <c r="F31" s="2">
        <v>3.0000000000000001E-3</v>
      </c>
    </row>
    <row r="32" spans="1:6">
      <c r="A32" t="s">
        <v>590</v>
      </c>
      <c r="B32" s="2">
        <v>5.0999999999999997E-2</v>
      </c>
      <c r="C32" s="2">
        <v>1.7999999999999999E-2</v>
      </c>
      <c r="D32" s="2">
        <v>0.52200000000000002</v>
      </c>
      <c r="E32" s="2">
        <v>0.182</v>
      </c>
      <c r="F32" s="2">
        <v>0.22600000000000001</v>
      </c>
    </row>
    <row r="33" spans="1:6">
      <c r="A33" t="s">
        <v>1457</v>
      </c>
      <c r="B33" s="2">
        <v>0.92500000000000004</v>
      </c>
      <c r="C33" s="2">
        <v>2.0000000000000001E-4</v>
      </c>
      <c r="D33" s="2">
        <v>6.6000000000000003E-2</v>
      </c>
      <c r="E33" s="2">
        <v>0</v>
      </c>
      <c r="F33" s="2">
        <v>8.8999999999999999E-3</v>
      </c>
    </row>
    <row r="34" spans="1:6">
      <c r="A34" t="s">
        <v>170</v>
      </c>
      <c r="B34" s="2">
        <v>5.0000000000000001E-3</v>
      </c>
      <c r="C34" s="2">
        <v>0.98299999999999998</v>
      </c>
      <c r="D34" s="2">
        <v>1E-3</v>
      </c>
      <c r="E34" s="2">
        <v>0</v>
      </c>
      <c r="F34" s="2">
        <v>0.01</v>
      </c>
    </row>
    <row r="35" spans="1:6">
      <c r="A35" t="s">
        <v>326</v>
      </c>
      <c r="B35" s="2">
        <v>0.95799999999999996</v>
      </c>
      <c r="C35" s="2">
        <v>1.4999999999999999E-2</v>
      </c>
      <c r="D35" s="2">
        <v>1.7999999999999999E-2</v>
      </c>
      <c r="E35" s="2">
        <v>5.0000000000000001E-4</v>
      </c>
      <c r="F35" s="2">
        <v>8.0000000000000002E-3</v>
      </c>
    </row>
    <row r="36" spans="1:6">
      <c r="A36" t="s">
        <v>333</v>
      </c>
      <c r="B36" s="2">
        <v>0.85899999999999999</v>
      </c>
      <c r="C36" s="2">
        <v>1.2E-2</v>
      </c>
      <c r="D36" s="2">
        <v>0.09</v>
      </c>
      <c r="E36" s="2">
        <v>0</v>
      </c>
      <c r="F36" s="2">
        <v>3.9E-2</v>
      </c>
    </row>
    <row r="37" spans="1:6">
      <c r="A37" t="s">
        <v>734</v>
      </c>
      <c r="B37" s="2">
        <v>0.96</v>
      </c>
      <c r="C37" s="2">
        <v>0</v>
      </c>
      <c r="D37" s="2">
        <v>3.2000000000000001E-2</v>
      </c>
      <c r="E37" s="2">
        <v>0</v>
      </c>
      <c r="F37" s="2">
        <v>8.0000000000000002E-3</v>
      </c>
    </row>
    <row r="38" spans="1:6">
      <c r="A38" t="s">
        <v>1382</v>
      </c>
      <c r="B38" s="2">
        <v>0.90900000000000003</v>
      </c>
      <c r="C38" s="2">
        <v>0</v>
      </c>
      <c r="D38" s="2">
        <v>7.9000000000000001E-2</v>
      </c>
      <c r="E38" s="2">
        <v>0</v>
      </c>
      <c r="F38" s="2">
        <v>1.0999999999999999E-2</v>
      </c>
    </row>
    <row r="39" spans="1:6">
      <c r="A39" t="s">
        <v>962</v>
      </c>
      <c r="B39" s="2">
        <v>0.93400000000000005</v>
      </c>
      <c r="C39" s="2">
        <v>1.4E-2</v>
      </c>
      <c r="D39" s="2">
        <v>5.0999999999999997E-2</v>
      </c>
      <c r="E39" s="2">
        <v>0</v>
      </c>
      <c r="F39" s="2">
        <v>0</v>
      </c>
    </row>
    <row r="40" spans="1:6">
      <c r="A40" t="s">
        <v>1290</v>
      </c>
      <c r="B40" s="2">
        <v>0.59199999999999997</v>
      </c>
      <c r="C40" s="2">
        <v>0</v>
      </c>
      <c r="D40" s="2">
        <v>0.23</v>
      </c>
      <c r="E40" s="2">
        <v>2E-3</v>
      </c>
      <c r="F40" s="2">
        <v>0.17399999999999999</v>
      </c>
    </row>
    <row r="41" spans="1:6">
      <c r="A41" t="s">
        <v>921</v>
      </c>
      <c r="B41" s="2">
        <v>0.73199999999999998</v>
      </c>
      <c r="C41" s="2">
        <v>0.253</v>
      </c>
      <c r="D41" s="2">
        <v>1.2E-2</v>
      </c>
      <c r="E41" s="2">
        <v>2E-3</v>
      </c>
      <c r="F41" s="2">
        <v>0</v>
      </c>
    </row>
    <row r="42" spans="1:6">
      <c r="A42" t="s">
        <v>966</v>
      </c>
      <c r="B42" s="2">
        <v>0.23300000000000001</v>
      </c>
      <c r="C42" s="2">
        <v>0</v>
      </c>
      <c r="D42" s="2">
        <v>0.76400000000000001</v>
      </c>
      <c r="E42" s="2">
        <v>0</v>
      </c>
      <c r="F42" s="2">
        <v>0</v>
      </c>
    </row>
    <row r="43" spans="1:6">
      <c r="A43" t="s">
        <v>1058</v>
      </c>
      <c r="B43" s="2">
        <v>0.83499999999999996</v>
      </c>
      <c r="C43" s="2">
        <v>4.1000000000000002E-2</v>
      </c>
      <c r="D43" s="2">
        <v>0.11799999999999999</v>
      </c>
      <c r="E43" s="2">
        <v>6.0000000000000001E-3</v>
      </c>
      <c r="F43" s="2">
        <v>0</v>
      </c>
    </row>
    <row r="44" spans="1:6">
      <c r="A44" t="s">
        <v>1296</v>
      </c>
      <c r="B44" s="2">
        <v>0.94399999999999995</v>
      </c>
      <c r="C44" s="2">
        <v>1E-3</v>
      </c>
      <c r="D44" s="2">
        <v>5.0000000000000001E-3</v>
      </c>
      <c r="E44" s="2">
        <v>1E-3</v>
      </c>
      <c r="F44" s="2">
        <v>4.7E-2</v>
      </c>
    </row>
    <row r="45" spans="1:6">
      <c r="A45" t="s">
        <v>1299</v>
      </c>
      <c r="B45" s="2">
        <v>0.88</v>
      </c>
      <c r="C45" s="2">
        <v>0</v>
      </c>
      <c r="D45" s="2">
        <v>0.109</v>
      </c>
      <c r="E45" s="2">
        <v>0</v>
      </c>
      <c r="F45" s="2">
        <v>9.9999999999999985E-3</v>
      </c>
    </row>
    <row r="46" spans="1:6">
      <c r="A46" t="s">
        <v>165</v>
      </c>
      <c r="B46" s="2">
        <v>0.7127</v>
      </c>
      <c r="C46" s="2">
        <v>0.22009999999999999</v>
      </c>
      <c r="D46" s="2">
        <v>2.81E-2</v>
      </c>
      <c r="E46" s="2">
        <v>2.8999999999999998E-3</v>
      </c>
      <c r="F46" s="2">
        <v>3.6099999999999993E-2</v>
      </c>
    </row>
    <row r="47" spans="1:6">
      <c r="A47" t="s">
        <v>591</v>
      </c>
      <c r="B47" s="2">
        <v>5.5599999999999997E-2</v>
      </c>
      <c r="C47" s="2">
        <v>1.5699999999999999E-2</v>
      </c>
      <c r="D47" s="2">
        <v>0.52100000000000002</v>
      </c>
      <c r="E47" s="2">
        <v>0.19620000000000001</v>
      </c>
      <c r="F47" s="2">
        <v>0.21080000000000002</v>
      </c>
    </row>
    <row r="48" spans="1:6">
      <c r="A48" t="s">
        <v>1462</v>
      </c>
      <c r="B48" s="2">
        <v>0.94099999999999995</v>
      </c>
      <c r="C48" s="2">
        <v>0</v>
      </c>
      <c r="D48" s="2">
        <v>5.5E-2</v>
      </c>
      <c r="E48" s="2">
        <v>0</v>
      </c>
      <c r="F48" s="2">
        <v>3.0000000000000001E-3</v>
      </c>
    </row>
    <row r="49" spans="1:6">
      <c r="A49" t="s">
        <v>1674</v>
      </c>
      <c r="B49" s="2">
        <v>5.0999999999999997E-2</v>
      </c>
      <c r="C49" s="2">
        <v>0.94899999999999995</v>
      </c>
      <c r="D49" s="2">
        <v>0</v>
      </c>
      <c r="E49" s="2">
        <v>0</v>
      </c>
      <c r="F49" s="2">
        <v>0</v>
      </c>
    </row>
    <row r="50" spans="1:6">
      <c r="A50" t="s">
        <v>1388</v>
      </c>
      <c r="B50" s="2">
        <v>0.88200000000000001</v>
      </c>
      <c r="C50" s="2">
        <v>0</v>
      </c>
      <c r="D50" s="2">
        <v>0.11</v>
      </c>
      <c r="E50" s="2">
        <v>0</v>
      </c>
      <c r="F50" s="2">
        <v>8.0000000000000002E-3</v>
      </c>
    </row>
    <row r="51" spans="1:6">
      <c r="A51" t="s">
        <v>340</v>
      </c>
      <c r="B51" s="2">
        <v>0.88700000000000001</v>
      </c>
      <c r="C51" s="2">
        <v>0.04</v>
      </c>
      <c r="D51" s="2">
        <v>0.05</v>
      </c>
      <c r="E51" s="2">
        <v>0</v>
      </c>
      <c r="F51" s="2">
        <v>2.2000000000000002E-2</v>
      </c>
    </row>
    <row r="52" spans="1:6">
      <c r="A52" t="s">
        <v>181</v>
      </c>
      <c r="B52" s="2">
        <v>0.629</v>
      </c>
      <c r="C52" s="2">
        <v>0.36599999999999999</v>
      </c>
      <c r="D52" s="2">
        <v>1E-3</v>
      </c>
      <c r="E52" s="2">
        <v>0</v>
      </c>
      <c r="F52" s="2">
        <v>4.0000000000000001E-3</v>
      </c>
    </row>
    <row r="53" spans="1:6">
      <c r="A53" t="s">
        <v>187</v>
      </c>
      <c r="B53" s="2">
        <v>0.628</v>
      </c>
      <c r="C53" s="2">
        <v>0.34599999999999997</v>
      </c>
      <c r="D53" s="2">
        <v>5.9999999999999995E-4</v>
      </c>
      <c r="E53" s="2">
        <v>0</v>
      </c>
      <c r="F53" s="2">
        <v>2.5999999999999999E-2</v>
      </c>
    </row>
    <row r="54" spans="1:6">
      <c r="A54" t="s">
        <v>1467</v>
      </c>
      <c r="B54" s="2">
        <v>0.67200000000000004</v>
      </c>
      <c r="C54" s="2">
        <v>3.0000000000000001E-3</v>
      </c>
      <c r="D54" s="2">
        <v>0.315</v>
      </c>
      <c r="E54" s="2">
        <v>2E-3</v>
      </c>
      <c r="F54" s="2">
        <v>8.0000000000000002E-3</v>
      </c>
    </row>
    <row r="55" spans="1:6">
      <c r="A55" t="s">
        <v>1066</v>
      </c>
      <c r="B55" s="2">
        <v>0.98</v>
      </c>
      <c r="C55" s="2">
        <v>0</v>
      </c>
      <c r="D55" s="2">
        <v>1.7000000000000001E-2</v>
      </c>
      <c r="E55" s="2">
        <v>0</v>
      </c>
      <c r="F55" s="2">
        <v>3.0000000000000001E-3</v>
      </c>
    </row>
    <row r="56" spans="1:6">
      <c r="A56" t="s">
        <v>660</v>
      </c>
      <c r="B56" s="2">
        <v>0.64400000000000002</v>
      </c>
      <c r="C56" s="2">
        <v>6.3E-2</v>
      </c>
      <c r="D56" s="2">
        <v>8.0000000000000002E-3</v>
      </c>
      <c r="E56" s="2">
        <v>0.27900000000000003</v>
      </c>
      <c r="F56" s="2">
        <v>5.0000000000000001E-3</v>
      </c>
    </row>
    <row r="57" spans="1:6">
      <c r="A57" t="s">
        <v>1068</v>
      </c>
      <c r="B57" s="2">
        <v>0.81599999999999995</v>
      </c>
      <c r="C57" s="2">
        <v>8.0000000000000002E-3</v>
      </c>
      <c r="D57" s="2">
        <v>0.17599999999999999</v>
      </c>
      <c r="E57" s="2">
        <v>0</v>
      </c>
      <c r="F57" s="2">
        <v>0</v>
      </c>
    </row>
    <row r="58" spans="1:6">
      <c r="A58" t="s">
        <v>1470</v>
      </c>
      <c r="B58" s="2">
        <v>0.84399999999999997</v>
      </c>
      <c r="C58" s="2">
        <v>8.9999999999999993E-3</v>
      </c>
      <c r="D58" s="2">
        <v>3.4000000000000002E-2</v>
      </c>
      <c r="E58" s="2">
        <v>1.6E-2</v>
      </c>
      <c r="F58" s="2">
        <v>9.6000000000000002E-2</v>
      </c>
    </row>
    <row r="59" spans="1:6">
      <c r="A59" t="s">
        <v>736</v>
      </c>
      <c r="B59" s="2">
        <v>0.94</v>
      </c>
      <c r="C59" s="2">
        <v>0</v>
      </c>
      <c r="D59" s="2">
        <v>4.9000000000000002E-2</v>
      </c>
      <c r="E59" s="2">
        <v>0</v>
      </c>
      <c r="F59" s="2">
        <v>9.0000000000000011E-3</v>
      </c>
    </row>
    <row r="60" spans="1:6">
      <c r="A60" t="s">
        <v>347</v>
      </c>
      <c r="B60" s="2">
        <v>0.76500000000000001</v>
      </c>
      <c r="C60" s="2">
        <v>0.112</v>
      </c>
      <c r="D60" s="2">
        <v>5.6000000000000001E-2</v>
      </c>
      <c r="E60" s="2">
        <v>0</v>
      </c>
      <c r="F60" s="2">
        <v>6.7000000000000004E-2</v>
      </c>
    </row>
    <row r="61" spans="1:6">
      <c r="A61" t="s">
        <v>427</v>
      </c>
      <c r="B61" s="2">
        <v>4.4999999999999998E-2</v>
      </c>
      <c r="C61" s="2">
        <v>0.95099999999999996</v>
      </c>
      <c r="D61" s="2">
        <v>0</v>
      </c>
      <c r="E61" s="2">
        <v>0</v>
      </c>
      <c r="F61" s="2">
        <v>1E-3</v>
      </c>
    </row>
    <row r="62" spans="1:6">
      <c r="A62" t="s">
        <v>1034</v>
      </c>
      <c r="B62" s="2">
        <v>0.88500000000000001</v>
      </c>
      <c r="C62" s="2">
        <v>0.107</v>
      </c>
      <c r="D62" s="2">
        <v>7.0000000000000001E-3</v>
      </c>
      <c r="E62" s="2">
        <v>0</v>
      </c>
      <c r="F62" s="2">
        <v>0</v>
      </c>
    </row>
    <row r="63" spans="1:6">
      <c r="A63" t="s">
        <v>432</v>
      </c>
      <c r="B63" s="2">
        <v>0.749</v>
      </c>
      <c r="C63" s="2">
        <v>0.158</v>
      </c>
      <c r="D63" s="2">
        <v>4.2000000000000003E-2</v>
      </c>
      <c r="E63" s="2">
        <v>0</v>
      </c>
      <c r="F63" s="2">
        <v>5.1000000000000004E-2</v>
      </c>
    </row>
    <row r="64" spans="1:6">
      <c r="A64" t="s">
        <v>1116</v>
      </c>
      <c r="B64" s="2">
        <v>0.88100000000000001</v>
      </c>
      <c r="C64" s="2">
        <v>5.2999999999999999E-2</v>
      </c>
      <c r="D64" s="2">
        <v>6.0999999999999999E-2</v>
      </c>
      <c r="E64" s="2">
        <v>1E-3</v>
      </c>
      <c r="F64" s="2">
        <v>1E-3</v>
      </c>
    </row>
    <row r="65" spans="1:6">
      <c r="A65" t="s">
        <v>1551</v>
      </c>
      <c r="B65" s="2">
        <v>0.96099999999999997</v>
      </c>
      <c r="C65" s="2">
        <v>0</v>
      </c>
      <c r="D65" s="2">
        <v>2.5000000000000001E-2</v>
      </c>
      <c r="E65" s="2">
        <v>0</v>
      </c>
      <c r="F65" s="2">
        <v>1.4E-2</v>
      </c>
    </row>
    <row r="66" spans="1:6">
      <c r="A66" t="s">
        <v>1305</v>
      </c>
      <c r="B66" s="2">
        <v>0.96599999999999997</v>
      </c>
      <c r="C66" s="2">
        <v>3.0000000000000001E-3</v>
      </c>
      <c r="D66" s="2">
        <v>0.01</v>
      </c>
      <c r="E66" s="2">
        <v>7.0000000000000001E-3</v>
      </c>
      <c r="F66" s="2">
        <v>1.4999999999999999E-2</v>
      </c>
    </row>
    <row r="67" spans="1:6">
      <c r="A67" t="s">
        <v>1307</v>
      </c>
      <c r="B67" s="2">
        <v>0.95899999999999996</v>
      </c>
      <c r="C67" s="2">
        <v>4.0000000000000001E-3</v>
      </c>
      <c r="D67" s="2">
        <v>2.5000000000000001E-2</v>
      </c>
      <c r="E67" s="2">
        <v>5.0000000000000001E-3</v>
      </c>
      <c r="F67" s="2">
        <v>8.0000000000000002E-3</v>
      </c>
    </row>
    <row r="68" spans="1:6">
      <c r="A68" t="s">
        <v>698</v>
      </c>
      <c r="B68" s="2">
        <v>0.94199999999999995</v>
      </c>
      <c r="C68" s="2">
        <v>0</v>
      </c>
      <c r="D68" s="2">
        <v>1.7000000000000001E-2</v>
      </c>
      <c r="E68" s="2">
        <v>1.0999999999999999E-2</v>
      </c>
      <c r="F68" s="2">
        <v>3.1E-2</v>
      </c>
    </row>
    <row r="69" spans="1:6">
      <c r="A69" t="s">
        <v>1394</v>
      </c>
      <c r="B69" s="2">
        <v>0.95199999999999996</v>
      </c>
      <c r="C69" s="2">
        <v>0</v>
      </c>
      <c r="D69" s="2">
        <v>4.1000000000000002E-2</v>
      </c>
      <c r="E69" s="2">
        <v>0</v>
      </c>
      <c r="F69" s="2">
        <v>6.7000000000000002E-3</v>
      </c>
    </row>
    <row r="70" spans="1:6">
      <c r="A70" t="s">
        <v>439</v>
      </c>
      <c r="B70" s="2">
        <v>0.109</v>
      </c>
      <c r="C70" s="2">
        <v>0.84399999999999997</v>
      </c>
      <c r="D70" s="2">
        <v>1.7999999999999999E-2</v>
      </c>
      <c r="E70" s="2">
        <v>0</v>
      </c>
      <c r="F70" s="2">
        <v>2.7E-2</v>
      </c>
    </row>
    <row r="71" spans="1:6">
      <c r="A71" t="s">
        <v>445</v>
      </c>
      <c r="B71" s="2">
        <v>0.19700000000000001</v>
      </c>
      <c r="C71" s="2">
        <v>0.45100000000000001</v>
      </c>
      <c r="D71" s="2">
        <v>4.2999999999999997E-2</v>
      </c>
      <c r="E71" s="2">
        <v>0</v>
      </c>
      <c r="F71" s="2">
        <v>0.309</v>
      </c>
    </row>
    <row r="72" spans="1:6">
      <c r="A72" t="s">
        <v>1478</v>
      </c>
      <c r="B72" s="2">
        <v>0.66</v>
      </c>
      <c r="C72" s="2">
        <v>6.4000000000000001E-2</v>
      </c>
      <c r="D72" s="2">
        <v>0.02</v>
      </c>
      <c r="E72" s="2">
        <v>0.249</v>
      </c>
      <c r="F72" s="2">
        <v>8.0000000000000002E-3</v>
      </c>
    </row>
    <row r="73" spans="1:6">
      <c r="A73" t="s">
        <v>1313</v>
      </c>
      <c r="B73" s="2">
        <v>0.86899999999999999</v>
      </c>
      <c r="C73" s="2">
        <v>0</v>
      </c>
      <c r="D73" s="2">
        <v>0.106</v>
      </c>
      <c r="E73" s="2">
        <v>0</v>
      </c>
      <c r="F73" s="2">
        <v>2.4999999999999998E-2</v>
      </c>
    </row>
    <row r="74" spans="1:6">
      <c r="A74" t="s">
        <v>1399</v>
      </c>
      <c r="B74" s="2">
        <v>0.876</v>
      </c>
      <c r="C74" s="2">
        <v>1E-3</v>
      </c>
      <c r="D74" s="2">
        <v>0.105</v>
      </c>
      <c r="E74" s="2">
        <v>1E-3</v>
      </c>
      <c r="F74" s="2">
        <v>1.7000000000000001E-2</v>
      </c>
    </row>
    <row r="75" spans="1:6">
      <c r="A75" t="s">
        <v>599</v>
      </c>
      <c r="B75" s="2">
        <v>0.14299999999999999</v>
      </c>
      <c r="C75" s="2">
        <v>1.7999999999999999E-2</v>
      </c>
      <c r="D75" s="2">
        <v>0.56100000000000005</v>
      </c>
      <c r="E75" s="2">
        <v>0.13600000000000001</v>
      </c>
      <c r="F75" s="2">
        <v>0.14300000000000002</v>
      </c>
    </row>
    <row r="76" spans="1:6">
      <c r="A76" t="s">
        <v>1073</v>
      </c>
      <c r="B76" s="2">
        <v>0.95</v>
      </c>
      <c r="C76" s="2">
        <v>2E-3</v>
      </c>
      <c r="D76" s="2">
        <v>3.5000000000000003E-2</v>
      </c>
      <c r="E76" s="2">
        <v>7.0000000000000001E-3</v>
      </c>
      <c r="F76" s="2">
        <v>7.0000000000000001E-3</v>
      </c>
    </row>
    <row r="77" spans="1:6">
      <c r="A77" t="s">
        <v>866</v>
      </c>
      <c r="B77" s="2">
        <v>2.5000000000000001E-2</v>
      </c>
      <c r="C77" s="2">
        <v>0.14399999999999999</v>
      </c>
      <c r="D77" s="2">
        <v>6.9999999999999999E-4</v>
      </c>
      <c r="E77" s="2">
        <v>0.80300000000000005</v>
      </c>
      <c r="F77" s="2">
        <v>2.8000000000000001E-2</v>
      </c>
    </row>
    <row r="78" spans="1:6">
      <c r="A78" t="s">
        <v>786</v>
      </c>
      <c r="B78" s="2">
        <v>9.9000000000000005E-2</v>
      </c>
      <c r="C78" s="2">
        <v>0.872</v>
      </c>
      <c r="D78" s="2">
        <v>1E-3</v>
      </c>
      <c r="E78" s="2">
        <v>2.4E-2</v>
      </c>
      <c r="F78" s="2">
        <v>4.0000000000000001E-3</v>
      </c>
    </row>
    <row r="79" spans="1:6">
      <c r="A79" t="s">
        <v>926</v>
      </c>
      <c r="B79" s="2">
        <v>2E-3</v>
      </c>
      <c r="C79" s="2">
        <v>0.995</v>
      </c>
      <c r="D79" s="2">
        <v>1E-3</v>
      </c>
      <c r="E79" s="2">
        <v>2.9999999999999997E-4</v>
      </c>
      <c r="F79" s="2">
        <v>2E-3</v>
      </c>
    </row>
    <row r="80" spans="1:6">
      <c r="A80" t="s">
        <v>1585</v>
      </c>
      <c r="B80" s="2">
        <v>8.0000000000000002E-3</v>
      </c>
      <c r="C80" s="2">
        <v>0.99</v>
      </c>
      <c r="D80" s="2">
        <v>1E-3</v>
      </c>
      <c r="E80" s="2">
        <v>0</v>
      </c>
      <c r="F80" s="2">
        <v>5.9999999999999995E-4</v>
      </c>
    </row>
    <row r="81" spans="1:6">
      <c r="A81" t="s">
        <v>1216</v>
      </c>
      <c r="B81" s="2">
        <v>0.92</v>
      </c>
      <c r="C81" s="2">
        <v>1.0999999999999999E-2</v>
      </c>
      <c r="D81" s="2">
        <v>6.2E-2</v>
      </c>
      <c r="E81" s="2">
        <v>4.0000000000000001E-3</v>
      </c>
      <c r="F81" s="2">
        <v>2E-3</v>
      </c>
    </row>
    <row r="82" spans="1:6">
      <c r="A82" t="s">
        <v>1222</v>
      </c>
      <c r="B82" s="2">
        <v>0.84099999999999997</v>
      </c>
      <c r="C82" s="2">
        <v>2E-3</v>
      </c>
      <c r="D82" s="2">
        <v>0.154</v>
      </c>
      <c r="E82" s="2">
        <v>2E-3</v>
      </c>
      <c r="F82" s="2">
        <v>0</v>
      </c>
    </row>
    <row r="83" spans="1:6">
      <c r="A83" t="s">
        <v>451</v>
      </c>
      <c r="B83" s="2">
        <v>0.441</v>
      </c>
      <c r="C83" s="2">
        <v>0.375</v>
      </c>
      <c r="D83" s="2">
        <v>0.08</v>
      </c>
      <c r="E83" s="2">
        <v>0</v>
      </c>
      <c r="F83" s="2">
        <v>0.104</v>
      </c>
    </row>
    <row r="84" spans="1:6">
      <c r="A84" t="s">
        <v>1319</v>
      </c>
      <c r="B84" s="2">
        <v>0.77200000000000002</v>
      </c>
      <c r="C84" s="2">
        <v>0</v>
      </c>
      <c r="D84" s="2">
        <v>0.17199999999999999</v>
      </c>
      <c r="E84" s="2">
        <v>0</v>
      </c>
      <c r="F84" s="2">
        <v>5.5E-2</v>
      </c>
    </row>
    <row r="85" spans="1:6">
      <c r="A85" t="s">
        <v>608</v>
      </c>
      <c r="B85" s="2">
        <v>1.6E-2</v>
      </c>
      <c r="C85" s="2">
        <v>2E-3</v>
      </c>
      <c r="D85" s="2">
        <v>0.56999999999999995</v>
      </c>
      <c r="E85" s="2">
        <v>0.36219999999999997</v>
      </c>
      <c r="F85" s="2">
        <v>5.1000000000000004E-2</v>
      </c>
    </row>
    <row r="86" spans="1:6">
      <c r="A86" t="s">
        <v>1599</v>
      </c>
      <c r="B86" s="2">
        <v>2.1999999999999999E-2</v>
      </c>
      <c r="C86" s="2">
        <v>0.97199999999999998</v>
      </c>
      <c r="D86" s="2">
        <v>0</v>
      </c>
      <c r="E86" s="2">
        <v>5.0000000000000001E-3</v>
      </c>
      <c r="F86" s="2">
        <v>0</v>
      </c>
    </row>
    <row r="87" spans="1:6">
      <c r="A87" t="s">
        <v>554</v>
      </c>
      <c r="B87" s="2">
        <v>0.248</v>
      </c>
      <c r="C87" s="2">
        <v>0.70399999999999996</v>
      </c>
      <c r="D87" s="2">
        <v>4.2000000000000003E-2</v>
      </c>
      <c r="E87" s="2">
        <v>2E-3</v>
      </c>
      <c r="F87" s="2">
        <v>4.0000000000000001E-3</v>
      </c>
    </row>
    <row r="88" spans="1:6">
      <c r="A88" t="s">
        <v>193</v>
      </c>
      <c r="B88" s="2">
        <v>0.84799999999999998</v>
      </c>
      <c r="C88" s="2">
        <v>9.7000000000000003E-2</v>
      </c>
      <c r="D88" s="2">
        <v>2.5000000000000001E-2</v>
      </c>
      <c r="E88" s="2">
        <v>1E-3</v>
      </c>
      <c r="F88" s="2">
        <v>2.9000000000000001E-2</v>
      </c>
    </row>
    <row r="89" spans="1:6">
      <c r="A89" t="s">
        <v>705</v>
      </c>
      <c r="B89" s="2">
        <v>0.97</v>
      </c>
      <c r="C89" s="2">
        <v>0</v>
      </c>
      <c r="D89" s="2">
        <v>8.0000000000000002E-3</v>
      </c>
      <c r="E89" s="2">
        <v>0</v>
      </c>
      <c r="F89" s="2">
        <v>2.1999999999999999E-2</v>
      </c>
    </row>
    <row r="90" spans="1:6">
      <c r="A90" t="s">
        <v>616</v>
      </c>
      <c r="B90" s="2">
        <v>0.02</v>
      </c>
      <c r="C90" s="2">
        <v>0</v>
      </c>
      <c r="D90" s="2">
        <v>0.71299999999999997</v>
      </c>
      <c r="E90" s="2">
        <v>1.4999999999999999E-2</v>
      </c>
      <c r="F90" s="2">
        <v>0.252</v>
      </c>
    </row>
    <row r="91" spans="1:6">
      <c r="A91" t="s">
        <v>623</v>
      </c>
      <c r="B91" s="2">
        <v>0.29399999999999998</v>
      </c>
      <c r="C91" s="2">
        <v>2E-3</v>
      </c>
      <c r="D91" s="2">
        <v>0.46400000000000002</v>
      </c>
      <c r="E91" s="2">
        <v>0.22900000000000001</v>
      </c>
      <c r="F91" s="2">
        <v>0.01</v>
      </c>
    </row>
    <row r="92" spans="1:6">
      <c r="A92" t="s">
        <v>1122</v>
      </c>
      <c r="B92" s="2">
        <v>0.114</v>
      </c>
      <c r="C92" s="2">
        <v>0.87</v>
      </c>
      <c r="D92" s="2">
        <v>1.6E-2</v>
      </c>
      <c r="E92" s="2">
        <v>0</v>
      </c>
      <c r="F92" s="2">
        <v>0</v>
      </c>
    </row>
    <row r="93" spans="1:6">
      <c r="A93" t="s">
        <v>1604</v>
      </c>
      <c r="B93" s="2">
        <v>0.14299999999999999</v>
      </c>
      <c r="C93" s="2">
        <v>0.74099999999999999</v>
      </c>
      <c r="D93" s="2">
        <v>0</v>
      </c>
      <c r="E93" s="2">
        <v>0.113</v>
      </c>
      <c r="F93" s="2">
        <v>3.0000000000000001E-3</v>
      </c>
    </row>
    <row r="94" spans="1:6">
      <c r="A94" t="s">
        <v>563</v>
      </c>
      <c r="B94" s="2">
        <v>0.114</v>
      </c>
      <c r="C94" s="2">
        <v>0.88</v>
      </c>
      <c r="D94" s="2">
        <v>4.0000000000000001E-3</v>
      </c>
      <c r="E94" s="2">
        <v>0</v>
      </c>
      <c r="F94" s="2">
        <v>1E-3</v>
      </c>
    </row>
    <row r="95" spans="1:6">
      <c r="A95" t="s">
        <v>794</v>
      </c>
      <c r="B95" s="2">
        <v>1.4999999999999999E-2</v>
      </c>
      <c r="C95" s="2">
        <v>0</v>
      </c>
      <c r="D95" s="2">
        <v>8.9999999999999993E-3</v>
      </c>
      <c r="E95" s="2">
        <v>0.66</v>
      </c>
      <c r="F95" s="2">
        <v>0.314</v>
      </c>
    </row>
    <row r="96" spans="1:6">
      <c r="A96" t="s">
        <v>987</v>
      </c>
      <c r="B96" s="2">
        <v>0.55800000000000005</v>
      </c>
      <c r="C96" s="2">
        <v>1E-3</v>
      </c>
      <c r="D96" s="2">
        <v>0.438</v>
      </c>
      <c r="E96" s="2">
        <v>0</v>
      </c>
      <c r="F96" s="2">
        <v>2E-3</v>
      </c>
    </row>
    <row r="97" spans="1:6">
      <c r="A97" t="s">
        <v>1610</v>
      </c>
      <c r="B97" s="2">
        <v>0.38300000000000001</v>
      </c>
      <c r="C97" s="2">
        <v>0.61299999999999999</v>
      </c>
      <c r="D97" s="2">
        <v>3.0000000000000001E-3</v>
      </c>
      <c r="E97" s="2">
        <v>2E-3</v>
      </c>
      <c r="F97" s="2">
        <v>0</v>
      </c>
    </row>
    <row r="98" spans="1:6">
      <c r="A98" t="s">
        <v>375</v>
      </c>
      <c r="B98" s="2">
        <v>0.96799999999999997</v>
      </c>
      <c r="C98" s="2">
        <v>0</v>
      </c>
      <c r="D98" s="2">
        <v>3.1E-2</v>
      </c>
      <c r="E98" s="2">
        <v>0</v>
      </c>
      <c r="F98" s="2">
        <v>1E-3</v>
      </c>
    </row>
    <row r="99" spans="1:6">
      <c r="A99" t="s">
        <v>458</v>
      </c>
      <c r="B99" s="2">
        <v>0.85899999999999999</v>
      </c>
      <c r="C99" s="2">
        <v>0.12</v>
      </c>
      <c r="D99" s="2">
        <v>1.4E-2</v>
      </c>
      <c r="E99" s="2">
        <v>0</v>
      </c>
      <c r="F99" s="2">
        <v>6.0000000000000001E-3</v>
      </c>
    </row>
    <row r="100" spans="1:6">
      <c r="A100" t="s">
        <v>1678</v>
      </c>
      <c r="B100" s="2">
        <v>2.7E-2</v>
      </c>
      <c r="C100" s="2">
        <v>0.96599999999999997</v>
      </c>
      <c r="D100" s="2">
        <v>2E-3</v>
      </c>
      <c r="E100" s="2">
        <v>3.0000000000000001E-3</v>
      </c>
      <c r="F100" s="2">
        <v>0</v>
      </c>
    </row>
    <row r="101" spans="1:6">
      <c r="A101" t="s">
        <v>995</v>
      </c>
      <c r="B101" s="2">
        <v>0.89800000000000002</v>
      </c>
      <c r="C101" s="2">
        <v>0</v>
      </c>
      <c r="D101" s="2">
        <v>0.1</v>
      </c>
      <c r="E101" s="2">
        <v>0</v>
      </c>
      <c r="F101" s="2">
        <v>0</v>
      </c>
    </row>
    <row r="102" spans="1:6">
      <c r="A102" t="s">
        <v>630</v>
      </c>
      <c r="B102" s="2">
        <v>7.1999999999999995E-2</v>
      </c>
      <c r="C102" s="2">
        <v>2E-3</v>
      </c>
      <c r="D102" s="2">
        <v>0.154</v>
      </c>
      <c r="E102" s="2">
        <v>0.17299999999999999</v>
      </c>
      <c r="F102" s="2">
        <v>0.59899999999999998</v>
      </c>
    </row>
    <row r="103" spans="1:6">
      <c r="A103" t="s">
        <v>1127</v>
      </c>
      <c r="B103" s="2">
        <v>0.59299999999999997</v>
      </c>
      <c r="C103" s="2">
        <v>0.39300000000000002</v>
      </c>
      <c r="D103" s="2">
        <v>1.4E-2</v>
      </c>
      <c r="E103" s="2">
        <v>0</v>
      </c>
      <c r="F103" s="2">
        <v>0</v>
      </c>
    </row>
    <row r="104" spans="1:6">
      <c r="A104" t="s">
        <v>201</v>
      </c>
      <c r="B104" s="2">
        <v>0.85299999999999998</v>
      </c>
      <c r="C104" s="2">
        <v>0.03</v>
      </c>
      <c r="D104" s="2">
        <v>6.9000000000000006E-2</v>
      </c>
      <c r="E104" s="2">
        <v>5.0000000000000001E-4</v>
      </c>
      <c r="F104" s="2">
        <v>4.5999999999999999E-2</v>
      </c>
    </row>
    <row r="105" spans="1:6">
      <c r="A105" t="s">
        <v>209</v>
      </c>
      <c r="B105" s="2">
        <v>0.82699999999999996</v>
      </c>
      <c r="C105" s="2">
        <v>0.13</v>
      </c>
      <c r="D105" s="2">
        <v>2.5000000000000001E-2</v>
      </c>
      <c r="E105" s="2">
        <v>0</v>
      </c>
      <c r="F105" s="2">
        <v>1.7000000000000001E-2</v>
      </c>
    </row>
    <row r="106" spans="1:6">
      <c r="A106" t="s">
        <v>801</v>
      </c>
      <c r="B106" s="2">
        <v>9.4E-2</v>
      </c>
      <c r="C106" s="2">
        <v>0.63700000000000001</v>
      </c>
      <c r="D106" s="2">
        <v>7.0000000000000001E-3</v>
      </c>
      <c r="E106" s="2">
        <v>0.23699999999999999</v>
      </c>
      <c r="F106" s="2">
        <v>2.5000000000000001E-2</v>
      </c>
    </row>
    <row r="107" spans="1:6">
      <c r="A107" t="s">
        <v>875</v>
      </c>
      <c r="B107" s="2">
        <v>4.0000000000000001E-3</v>
      </c>
      <c r="C107" s="2">
        <v>0.98399999999999999</v>
      </c>
      <c r="D107" s="2">
        <v>0</v>
      </c>
      <c r="E107" s="2">
        <v>9.0000000000000011E-3</v>
      </c>
      <c r="F107" s="2">
        <v>0</v>
      </c>
    </row>
    <row r="108" spans="1:6">
      <c r="A108" t="s">
        <v>465</v>
      </c>
      <c r="B108" s="2">
        <v>3.2000000000000001E-2</v>
      </c>
      <c r="C108" s="2">
        <v>0.92400000000000004</v>
      </c>
      <c r="D108" s="2">
        <v>2.7E-2</v>
      </c>
      <c r="E108" s="2">
        <v>0</v>
      </c>
      <c r="F108" s="2">
        <v>1.6E-2</v>
      </c>
    </row>
    <row r="109" spans="1:6">
      <c r="A109" t="s">
        <v>1167</v>
      </c>
      <c r="B109" s="2">
        <v>0.97</v>
      </c>
      <c r="C109" s="2">
        <v>2E-3</v>
      </c>
      <c r="D109" s="2">
        <v>2.5000000000000001E-2</v>
      </c>
      <c r="E109" s="2">
        <v>2E-3</v>
      </c>
      <c r="F109" s="2">
        <v>0</v>
      </c>
    </row>
    <row r="110" spans="1:6">
      <c r="A110" t="s">
        <v>709</v>
      </c>
      <c r="B110" s="2">
        <v>0.97499999999999998</v>
      </c>
      <c r="C110" s="2">
        <v>0</v>
      </c>
      <c r="D110" s="2">
        <v>1.4999999999999999E-2</v>
      </c>
      <c r="E110" s="2">
        <v>0</v>
      </c>
      <c r="F110" s="2">
        <v>1.0999999999999999E-2</v>
      </c>
    </row>
    <row r="111" spans="1:6">
      <c r="A111" t="s">
        <v>1325</v>
      </c>
      <c r="B111" s="2">
        <v>0.96499999999999997</v>
      </c>
      <c r="C111" s="2">
        <v>2E-3</v>
      </c>
      <c r="D111" s="2">
        <v>2.3E-2</v>
      </c>
      <c r="E111" s="2">
        <v>2E-3</v>
      </c>
      <c r="F111" s="2">
        <v>8.0000000000000002E-3</v>
      </c>
    </row>
    <row r="112" spans="1:6">
      <c r="A112" t="s">
        <v>471</v>
      </c>
      <c r="B112" s="2">
        <v>3.0000000000000001E-3</v>
      </c>
      <c r="C112" s="2">
        <v>0.99099999999999999</v>
      </c>
      <c r="D112" s="2">
        <v>1E-3</v>
      </c>
      <c r="E112" s="2">
        <v>0</v>
      </c>
      <c r="F112" s="2">
        <v>5.0000000000000001E-3</v>
      </c>
    </row>
    <row r="113" spans="1:6">
      <c r="A113" t="s">
        <v>215</v>
      </c>
      <c r="B113" s="2">
        <v>0.253</v>
      </c>
      <c r="C113" s="2">
        <v>0.16700000000000001</v>
      </c>
      <c r="D113" s="2">
        <v>6.0000000000000001E-3</v>
      </c>
      <c r="E113" s="2">
        <v>0.56399999999999995</v>
      </c>
      <c r="F113" s="2">
        <v>0.01</v>
      </c>
    </row>
    <row r="114" spans="1:6">
      <c r="A114" t="s">
        <v>223</v>
      </c>
      <c r="B114" s="2">
        <v>7.0000000000000001E-3</v>
      </c>
      <c r="C114" s="2">
        <v>0.98599999999999999</v>
      </c>
      <c r="D114" s="2">
        <v>2E-3</v>
      </c>
      <c r="E114" s="2">
        <v>0</v>
      </c>
      <c r="F114" s="2">
        <v>5.0000000000000001E-3</v>
      </c>
    </row>
    <row r="115" spans="1:6">
      <c r="A115" t="s">
        <v>661</v>
      </c>
      <c r="B115" s="2">
        <v>0.95109999999999995</v>
      </c>
      <c r="C115" s="2">
        <v>7.0000000000000001E-3</v>
      </c>
      <c r="D115" s="2">
        <v>4.1999999999999997E-3</v>
      </c>
      <c r="E115" s="2">
        <v>2.7800000000000002E-2</v>
      </c>
      <c r="F115" s="2">
        <v>8.2000000000000007E-3</v>
      </c>
    </row>
    <row r="116" spans="1:6">
      <c r="A116" t="s">
        <v>699</v>
      </c>
      <c r="B116" s="2">
        <v>0.93240000000000001</v>
      </c>
      <c r="C116" s="2">
        <v>8.0000000000000004E-4</v>
      </c>
      <c r="D116" s="2">
        <v>1.2999999999999999E-2</v>
      </c>
      <c r="E116" s="2">
        <v>1.7100000000000001E-2</v>
      </c>
      <c r="F116" s="2">
        <v>3.7199999999999997E-2</v>
      </c>
    </row>
    <row r="117" spans="1:6">
      <c r="A117" t="s">
        <v>711</v>
      </c>
      <c r="B117" s="2">
        <v>0.95299999999999996</v>
      </c>
      <c r="C117" s="2">
        <v>0</v>
      </c>
      <c r="D117" s="2">
        <v>8.9999999999999993E-3</v>
      </c>
      <c r="E117" s="2">
        <v>4.0000000000000001E-3</v>
      </c>
      <c r="F117" s="2">
        <v>3.4000000000000002E-2</v>
      </c>
    </row>
    <row r="118" spans="1:6">
      <c r="A118" t="s">
        <v>301</v>
      </c>
      <c r="B118" s="2">
        <v>0.85340000000000005</v>
      </c>
      <c r="C118" s="2">
        <v>9.0300000000000005E-2</v>
      </c>
      <c r="D118" s="2">
        <v>3.1800000000000002E-2</v>
      </c>
      <c r="E118" s="2">
        <v>2.0000000000000001E-4</v>
      </c>
      <c r="F118" s="2">
        <v>2.3699999999999999E-2</v>
      </c>
    </row>
    <row r="119" spans="1:6">
      <c r="A119" t="s">
        <v>638</v>
      </c>
      <c r="B119" s="2">
        <v>2.3E-2</v>
      </c>
      <c r="C119" s="2">
        <v>3.2000000000000001E-2</v>
      </c>
      <c r="D119" s="2">
        <v>0.35899999999999999</v>
      </c>
      <c r="E119" s="2">
        <v>0.55100000000000005</v>
      </c>
      <c r="F119" s="2">
        <v>3.5000000000000003E-2</v>
      </c>
    </row>
    <row r="120" spans="1:6">
      <c r="A120" t="s">
        <v>1136</v>
      </c>
      <c r="B120" s="2">
        <v>0.78100000000000003</v>
      </c>
      <c r="C120" s="2">
        <v>0.187</v>
      </c>
      <c r="D120" s="2">
        <v>3.2000000000000001E-2</v>
      </c>
      <c r="E120" s="2">
        <v>0</v>
      </c>
      <c r="F120" s="2">
        <v>0</v>
      </c>
    </row>
    <row r="121" spans="1:6">
      <c r="A121" t="s">
        <v>1330</v>
      </c>
      <c r="B121" s="2">
        <v>0.93500000000000005</v>
      </c>
      <c r="C121" s="2">
        <v>0</v>
      </c>
      <c r="D121" s="2">
        <v>4.8000000000000001E-2</v>
      </c>
      <c r="E121" s="2">
        <v>1E-3</v>
      </c>
      <c r="F121" s="2">
        <v>1.7000000000000001E-2</v>
      </c>
    </row>
    <row r="122" spans="1:6">
      <c r="A122" t="s">
        <v>1684</v>
      </c>
      <c r="B122" s="2">
        <v>5.9999999999999995E-4</v>
      </c>
      <c r="C122" s="2">
        <v>0.999</v>
      </c>
      <c r="D122" s="2">
        <v>0</v>
      </c>
      <c r="E122" s="2">
        <v>0</v>
      </c>
      <c r="F122" s="2">
        <v>0</v>
      </c>
    </row>
    <row r="123" spans="1:6">
      <c r="A123" t="s">
        <v>228</v>
      </c>
      <c r="B123" s="2">
        <v>0.56699999999999995</v>
      </c>
      <c r="C123" s="2">
        <v>0.18</v>
      </c>
      <c r="D123" s="2">
        <v>0.17899999999999999</v>
      </c>
      <c r="E123" s="2">
        <v>0</v>
      </c>
      <c r="F123" s="2">
        <v>7.3999999999999996E-2</v>
      </c>
    </row>
    <row r="124" spans="1:6">
      <c r="A124" t="s">
        <v>380</v>
      </c>
      <c r="B124" s="2">
        <v>0.97499999999999998</v>
      </c>
      <c r="C124" s="2">
        <v>3.0000000000000001E-3</v>
      </c>
      <c r="D124" s="2">
        <v>1.9E-2</v>
      </c>
      <c r="E124" s="2">
        <v>0</v>
      </c>
      <c r="F124" s="2">
        <v>2E-3</v>
      </c>
    </row>
    <row r="125" spans="1:6">
      <c r="A125" t="s">
        <v>715</v>
      </c>
      <c r="B125" s="2">
        <v>0.79</v>
      </c>
      <c r="C125" s="2">
        <v>0</v>
      </c>
      <c r="D125" s="2">
        <v>4.4999999999999998E-2</v>
      </c>
      <c r="E125" s="2">
        <v>1.0999999999999999E-2</v>
      </c>
      <c r="F125" s="2">
        <v>0.155</v>
      </c>
    </row>
    <row r="126" spans="1:6">
      <c r="A126" t="s">
        <v>880</v>
      </c>
      <c r="B126" s="2">
        <v>5.0000000000000001E-3</v>
      </c>
      <c r="C126" s="2">
        <v>4.5999999999999999E-2</v>
      </c>
      <c r="D126" s="2">
        <v>3.0000000000000001E-3</v>
      </c>
      <c r="E126" s="2">
        <v>0.91</v>
      </c>
      <c r="F126" s="2">
        <v>3.7699999999999997E-2</v>
      </c>
    </row>
    <row r="127" spans="1:6">
      <c r="A127" t="s">
        <v>668</v>
      </c>
      <c r="B127" s="2">
        <v>0.85199999999999998</v>
      </c>
      <c r="C127" s="2">
        <v>2.8000000000000001E-2</v>
      </c>
      <c r="D127" s="2">
        <v>0.104</v>
      </c>
      <c r="E127" s="2">
        <v>6.0000000000000001E-3</v>
      </c>
      <c r="F127" s="2">
        <v>0.01</v>
      </c>
    </row>
    <row r="128" spans="1:6">
      <c r="A128" t="s">
        <v>1410</v>
      </c>
      <c r="B128" s="2">
        <v>0.85799999999999998</v>
      </c>
      <c r="C128" s="2">
        <v>0</v>
      </c>
      <c r="D128" s="2">
        <v>0.125</v>
      </c>
      <c r="E128" s="2">
        <v>0</v>
      </c>
      <c r="F128" s="2">
        <v>1.4999999999999999E-2</v>
      </c>
    </row>
    <row r="129" spans="1:6">
      <c r="A129" t="s">
        <v>477</v>
      </c>
      <c r="B129" s="2">
        <v>8.0000000000000002E-3</v>
      </c>
      <c r="C129" s="2">
        <v>0.98399999999999999</v>
      </c>
      <c r="D129" s="2">
        <v>7.0000000000000001E-3</v>
      </c>
      <c r="E129" s="2">
        <v>0</v>
      </c>
      <c r="F129" s="2">
        <v>0</v>
      </c>
    </row>
    <row r="130" spans="1:6">
      <c r="A130" t="s">
        <v>482</v>
      </c>
      <c r="B130" s="2">
        <v>0.49299999999999999</v>
      </c>
      <c r="C130" s="2">
        <v>0.48799999999999999</v>
      </c>
      <c r="D130" s="2">
        <v>4.0000000000000001E-3</v>
      </c>
      <c r="E130" s="2">
        <v>1E-4</v>
      </c>
      <c r="F130" s="2">
        <v>1.46E-2</v>
      </c>
    </row>
    <row r="131" spans="1:6">
      <c r="A131" t="s">
        <v>741</v>
      </c>
      <c r="B131" s="2">
        <v>0.96399999999999997</v>
      </c>
      <c r="C131" s="2">
        <v>0</v>
      </c>
      <c r="D131" s="2">
        <v>3.3000000000000002E-2</v>
      </c>
      <c r="E131" s="2">
        <v>0</v>
      </c>
      <c r="F131" s="2">
        <v>2E-3</v>
      </c>
    </row>
    <row r="132" spans="1:6">
      <c r="A132" t="s">
        <v>1669</v>
      </c>
      <c r="B132" s="2">
        <v>3.1300000000000001E-2</v>
      </c>
      <c r="C132" s="2">
        <v>0.95830000000000004</v>
      </c>
      <c r="D132" s="2">
        <v>5.1000000000000004E-3</v>
      </c>
      <c r="E132" s="2">
        <v>1E-4</v>
      </c>
      <c r="F132" s="2">
        <v>4.7999999999999996E-3</v>
      </c>
    </row>
    <row r="133" spans="1:6">
      <c r="A133" t="s">
        <v>717</v>
      </c>
      <c r="B133" s="2">
        <v>0.81299999999999994</v>
      </c>
      <c r="C133" s="2">
        <v>7.0000000000000001E-3</v>
      </c>
      <c r="D133" s="2">
        <v>0.01</v>
      </c>
      <c r="E133" s="2">
        <v>0.106</v>
      </c>
      <c r="F133" s="2">
        <v>6.4000000000000001E-2</v>
      </c>
    </row>
    <row r="134" spans="1:6">
      <c r="A134" t="s">
        <v>1076</v>
      </c>
      <c r="B134" s="2">
        <v>0.84699999999999998</v>
      </c>
      <c r="C134" s="2">
        <v>3.6999999999999998E-2</v>
      </c>
      <c r="D134" s="2">
        <v>0.10100000000000001</v>
      </c>
      <c r="E134" s="2">
        <v>1.0999999999999999E-2</v>
      </c>
      <c r="F134" s="2">
        <v>2E-3</v>
      </c>
    </row>
    <row r="135" spans="1:6">
      <c r="A135" t="s">
        <v>1616</v>
      </c>
      <c r="B135" s="2">
        <v>6.5000000000000002E-2</v>
      </c>
      <c r="C135" s="2">
        <v>0.85899999999999999</v>
      </c>
      <c r="D135" s="2">
        <v>2E-3</v>
      </c>
      <c r="E135" s="2">
        <v>6.3E-2</v>
      </c>
      <c r="F135" s="2">
        <v>0.01</v>
      </c>
    </row>
    <row r="136" spans="1:6">
      <c r="A136" t="s">
        <v>888</v>
      </c>
      <c r="B136" s="2">
        <v>1.6E-2</v>
      </c>
      <c r="C136" s="2">
        <v>0.96399999999999997</v>
      </c>
      <c r="D136" s="2">
        <v>1E-4</v>
      </c>
      <c r="E136" s="2">
        <v>1.9099999999999999E-2</v>
      </c>
      <c r="F136" s="2">
        <v>3.0000000000000003E-4</v>
      </c>
    </row>
    <row r="137" spans="1:6">
      <c r="A137" t="s">
        <v>721</v>
      </c>
      <c r="B137" s="2">
        <v>0.86699999999999999</v>
      </c>
      <c r="C137" s="2">
        <v>0</v>
      </c>
      <c r="D137" s="2">
        <v>1.2E-2</v>
      </c>
      <c r="E137" s="2">
        <v>8.0000000000000002E-3</v>
      </c>
      <c r="F137" s="2">
        <v>0.11199999999999999</v>
      </c>
    </row>
    <row r="138" spans="1:6">
      <c r="A138" t="s">
        <v>1624</v>
      </c>
      <c r="B138" s="2">
        <v>2.4E-2</v>
      </c>
      <c r="C138" s="2">
        <v>0.97599999999999998</v>
      </c>
      <c r="D138" s="2">
        <v>0</v>
      </c>
      <c r="E138" s="2">
        <v>0</v>
      </c>
      <c r="F138" s="2">
        <v>0</v>
      </c>
    </row>
    <row r="139" spans="1:6">
      <c r="A139" t="s">
        <v>675</v>
      </c>
      <c r="B139" s="2">
        <v>0.99199999999999999</v>
      </c>
      <c r="C139" s="2">
        <v>0</v>
      </c>
      <c r="D139" s="2">
        <v>0</v>
      </c>
      <c r="E139" s="2">
        <v>0</v>
      </c>
      <c r="F139" s="2">
        <v>6.0000000000000001E-3</v>
      </c>
    </row>
    <row r="140" spans="1:6">
      <c r="A140" t="s">
        <v>1484</v>
      </c>
      <c r="B140" s="2">
        <v>0.96899999999999997</v>
      </c>
      <c r="C140" s="2">
        <v>0</v>
      </c>
      <c r="D140" s="2">
        <v>1.0999999999999999E-2</v>
      </c>
      <c r="E140" s="2">
        <v>0</v>
      </c>
      <c r="F140" s="2">
        <v>1.9000000000000003E-2</v>
      </c>
    </row>
    <row r="141" spans="1:6">
      <c r="A141" t="s">
        <v>1490</v>
      </c>
      <c r="B141" s="2">
        <v>0.95499999999999996</v>
      </c>
      <c r="C141" s="2">
        <v>0</v>
      </c>
      <c r="D141" s="2">
        <v>0.03</v>
      </c>
      <c r="E141" s="2">
        <v>2E-3</v>
      </c>
      <c r="F141" s="2">
        <v>1.3000000000000001E-2</v>
      </c>
    </row>
    <row r="142" spans="1:6">
      <c r="A142" t="s">
        <v>810</v>
      </c>
      <c r="B142" s="2">
        <v>0.92600000000000005</v>
      </c>
      <c r="C142" s="2">
        <v>5.5E-2</v>
      </c>
      <c r="D142" s="2">
        <v>1E-3</v>
      </c>
      <c r="E142" s="2">
        <v>8.9999999999999998E-4</v>
      </c>
      <c r="F142" s="2">
        <v>1.6E-2</v>
      </c>
    </row>
    <row r="143" spans="1:6">
      <c r="A143" t="s">
        <v>731</v>
      </c>
      <c r="B143" s="2">
        <v>0.96130000000000004</v>
      </c>
      <c r="C143" s="2">
        <v>0</v>
      </c>
      <c r="D143" s="2">
        <v>2.87E-2</v>
      </c>
      <c r="E143" s="2">
        <v>3.9999999999999996E-4</v>
      </c>
      <c r="F143" s="2">
        <v>7.8000000000000005E-3</v>
      </c>
    </row>
    <row r="144" spans="1:6">
      <c r="A144" t="s">
        <v>1171</v>
      </c>
      <c r="B144" s="2">
        <v>0.93799999999999994</v>
      </c>
      <c r="C144" s="2">
        <v>6.0000000000000001E-3</v>
      </c>
      <c r="D144" s="2">
        <v>4.3999999999999997E-2</v>
      </c>
      <c r="E144" s="2">
        <v>7.0000000000000001E-3</v>
      </c>
      <c r="F144" s="2">
        <v>5.0000000000000001E-3</v>
      </c>
    </row>
    <row r="145" spans="1:6">
      <c r="A145" t="s">
        <v>1336</v>
      </c>
      <c r="B145" s="2">
        <v>0.96699999999999997</v>
      </c>
      <c r="C145" s="2">
        <v>0</v>
      </c>
      <c r="D145" s="2">
        <v>1.9E-2</v>
      </c>
      <c r="E145" s="2">
        <v>3.0000000000000001E-3</v>
      </c>
      <c r="F145" s="2">
        <v>9.0000000000000011E-3</v>
      </c>
    </row>
    <row r="146" spans="1:6">
      <c r="A146" t="s">
        <v>1627</v>
      </c>
      <c r="B146" s="2">
        <v>0.13800000000000001</v>
      </c>
      <c r="C146" s="2">
        <v>0.67700000000000005</v>
      </c>
      <c r="D146" s="2">
        <v>8.9999999999999993E-3</v>
      </c>
      <c r="E146" s="2">
        <v>0.16900000000000001</v>
      </c>
      <c r="F146" s="2">
        <v>7.0000000000000001E-3</v>
      </c>
    </row>
    <row r="147" spans="1:6">
      <c r="A147" t="s">
        <v>234</v>
      </c>
      <c r="B147" s="2">
        <v>0.876</v>
      </c>
      <c r="C147" s="2">
        <v>4.2000000000000003E-2</v>
      </c>
      <c r="D147" s="2">
        <v>0.02</v>
      </c>
      <c r="E147" s="2">
        <v>4.7E-2</v>
      </c>
      <c r="F147" s="2">
        <v>1.4999999999999999E-2</v>
      </c>
    </row>
    <row r="148" spans="1:6">
      <c r="A148" t="s">
        <v>1140</v>
      </c>
      <c r="B148" s="2">
        <v>0.995</v>
      </c>
      <c r="C148" s="2">
        <v>3.0000000000000001E-3</v>
      </c>
      <c r="D148" s="2">
        <v>1E-3</v>
      </c>
      <c r="E148" s="2">
        <v>0</v>
      </c>
      <c r="F148" s="2">
        <v>0</v>
      </c>
    </row>
    <row r="149" spans="1:6">
      <c r="A149" t="s">
        <v>243</v>
      </c>
      <c r="B149" s="2">
        <v>0.93400000000000005</v>
      </c>
      <c r="C149" s="2">
        <v>1.7999999999999999E-2</v>
      </c>
      <c r="D149" s="2">
        <v>3.5999999999999997E-2</v>
      </c>
      <c r="E149" s="2">
        <v>0</v>
      </c>
      <c r="F149" s="2">
        <v>1.2E-2</v>
      </c>
    </row>
    <row r="150" spans="1:6">
      <c r="A150" t="s">
        <v>743</v>
      </c>
      <c r="B150" s="2">
        <v>0.96799999999999997</v>
      </c>
      <c r="C150" s="2">
        <v>0</v>
      </c>
      <c r="D150" s="2">
        <v>2.5000000000000001E-2</v>
      </c>
      <c r="E150" s="2">
        <v>0</v>
      </c>
      <c r="F150" s="2">
        <v>4.0000000000000001E-3</v>
      </c>
    </row>
    <row r="151" spans="1:6">
      <c r="A151" t="s">
        <v>354</v>
      </c>
      <c r="B151" s="2">
        <v>0.82199999999999995</v>
      </c>
      <c r="C151" s="2">
        <v>0</v>
      </c>
      <c r="D151" s="2">
        <v>0.126</v>
      </c>
      <c r="E151" s="2">
        <v>0</v>
      </c>
      <c r="F151" s="2">
        <v>5.3000000000000005E-2</v>
      </c>
    </row>
    <row r="152" spans="1:6">
      <c r="A152" t="s">
        <v>1633</v>
      </c>
      <c r="B152" s="2">
        <v>4.3999999999999997E-2</v>
      </c>
      <c r="C152" s="2">
        <v>0.93</v>
      </c>
      <c r="D152" s="2">
        <v>7.0000000000000001E-3</v>
      </c>
      <c r="E152" s="2">
        <v>1.3999999999999999E-2</v>
      </c>
      <c r="F152" s="2">
        <v>6.0000000000000001E-3</v>
      </c>
    </row>
    <row r="153" spans="1:6">
      <c r="A153" t="s">
        <v>488</v>
      </c>
      <c r="B153" s="2">
        <v>3.5999999999999997E-2</v>
      </c>
      <c r="C153" s="2">
        <v>0.96399999999999997</v>
      </c>
      <c r="D153" s="2">
        <v>0</v>
      </c>
      <c r="E153" s="2">
        <v>0</v>
      </c>
      <c r="F153" s="2">
        <v>0</v>
      </c>
    </row>
    <row r="154" spans="1:6">
      <c r="A154" t="s">
        <v>1145</v>
      </c>
      <c r="B154" s="2">
        <v>0.92500000000000004</v>
      </c>
      <c r="C154" s="2">
        <v>4.2000000000000003E-2</v>
      </c>
      <c r="D154" s="2">
        <v>3.3000000000000002E-2</v>
      </c>
      <c r="E154" s="2">
        <v>0</v>
      </c>
      <c r="F154" s="2">
        <v>0</v>
      </c>
    </row>
    <row r="155" spans="1:6">
      <c r="A155" t="s">
        <v>250</v>
      </c>
      <c r="B155" s="2">
        <v>0.94</v>
      </c>
      <c r="C155" s="2">
        <v>1.0999999999999999E-2</v>
      </c>
      <c r="D155" s="2">
        <v>2.1000000000000001E-2</v>
      </c>
      <c r="E155" s="2">
        <v>2.1000000000000001E-2</v>
      </c>
      <c r="F155" s="2">
        <v>6.0000000000000001E-3</v>
      </c>
    </row>
    <row r="156" spans="1:6">
      <c r="A156" t="s">
        <v>492</v>
      </c>
      <c r="B156" s="2">
        <v>0.20899999999999999</v>
      </c>
      <c r="C156" s="2">
        <v>0.78</v>
      </c>
      <c r="D156" s="2">
        <v>1E-3</v>
      </c>
      <c r="E156" s="2">
        <v>0</v>
      </c>
      <c r="F156" s="2">
        <v>8.0000000000000002E-3</v>
      </c>
    </row>
    <row r="157" spans="1:6">
      <c r="A157" t="s">
        <v>817</v>
      </c>
      <c r="B157" s="2">
        <v>0.182</v>
      </c>
      <c r="C157" s="2">
        <v>0.14299999999999999</v>
      </c>
      <c r="D157" s="2">
        <v>0.16400000000000001</v>
      </c>
      <c r="E157" s="2">
        <v>0.39100000000000001</v>
      </c>
      <c r="F157" s="2">
        <v>0.12</v>
      </c>
    </row>
    <row r="158" spans="1:6">
      <c r="A158" t="s">
        <v>1003</v>
      </c>
      <c r="B158" s="2">
        <v>0.85299999999999998</v>
      </c>
      <c r="C158" s="2">
        <v>2E-3</v>
      </c>
      <c r="D158" s="2">
        <v>0.14299999999999999</v>
      </c>
      <c r="E158" s="2">
        <v>0</v>
      </c>
      <c r="F158" s="2">
        <v>0</v>
      </c>
    </row>
    <row r="159" spans="1:6">
      <c r="A159" t="s">
        <v>1008</v>
      </c>
      <c r="B159" s="2">
        <v>0.78400000000000003</v>
      </c>
      <c r="C159" s="2">
        <v>3.5999999999999997E-2</v>
      </c>
      <c r="D159" s="2">
        <v>0.18</v>
      </c>
      <c r="E159" s="2">
        <v>0</v>
      </c>
      <c r="F159" s="2">
        <v>0</v>
      </c>
    </row>
    <row r="160" spans="1:6">
      <c r="A160" t="s">
        <v>680</v>
      </c>
      <c r="B160" s="2">
        <v>0.97399999999999998</v>
      </c>
      <c r="C160" s="2">
        <v>0</v>
      </c>
      <c r="D160" s="2">
        <v>2E-3</v>
      </c>
      <c r="E160" s="2">
        <v>3.0000000000000001E-3</v>
      </c>
      <c r="F160" s="2">
        <v>0.02</v>
      </c>
    </row>
    <row r="161" spans="1:6">
      <c r="A161" t="s">
        <v>254</v>
      </c>
      <c r="B161" s="2">
        <v>0</v>
      </c>
      <c r="C161" s="2">
        <v>0.998</v>
      </c>
      <c r="D161" s="2">
        <v>0</v>
      </c>
      <c r="E161" s="2">
        <v>0</v>
      </c>
      <c r="F161" s="2">
        <v>0</v>
      </c>
    </row>
    <row r="162" spans="1:6">
      <c r="A162" t="s">
        <v>257</v>
      </c>
      <c r="B162" s="2">
        <v>0.60499999999999998</v>
      </c>
      <c r="C162" s="2">
        <v>6.2E-2</v>
      </c>
      <c r="D162" s="2">
        <v>5.0000000000000001E-3</v>
      </c>
      <c r="E162" s="2">
        <v>0</v>
      </c>
      <c r="F162" s="2">
        <v>0.32900000000000001</v>
      </c>
    </row>
    <row r="163" spans="1:6">
      <c r="A163" t="s">
        <v>762</v>
      </c>
      <c r="B163" s="2">
        <v>0.21329999999999999</v>
      </c>
      <c r="C163" s="2">
        <v>0.40379999999999999</v>
      </c>
      <c r="D163" s="2">
        <v>4.7E-2</v>
      </c>
      <c r="E163" s="2">
        <v>0.25369999999999998</v>
      </c>
      <c r="F163" s="2">
        <v>8.2400000000000001E-2</v>
      </c>
    </row>
    <row r="164" spans="1:6">
      <c r="A164" t="s">
        <v>854</v>
      </c>
      <c r="B164" s="2">
        <v>2.2100000000000002E-2</v>
      </c>
      <c r="C164" s="2">
        <v>0.30080000000000001</v>
      </c>
      <c r="D164" s="2">
        <v>6.9999999999999999E-4</v>
      </c>
      <c r="E164" s="2">
        <v>0.65439999999999998</v>
      </c>
      <c r="F164" s="2">
        <v>2.2600000000000002E-2</v>
      </c>
    </row>
    <row r="165" spans="1:6">
      <c r="A165" t="s">
        <v>893</v>
      </c>
      <c r="B165" s="2">
        <v>7.2999999999999995E-2</v>
      </c>
      <c r="C165" s="2">
        <v>9.8000000000000004E-2</v>
      </c>
      <c r="D165" s="2">
        <v>0</v>
      </c>
      <c r="E165" s="2">
        <v>0.82899999999999996</v>
      </c>
      <c r="F165" s="2">
        <v>0</v>
      </c>
    </row>
    <row r="166" spans="1:6">
      <c r="A166" t="s">
        <v>498</v>
      </c>
      <c r="B166" s="2">
        <v>0.96499999999999997</v>
      </c>
      <c r="C166" s="2">
        <v>0</v>
      </c>
      <c r="D166" s="2">
        <v>3.3000000000000002E-2</v>
      </c>
      <c r="E166" s="2">
        <v>0</v>
      </c>
      <c r="F166" s="2">
        <v>2E-3</v>
      </c>
    </row>
    <row r="167" spans="1:6">
      <c r="A167" t="s">
        <v>1342</v>
      </c>
      <c r="B167" s="2">
        <v>0.94599999999999995</v>
      </c>
      <c r="C167" s="2">
        <v>3.0000000000000001E-3</v>
      </c>
      <c r="D167" s="2">
        <v>1.6E-2</v>
      </c>
      <c r="E167" s="2">
        <v>1.4999999999999999E-2</v>
      </c>
      <c r="F167" s="2">
        <v>2.0999999999999998E-2</v>
      </c>
    </row>
    <row r="168" spans="1:6">
      <c r="A168" t="s">
        <v>1344</v>
      </c>
      <c r="B168" s="2">
        <v>0.91100000000000003</v>
      </c>
      <c r="C168" s="2">
        <v>1E-3</v>
      </c>
      <c r="D168" s="2">
        <v>0.06</v>
      </c>
      <c r="E168" s="2">
        <v>3.0000000000000001E-3</v>
      </c>
      <c r="F168" s="2">
        <v>2.5000000000000001E-2</v>
      </c>
    </row>
    <row r="169" spans="1:6">
      <c r="A169" t="s">
        <v>1553</v>
      </c>
      <c r="B169" s="2">
        <v>0.94699999999999995</v>
      </c>
      <c r="C169" s="2">
        <v>2E-3</v>
      </c>
      <c r="D169" s="2">
        <v>3.7999999999999999E-2</v>
      </c>
      <c r="E169" s="2">
        <v>0</v>
      </c>
      <c r="F169" s="2">
        <v>1.2999999999999999E-2</v>
      </c>
    </row>
    <row r="170" spans="1:6">
      <c r="A170" t="s">
        <v>1347</v>
      </c>
      <c r="B170" s="2">
        <v>0.88700000000000001</v>
      </c>
      <c r="C170" s="2">
        <v>1.4999999999999999E-2</v>
      </c>
      <c r="D170" s="2">
        <v>2.5000000000000001E-2</v>
      </c>
      <c r="E170" s="2">
        <v>3.4000000000000002E-2</v>
      </c>
      <c r="F170" s="2">
        <v>0.04</v>
      </c>
    </row>
    <row r="171" spans="1:6">
      <c r="A171" t="s">
        <v>1687</v>
      </c>
      <c r="B171" s="2">
        <v>5.3999999999999999E-2</v>
      </c>
      <c r="C171" s="2">
        <v>0.90700000000000003</v>
      </c>
      <c r="D171" s="2">
        <v>0.01</v>
      </c>
      <c r="E171" s="2">
        <v>0</v>
      </c>
      <c r="F171" s="2">
        <v>2.8000000000000001E-2</v>
      </c>
    </row>
    <row r="172" spans="1:6">
      <c r="A172" t="s">
        <v>395</v>
      </c>
      <c r="B172" s="2">
        <v>0.88100000000000001</v>
      </c>
      <c r="C172" s="2">
        <v>2E-3</v>
      </c>
      <c r="D172" s="2">
        <v>0.10100000000000001</v>
      </c>
      <c r="E172" s="2">
        <v>1E-3</v>
      </c>
      <c r="F172" s="2">
        <v>1.4E-2</v>
      </c>
    </row>
    <row r="173" spans="1:6">
      <c r="A173" t="s">
        <v>1640</v>
      </c>
      <c r="B173" s="2">
        <v>5.1999999999999998E-2</v>
      </c>
      <c r="C173" s="2">
        <v>0.92800000000000005</v>
      </c>
      <c r="D173" s="2">
        <v>0.02</v>
      </c>
      <c r="E173" s="2">
        <v>0</v>
      </c>
      <c r="F173" s="2">
        <v>0</v>
      </c>
    </row>
    <row r="174" spans="1:6">
      <c r="A174" t="s">
        <v>645</v>
      </c>
      <c r="B174" s="2">
        <v>5.5E-2</v>
      </c>
      <c r="C174" s="2">
        <v>4.0000000000000002E-4</v>
      </c>
      <c r="D174" s="2">
        <v>0.127</v>
      </c>
      <c r="E174" s="2">
        <v>0.21299999999999999</v>
      </c>
      <c r="F174" s="2">
        <v>0.60399999999999998</v>
      </c>
    </row>
    <row r="175" spans="1:6">
      <c r="A175" t="s">
        <v>569</v>
      </c>
      <c r="B175" s="2">
        <v>1.6E-2</v>
      </c>
      <c r="C175" s="2">
        <v>0.96699999999999997</v>
      </c>
      <c r="D175" s="2">
        <v>1.4999999999999999E-2</v>
      </c>
      <c r="E175" s="2">
        <v>0</v>
      </c>
      <c r="F175" s="2">
        <v>0</v>
      </c>
    </row>
    <row r="176" spans="1:6">
      <c r="A176" t="s">
        <v>263</v>
      </c>
      <c r="B176" s="2">
        <v>0.61399999999999999</v>
      </c>
      <c r="C176" s="2">
        <v>0.35199999999999998</v>
      </c>
      <c r="D176" s="2">
        <v>1.4E-2</v>
      </c>
      <c r="E176" s="2">
        <v>1E-3</v>
      </c>
      <c r="F176" s="2">
        <v>1.8699999999999998E-2</v>
      </c>
    </row>
    <row r="177" spans="1:6">
      <c r="A177" t="s">
        <v>826</v>
      </c>
      <c r="B177" s="2">
        <v>8.9999999999999993E-3</v>
      </c>
      <c r="C177" s="2">
        <v>5.5E-2</v>
      </c>
      <c r="D177" s="2">
        <v>3.0000000000000001E-3</v>
      </c>
      <c r="E177" s="2">
        <v>0.93300000000000005</v>
      </c>
      <c r="F177" s="2">
        <v>8.9999999999999998E-4</v>
      </c>
    </row>
    <row r="178" spans="1:6">
      <c r="A178" t="s">
        <v>833</v>
      </c>
      <c r="B178" s="2">
        <v>0.996</v>
      </c>
      <c r="C178" s="2">
        <v>1E-3</v>
      </c>
      <c r="D178" s="2">
        <v>0</v>
      </c>
      <c r="E178" s="2">
        <v>0</v>
      </c>
      <c r="F178" s="2">
        <v>1E-3</v>
      </c>
    </row>
    <row r="179" spans="1:6">
      <c r="A179" t="s">
        <v>501</v>
      </c>
      <c r="B179" s="2">
        <v>0.437</v>
      </c>
      <c r="C179" s="2">
        <v>0.14000000000000001</v>
      </c>
      <c r="D179" s="2">
        <v>6.2E-2</v>
      </c>
      <c r="E179" s="2">
        <v>0</v>
      </c>
      <c r="F179" s="2">
        <v>0.36199999999999999</v>
      </c>
    </row>
    <row r="180" spans="1:6">
      <c r="A180" t="s">
        <v>746</v>
      </c>
      <c r="B180" s="2">
        <v>0.998</v>
      </c>
      <c r="C180" s="2">
        <v>0</v>
      </c>
      <c r="D180" s="2">
        <v>0</v>
      </c>
      <c r="E180" s="2">
        <v>0</v>
      </c>
      <c r="F180" s="2">
        <v>2E-3</v>
      </c>
    </row>
    <row r="181" spans="1:6">
      <c r="A181" t="s">
        <v>748</v>
      </c>
      <c r="B181" s="2">
        <v>0.98899999999999999</v>
      </c>
      <c r="C181" s="2">
        <v>0</v>
      </c>
      <c r="D181" s="2">
        <v>0</v>
      </c>
      <c r="E181" s="2">
        <v>1E-3</v>
      </c>
      <c r="F181" s="2">
        <v>8.9999999999999993E-3</v>
      </c>
    </row>
    <row r="182" spans="1:6">
      <c r="A182" t="s">
        <v>1352</v>
      </c>
      <c r="B182" s="2">
        <v>0.65900000000000003</v>
      </c>
      <c r="C182" s="2">
        <v>5.8999999999999997E-2</v>
      </c>
      <c r="D182" s="2">
        <v>1.9E-2</v>
      </c>
      <c r="E182" s="2">
        <v>0.23</v>
      </c>
      <c r="F182" s="2">
        <v>3.3000000000000002E-2</v>
      </c>
    </row>
    <row r="183" spans="1:6">
      <c r="A183" t="s">
        <v>1693</v>
      </c>
      <c r="B183" s="2">
        <v>2E-3</v>
      </c>
      <c r="C183" s="2">
        <v>0.995</v>
      </c>
      <c r="D183" s="2">
        <v>2E-3</v>
      </c>
      <c r="E183" s="2">
        <v>0</v>
      </c>
      <c r="F183" s="2">
        <v>0</v>
      </c>
    </row>
    <row r="184" spans="1:6">
      <c r="A184" t="s">
        <v>574</v>
      </c>
      <c r="B184" s="2">
        <v>6.4000000000000001E-2</v>
      </c>
      <c r="C184" s="2">
        <v>0.93</v>
      </c>
      <c r="D184" s="2">
        <v>5.0000000000000001E-3</v>
      </c>
      <c r="E184" s="2">
        <v>0</v>
      </c>
      <c r="F184" s="2">
        <v>0</v>
      </c>
    </row>
    <row r="185" spans="1:6">
      <c r="A185" t="s">
        <v>1358</v>
      </c>
      <c r="B185" s="2">
        <v>0.92100000000000004</v>
      </c>
      <c r="C185" s="2">
        <v>0</v>
      </c>
      <c r="D185" s="2">
        <v>4.5999999999999999E-2</v>
      </c>
      <c r="E185" s="2">
        <v>0</v>
      </c>
      <c r="F185" s="2">
        <v>3.3000000000000002E-2</v>
      </c>
    </row>
    <row r="186" spans="1:6">
      <c r="A186" t="s">
        <v>750</v>
      </c>
      <c r="B186" s="2">
        <v>0.96699999999999997</v>
      </c>
      <c r="C186" s="2">
        <v>1E-3</v>
      </c>
      <c r="D186" s="2">
        <v>1.2999999999999999E-2</v>
      </c>
      <c r="E186" s="2">
        <v>0</v>
      </c>
      <c r="F186" s="2">
        <v>1.9E-2</v>
      </c>
    </row>
    <row r="187" spans="1:6">
      <c r="A187" t="s">
        <v>271</v>
      </c>
      <c r="B187" s="2">
        <v>0.86699999999999999</v>
      </c>
      <c r="C187" s="2">
        <v>0.115</v>
      </c>
      <c r="D187" s="2">
        <v>5.0000000000000001E-3</v>
      </c>
      <c r="E187" s="2">
        <v>3.0000000000000001E-3</v>
      </c>
      <c r="F187" s="2">
        <v>9.9999999999999985E-3</v>
      </c>
    </row>
    <row r="188" spans="1:6">
      <c r="A188" t="s">
        <v>1645</v>
      </c>
      <c r="B188" s="2">
        <v>0.126</v>
      </c>
      <c r="C188" s="2">
        <v>0.76900000000000002</v>
      </c>
      <c r="D188" s="2">
        <v>1.0999999999999999E-2</v>
      </c>
      <c r="E188" s="2">
        <v>8.6000000000000007E-2</v>
      </c>
      <c r="F188" s="2">
        <v>8.0000000000000002E-3</v>
      </c>
    </row>
    <row r="189" spans="1:6">
      <c r="A189" t="s">
        <v>685</v>
      </c>
      <c r="B189" s="2">
        <v>0.93300000000000005</v>
      </c>
      <c r="C189" s="2">
        <v>0</v>
      </c>
      <c r="D189" s="2">
        <v>1.2E-2</v>
      </c>
      <c r="E189" s="2">
        <v>0</v>
      </c>
      <c r="F189" s="2">
        <v>5.5E-2</v>
      </c>
    </row>
    <row r="190" spans="1:6">
      <c r="A190" t="s">
        <v>1187</v>
      </c>
      <c r="B190" s="2">
        <v>1</v>
      </c>
      <c r="C190" s="2">
        <v>0</v>
      </c>
      <c r="D190" s="2">
        <v>0</v>
      </c>
      <c r="E190" s="2">
        <v>0</v>
      </c>
      <c r="F190" s="2">
        <v>0</v>
      </c>
    </row>
    <row r="191" spans="1:6">
      <c r="A191" t="s">
        <v>1512</v>
      </c>
      <c r="B191" s="2">
        <v>0.89300000000000002</v>
      </c>
      <c r="C191" s="2">
        <v>3.0000000000000001E-3</v>
      </c>
      <c r="D191" s="2">
        <v>0.1</v>
      </c>
      <c r="E191" s="2">
        <v>0</v>
      </c>
      <c r="F191" s="2">
        <v>2.7000000000000001E-3</v>
      </c>
    </row>
    <row r="192" spans="1:6">
      <c r="A192" t="s">
        <v>837</v>
      </c>
      <c r="B192" s="2">
        <v>8.2000000000000003E-2</v>
      </c>
      <c r="C192" s="2">
        <v>2E-3</v>
      </c>
      <c r="D192" s="2">
        <v>0.29599999999999999</v>
      </c>
      <c r="E192" s="2">
        <v>0.16400000000000001</v>
      </c>
      <c r="F192" s="2">
        <v>0.45700000000000002</v>
      </c>
    </row>
    <row r="193" spans="1:6">
      <c r="A193" t="s">
        <v>1359</v>
      </c>
      <c r="B193" s="2">
        <v>0.84499999999999997</v>
      </c>
      <c r="C193" s="2">
        <v>1.2E-2</v>
      </c>
      <c r="D193" s="2">
        <v>3.9E-2</v>
      </c>
      <c r="E193" s="2">
        <v>1.2E-2</v>
      </c>
      <c r="F193" s="2">
        <v>9.1999999999999998E-2</v>
      </c>
    </row>
    <row r="194" spans="1:6">
      <c r="A194" t="s">
        <v>753</v>
      </c>
      <c r="B194" s="2">
        <v>0.97399999999999998</v>
      </c>
      <c r="C194" s="2">
        <v>0</v>
      </c>
      <c r="D194" s="2">
        <v>6.0000000000000001E-3</v>
      </c>
      <c r="E194" s="2">
        <v>0</v>
      </c>
      <c r="F194" s="2">
        <v>0.02</v>
      </c>
    </row>
    <row r="195" spans="1:6">
      <c r="A195" t="s">
        <v>410</v>
      </c>
      <c r="B195" s="2">
        <v>0.40670000000000001</v>
      </c>
      <c r="C195" s="2">
        <v>0.53359999999999996</v>
      </c>
      <c r="D195" s="2">
        <v>1.6400000000000001E-2</v>
      </c>
      <c r="E195" s="2">
        <v>0</v>
      </c>
      <c r="F195" s="2">
        <v>4.2700000000000002E-2</v>
      </c>
    </row>
    <row r="196" spans="1:6">
      <c r="A196" t="s">
        <v>1697</v>
      </c>
      <c r="B196" s="2">
        <v>2E-3</v>
      </c>
      <c r="C196" s="2">
        <v>0.99399999999999999</v>
      </c>
      <c r="D196" s="2">
        <v>4.0000000000000001E-3</v>
      </c>
      <c r="E196" s="2">
        <v>0</v>
      </c>
      <c r="F196" s="2">
        <v>0</v>
      </c>
    </row>
    <row r="197" spans="1:6">
      <c r="A197" t="s">
        <v>1653</v>
      </c>
      <c r="B197" s="2">
        <v>2E-3</v>
      </c>
      <c r="C197" s="2">
        <v>0.99099999999999999</v>
      </c>
      <c r="D197" s="2">
        <v>1E-3</v>
      </c>
      <c r="E197" s="2">
        <v>6.0000000000000001E-3</v>
      </c>
      <c r="F197" s="2">
        <v>0</v>
      </c>
    </row>
    <row r="198" spans="1:6">
      <c r="A198" t="s">
        <v>279</v>
      </c>
      <c r="B198" s="2">
        <v>0.97599999999999998</v>
      </c>
      <c r="C198" s="2">
        <v>5.0000000000000001E-3</v>
      </c>
      <c r="D198" s="2">
        <v>5.0000000000000001E-3</v>
      </c>
      <c r="E198" s="2">
        <v>1E-3</v>
      </c>
      <c r="F198" s="2">
        <v>1.2E-2</v>
      </c>
    </row>
    <row r="199" spans="1:6">
      <c r="A199" t="s">
        <v>164</v>
      </c>
      <c r="B199" s="2">
        <v>0.629</v>
      </c>
      <c r="C199" s="2">
        <v>0.30170000000000002</v>
      </c>
      <c r="D199" s="2">
        <v>3.2199999999999999E-2</v>
      </c>
      <c r="E199" s="2">
        <v>2E-3</v>
      </c>
      <c r="F199" s="2">
        <v>3.4700000000000002E-2</v>
      </c>
    </row>
    <row r="200" spans="1:6">
      <c r="A200" t="s">
        <v>908</v>
      </c>
      <c r="B200" s="2">
        <v>2.41E-2</v>
      </c>
      <c r="C200" s="2">
        <v>0.96809999999999996</v>
      </c>
      <c r="D200" s="2">
        <v>5.1999999999999998E-3</v>
      </c>
      <c r="E200" s="2">
        <v>4.0000000000000002E-4</v>
      </c>
      <c r="F200" s="2">
        <v>1.8E-3</v>
      </c>
    </row>
    <row r="201" spans="1:6">
      <c r="A201" t="s">
        <v>555</v>
      </c>
      <c r="B201" s="2">
        <v>9.3200000000000005E-2</v>
      </c>
      <c r="C201" s="2">
        <v>0.88690000000000002</v>
      </c>
      <c r="D201" s="2">
        <v>1.72E-2</v>
      </c>
      <c r="E201" s="2">
        <v>6.9999999999999999E-4</v>
      </c>
      <c r="F201" s="2">
        <v>1.2999999999999999E-3</v>
      </c>
    </row>
    <row r="202" spans="1:6">
      <c r="A202" t="s">
        <v>999</v>
      </c>
      <c r="B202" s="2">
        <v>0.94329999999999992</v>
      </c>
      <c r="C202" s="2">
        <v>0</v>
      </c>
      <c r="D202" s="2">
        <v>5.6000000000000001E-2</v>
      </c>
      <c r="E202" s="2">
        <v>0</v>
      </c>
      <c r="F202" s="2">
        <v>0</v>
      </c>
    </row>
    <row r="203" spans="1:6">
      <c r="A203" t="s">
        <v>1101</v>
      </c>
      <c r="B203" s="2">
        <v>0.83139999999999992</v>
      </c>
      <c r="C203" s="2">
        <v>0.14269999999999999</v>
      </c>
      <c r="D203" s="2">
        <v>2.4500000000000001E-2</v>
      </c>
      <c r="E203" s="2">
        <v>2.0000000000000001E-4</v>
      </c>
      <c r="F203" s="2">
        <v>3.0000000000000003E-4</v>
      </c>
    </row>
    <row r="204" spans="1:6">
      <c r="A204" t="s">
        <v>931</v>
      </c>
      <c r="B204" s="2">
        <v>4.3E-3</v>
      </c>
      <c r="C204" s="2">
        <v>0.98</v>
      </c>
      <c r="D204" s="2">
        <v>1.2E-2</v>
      </c>
      <c r="E204" s="2">
        <v>5.0000000000000001E-4</v>
      </c>
      <c r="F204" s="2">
        <v>2.3E-3</v>
      </c>
    </row>
    <row r="205" spans="1:6">
      <c r="A205" t="s">
        <v>1059</v>
      </c>
      <c r="B205" s="2">
        <v>0.77559999999999996</v>
      </c>
      <c r="C205" s="2">
        <v>3.4599999999999999E-2</v>
      </c>
      <c r="D205" s="2">
        <v>0.18149999999999999</v>
      </c>
      <c r="E205" s="2">
        <v>5.7000000000000002E-3</v>
      </c>
      <c r="F205" s="2">
        <v>1.9000000000000002E-3</v>
      </c>
    </row>
    <row r="206" spans="1:6">
      <c r="A206" t="s">
        <v>579</v>
      </c>
      <c r="B206" s="2">
        <v>2.3400000000000001E-2</v>
      </c>
      <c r="C206" s="2">
        <v>0.96699999999999997</v>
      </c>
      <c r="D206" s="2">
        <v>8.0000000000000002E-3</v>
      </c>
      <c r="E206" s="2">
        <v>4.0000000000000002E-4</v>
      </c>
      <c r="F206" s="2">
        <v>4.0000000000000002E-4</v>
      </c>
    </row>
    <row r="207" spans="1:6">
      <c r="A207" t="s">
        <v>1443</v>
      </c>
      <c r="B207" s="2">
        <v>0.88960000000000006</v>
      </c>
      <c r="C207" s="2">
        <v>2.0000000000000001E-4</v>
      </c>
      <c r="D207" s="2">
        <v>7.9000000000000001E-2</v>
      </c>
      <c r="E207" s="2">
        <v>1E-3</v>
      </c>
      <c r="F207" s="2">
        <v>0.03</v>
      </c>
    </row>
    <row r="208" spans="1:6">
      <c r="A208" t="s">
        <v>1406</v>
      </c>
      <c r="B208" s="2">
        <v>0.9516</v>
      </c>
      <c r="C208" s="2">
        <v>0</v>
      </c>
      <c r="D208" s="2">
        <v>4.7E-2</v>
      </c>
      <c r="E208" s="2">
        <v>0</v>
      </c>
      <c r="F208" s="2">
        <v>7.9999999999999993E-4</v>
      </c>
    </row>
    <row r="209" spans="1:6">
      <c r="A209" t="s">
        <v>1375</v>
      </c>
      <c r="B209" s="2">
        <v>0.94000000000000006</v>
      </c>
      <c r="C209" s="2">
        <v>2.0000000000000001E-4</v>
      </c>
      <c r="D209" s="2">
        <v>5.57E-2</v>
      </c>
      <c r="E209" s="2">
        <v>1E-4</v>
      </c>
      <c r="F209" s="2">
        <v>3.3999999999999998E-3</v>
      </c>
    </row>
    <row r="210" spans="1:6">
      <c r="A210" t="s">
        <v>1269</v>
      </c>
      <c r="B210" s="2">
        <v>0.90100000000000002</v>
      </c>
      <c r="C210" s="2">
        <v>1.2999999999999999E-3</v>
      </c>
      <c r="D210" s="2">
        <v>7.6899999999999996E-2</v>
      </c>
      <c r="E210" s="2">
        <v>1.6000000000000001E-3</v>
      </c>
      <c r="F210" s="2">
        <v>1.8699999999999998E-2</v>
      </c>
    </row>
    <row r="211" spans="1:6">
      <c r="A211" t="s">
        <v>1160</v>
      </c>
      <c r="B211" s="2">
        <v>0.83379999999999999</v>
      </c>
      <c r="C211" s="2">
        <v>3.6999999999999998E-2</v>
      </c>
      <c r="D211" s="2">
        <v>0.124</v>
      </c>
      <c r="E211" s="2">
        <v>3.0000000000000001E-3</v>
      </c>
      <c r="F211" s="2">
        <v>2E-3</v>
      </c>
    </row>
    <row r="212" spans="1:6">
      <c r="A212" t="s">
        <v>1155</v>
      </c>
      <c r="B212" s="2">
        <v>0.82550000000000001</v>
      </c>
      <c r="C212" s="2">
        <v>2.7799999999999998E-2</v>
      </c>
      <c r="D212" s="2">
        <v>0.1421</v>
      </c>
      <c r="E212" s="2">
        <v>2.4000000000000002E-3</v>
      </c>
      <c r="F212" s="2">
        <v>1.7000000000000001E-3</v>
      </c>
    </row>
    <row r="213" spans="1:6">
      <c r="A213" t="s">
        <v>286</v>
      </c>
      <c r="B213" s="2">
        <v>0.87080000000000002</v>
      </c>
      <c r="C213" s="2">
        <v>8.9999999999999993E-3</v>
      </c>
      <c r="D213" s="2">
        <v>7.9000000000000001E-2</v>
      </c>
      <c r="E213" s="2">
        <v>0</v>
      </c>
      <c r="F213" s="2">
        <v>4.1000000000000002E-2</v>
      </c>
    </row>
    <row r="214" spans="1:6">
      <c r="A214" t="s">
        <v>1431</v>
      </c>
      <c r="B214" s="2">
        <v>0.89660000000000006</v>
      </c>
      <c r="C214" s="2">
        <v>1.6999999999999999E-3</v>
      </c>
      <c r="D214" s="2">
        <v>7.9799999999999996E-2</v>
      </c>
      <c r="E214" s="2">
        <v>1.4E-3</v>
      </c>
      <c r="F214" s="2">
        <v>2.01E-2</v>
      </c>
    </row>
    <row r="215" spans="1:6">
      <c r="A215" t="s">
        <v>367</v>
      </c>
      <c r="B215" s="2">
        <v>0.82340000000000002</v>
      </c>
      <c r="C215" s="2">
        <v>1.4999999999999999E-2</v>
      </c>
      <c r="D215" s="2">
        <v>0.1404</v>
      </c>
      <c r="E215" s="2">
        <v>1.14E-2</v>
      </c>
      <c r="F215" s="2">
        <v>8.7999999999999988E-3</v>
      </c>
    </row>
    <row r="216" spans="1:6">
      <c r="A216" t="s">
        <v>1268</v>
      </c>
      <c r="B216" s="2">
        <v>0.90700000000000003</v>
      </c>
      <c r="C216" s="2">
        <v>3.0000000000000001E-3</v>
      </c>
      <c r="D216" s="2">
        <v>0.04</v>
      </c>
      <c r="E216" s="2">
        <v>4.0000000000000001E-3</v>
      </c>
      <c r="F216" s="2">
        <v>4.4999999999999998E-2</v>
      </c>
    </row>
    <row r="217" spans="1:6">
      <c r="A217" t="s">
        <v>1450</v>
      </c>
      <c r="B217" s="2">
        <v>0.89500000000000002</v>
      </c>
      <c r="C217" s="2">
        <v>0</v>
      </c>
      <c r="D217" s="2">
        <v>8.5999999999999993E-2</v>
      </c>
      <c r="E217" s="2">
        <v>5.9999999999999995E-4</v>
      </c>
      <c r="F217" s="2">
        <v>1.7000000000000001E-2</v>
      </c>
    </row>
    <row r="218" spans="1:6">
      <c r="A218" t="s">
        <v>970</v>
      </c>
      <c r="B218" s="2">
        <v>0.4</v>
      </c>
      <c r="C218" s="2">
        <v>2E-3</v>
      </c>
      <c r="D218" s="2">
        <v>0.59599999999999997</v>
      </c>
      <c r="E218" s="2">
        <v>0</v>
      </c>
      <c r="F218" s="2">
        <v>0</v>
      </c>
    </row>
    <row r="219" spans="1:6">
      <c r="A219" t="s">
        <v>983</v>
      </c>
      <c r="B219" s="2">
        <v>0.81100000000000005</v>
      </c>
      <c r="C219" s="2">
        <v>0</v>
      </c>
      <c r="D219" s="2">
        <v>0.186</v>
      </c>
      <c r="E219" s="2">
        <v>0</v>
      </c>
      <c r="F219" s="2">
        <v>0</v>
      </c>
    </row>
    <row r="220" spans="1:6">
      <c r="A220" t="s">
        <v>992</v>
      </c>
      <c r="B220" s="2">
        <v>0.92</v>
      </c>
      <c r="C220" s="2">
        <v>0.05</v>
      </c>
      <c r="D220" s="2">
        <v>2.9000000000000001E-2</v>
      </c>
      <c r="E220" s="2">
        <v>0</v>
      </c>
      <c r="F220" s="2">
        <v>0</v>
      </c>
    </row>
    <row r="221" spans="1:6">
      <c r="A221" t="s">
        <v>1225</v>
      </c>
      <c r="B221" s="2">
        <v>0.70499999999999996</v>
      </c>
      <c r="C221" s="2">
        <v>2.3E-2</v>
      </c>
      <c r="D221" s="2">
        <v>0.26800000000000002</v>
      </c>
      <c r="E221" s="2">
        <v>0</v>
      </c>
      <c r="F221" s="2">
        <v>3.0000000000000001E-3</v>
      </c>
    </row>
    <row r="222" spans="1:6">
      <c r="A222" t="s">
        <v>386</v>
      </c>
      <c r="B222" s="2">
        <v>0.81300000000000006</v>
      </c>
      <c r="C222" s="2">
        <v>1.7000000000000001E-2</v>
      </c>
      <c r="D222" s="2">
        <v>0.14899999999999999</v>
      </c>
      <c r="E222" s="2">
        <v>1.2999999999999999E-2</v>
      </c>
      <c r="F222" s="2">
        <v>7.0000000000000001E-3</v>
      </c>
    </row>
    <row r="223" spans="1:6">
      <c r="A223" t="s">
        <v>1181</v>
      </c>
      <c r="B223" s="2">
        <v>0.78700000000000003</v>
      </c>
      <c r="C223" s="2">
        <v>2.1000000000000001E-2</v>
      </c>
      <c r="D223" s="2">
        <v>0.19</v>
      </c>
      <c r="E223" s="2">
        <v>4.0000000000000002E-4</v>
      </c>
      <c r="F223" s="2">
        <v>6.0000000000000006E-4</v>
      </c>
    </row>
    <row r="224" spans="1:6">
      <c r="A224" t="s">
        <v>1084</v>
      </c>
      <c r="B224" s="2">
        <v>0.67300000000000004</v>
      </c>
      <c r="C224" s="2">
        <v>4.5999999999999999E-2</v>
      </c>
      <c r="D224" s="2">
        <v>0.27</v>
      </c>
      <c r="E224" s="2">
        <v>6.0000000000000001E-3</v>
      </c>
      <c r="F224" s="2">
        <v>4.0000000000000001E-3</v>
      </c>
    </row>
    <row r="225" spans="1:6">
      <c r="A225" t="s">
        <v>1046</v>
      </c>
      <c r="B225" s="2">
        <v>0.83899999999999997</v>
      </c>
      <c r="C225" s="2">
        <v>1.2E-2</v>
      </c>
      <c r="D225" s="2">
        <v>0.14699999999999999</v>
      </c>
      <c r="E225" s="2">
        <v>6.0000000000000006E-4</v>
      </c>
      <c r="F225" s="2">
        <v>0</v>
      </c>
    </row>
    <row r="226" spans="1:6">
      <c r="A226" t="s">
        <v>1030</v>
      </c>
      <c r="B226" s="2">
        <v>0.76050000000000006</v>
      </c>
      <c r="C226" s="2">
        <v>7.5700000000000003E-2</v>
      </c>
      <c r="D226" s="2">
        <v>0.16120000000000001</v>
      </c>
      <c r="E226" s="2">
        <v>1E-3</v>
      </c>
      <c r="F226" s="2">
        <v>1.4E-3</v>
      </c>
    </row>
    <row r="227" spans="1:6">
      <c r="A227" t="s">
        <v>955</v>
      </c>
      <c r="B227" s="2">
        <v>0.74809999999999999</v>
      </c>
      <c r="C227" s="2">
        <v>3.3000000000000002E-2</v>
      </c>
      <c r="D227" s="2">
        <v>0.21529999999999999</v>
      </c>
      <c r="E227" s="2">
        <v>2.3E-3</v>
      </c>
      <c r="F227" s="2">
        <v>7.9999999999999993E-4</v>
      </c>
    </row>
    <row r="228" spans="1:6">
      <c r="A228" t="s">
        <v>953</v>
      </c>
      <c r="B228" s="2">
        <v>0.80600000000000005</v>
      </c>
      <c r="C228" s="2">
        <v>5.3999999999999999E-2</v>
      </c>
      <c r="D228" s="2">
        <v>0.13500000000000001</v>
      </c>
      <c r="E228" s="2">
        <v>2E-3</v>
      </c>
      <c r="F228" s="2">
        <v>1E-3</v>
      </c>
    </row>
    <row r="229" spans="1:6">
      <c r="A229" t="s">
        <v>175</v>
      </c>
      <c r="B229" s="2">
        <v>2.5000000000000001E-2</v>
      </c>
      <c r="C229" s="2">
        <v>0.96899999999999997</v>
      </c>
      <c r="D229" s="2">
        <v>2E-3</v>
      </c>
      <c r="E229" s="2">
        <v>0</v>
      </c>
      <c r="F229" s="2">
        <v>3.0000000000000001E-3</v>
      </c>
    </row>
    <row r="230" spans="1:6">
      <c r="A230" t="s">
        <v>954</v>
      </c>
      <c r="B230" s="2">
        <v>0.75380000000000003</v>
      </c>
      <c r="C230" s="2">
        <v>5.8500000000000003E-2</v>
      </c>
      <c r="D230" s="2">
        <v>0.18149999999999999</v>
      </c>
      <c r="E230" s="2">
        <v>3.4999999999999996E-3</v>
      </c>
      <c r="F230" s="2">
        <v>2.4999999999999996E-3</v>
      </c>
    </row>
    <row r="231" spans="1:6">
      <c r="A231" t="s">
        <v>1233</v>
      </c>
      <c r="B231" s="2">
        <v>0.50800000000000001</v>
      </c>
      <c r="C231" s="2">
        <v>0.06</v>
      </c>
      <c r="D231" s="2">
        <v>0.42099999999999999</v>
      </c>
      <c r="E231" s="2">
        <v>7.0000000000000001E-3</v>
      </c>
      <c r="F231" s="2">
        <v>4.0000000000000001E-3</v>
      </c>
    </row>
    <row r="232" spans="1:6">
      <c r="A232" t="s">
        <v>535</v>
      </c>
      <c r="B232" s="2">
        <v>0.57199999999999995</v>
      </c>
      <c r="C232" s="2">
        <v>1.2E-2</v>
      </c>
      <c r="D232" s="2">
        <v>0.36599999999999999</v>
      </c>
      <c r="E232" s="2">
        <v>3.7000000000000005E-2</v>
      </c>
      <c r="F232" s="2">
        <v>1.2E-2</v>
      </c>
    </row>
    <row r="233" spans="1:6">
      <c r="A233" t="s">
        <v>1039</v>
      </c>
      <c r="B233" s="2">
        <v>0.73499999999999999</v>
      </c>
      <c r="C233" s="2">
        <v>0.1</v>
      </c>
      <c r="D233" s="2">
        <v>0.16200000000000001</v>
      </c>
      <c r="E233" s="2">
        <v>1.2000000000000001E-3</v>
      </c>
      <c r="F233" s="2">
        <v>2E-3</v>
      </c>
    </row>
    <row r="234" spans="1:6">
      <c r="A234" t="s">
        <v>1497</v>
      </c>
      <c r="B234" s="2">
        <v>0.51800000000000002</v>
      </c>
      <c r="C234" s="2">
        <v>0.152</v>
      </c>
      <c r="D234" s="2">
        <v>5.3999999999999999E-2</v>
      </c>
      <c r="E234" s="2">
        <v>0.20400000000000001</v>
      </c>
      <c r="F234" s="2">
        <v>7.0999999999999994E-2</v>
      </c>
    </row>
    <row r="235" spans="1:6">
      <c r="A235" t="s">
        <v>1712</v>
      </c>
      <c r="B235" s="2">
        <v>0.31709999999999999</v>
      </c>
      <c r="C235" s="2">
        <v>0.23180000000000001</v>
      </c>
      <c r="D235" s="2">
        <v>0.1633</v>
      </c>
      <c r="E235" s="2">
        <v>0.22059999999999999</v>
      </c>
      <c r="F235" s="2">
        <v>6.720000000000001E-2</v>
      </c>
    </row>
    <row r="236" spans="1:6">
      <c r="A236" t="s">
        <v>1154</v>
      </c>
      <c r="B236" s="2">
        <v>0.89800000000000002</v>
      </c>
      <c r="C236" s="2">
        <v>8.0000000000000002E-3</v>
      </c>
      <c r="D236" s="2">
        <v>8.7999999999999995E-2</v>
      </c>
      <c r="E236" s="2">
        <v>5.0000000000000001E-3</v>
      </c>
      <c r="F236" s="2">
        <v>1E-3</v>
      </c>
    </row>
    <row r="237" spans="1:6">
      <c r="A237" t="s">
        <v>1197</v>
      </c>
      <c r="B237" s="2">
        <v>0.64500000000000002</v>
      </c>
      <c r="C237" s="2">
        <v>5.8999999999999997E-2</v>
      </c>
      <c r="D237" s="2">
        <v>0.28999999999999998</v>
      </c>
      <c r="E237" s="2">
        <v>2E-3</v>
      </c>
      <c r="F237" s="2">
        <v>2.8999999999999998E-3</v>
      </c>
    </row>
    <row r="238" spans="1:6">
      <c r="A238" t="s">
        <v>1536</v>
      </c>
      <c r="B238" s="2">
        <v>0.753</v>
      </c>
      <c r="C238" s="2">
        <v>1.0999999999999999E-2</v>
      </c>
      <c r="D238" s="2">
        <v>0.19400000000000001</v>
      </c>
      <c r="E238" s="2">
        <v>5.0000000000000001E-3</v>
      </c>
      <c r="F238" s="2">
        <v>3.7999999999999999E-2</v>
      </c>
    </row>
    <row r="239" spans="1:6">
      <c r="A239" t="s">
        <v>976</v>
      </c>
      <c r="B239" s="2">
        <v>0.69000000000000006</v>
      </c>
      <c r="C239" s="2">
        <v>5.8000000000000003E-2</v>
      </c>
      <c r="D239" s="2">
        <v>0.247</v>
      </c>
      <c r="E239" s="2">
        <v>4.0000000000000001E-3</v>
      </c>
      <c r="F239" s="2">
        <v>1.5E-3</v>
      </c>
    </row>
    <row r="240" spans="1:6">
      <c r="A240" t="s">
        <v>1333</v>
      </c>
      <c r="B240" s="2">
        <v>0.94199999999999995</v>
      </c>
      <c r="C240" s="2">
        <v>2E-3</v>
      </c>
      <c r="D240" s="2">
        <v>3.3000000000000002E-2</v>
      </c>
      <c r="E240" s="2">
        <v>7.0000000000000001E-3</v>
      </c>
      <c r="F240" s="2">
        <v>1.4999999999999999E-2</v>
      </c>
    </row>
    <row r="241" spans="1:6">
      <c r="A241" t="s">
        <v>1178</v>
      </c>
      <c r="B241" s="2">
        <v>0.91900000000000004</v>
      </c>
      <c r="C241" s="2">
        <v>0</v>
      </c>
      <c r="D241" s="2">
        <v>7.1999999999999995E-2</v>
      </c>
      <c r="E241" s="2">
        <v>0</v>
      </c>
      <c r="F241" s="2">
        <v>8.9999999999999993E-3</v>
      </c>
    </row>
    <row r="242" spans="1:6">
      <c r="A242" t="s">
        <v>1013</v>
      </c>
      <c r="B242" s="2">
        <v>0.81599999999999995</v>
      </c>
      <c r="C242" s="2">
        <v>5.5E-2</v>
      </c>
      <c r="D242" s="2">
        <v>0.11899999999999999</v>
      </c>
      <c r="E242" s="2">
        <v>8.0000000000000002E-3</v>
      </c>
      <c r="F242" s="2">
        <v>1E-3</v>
      </c>
    </row>
    <row r="243" spans="1:6">
      <c r="A243" t="s">
        <v>1506</v>
      </c>
      <c r="B243" s="2">
        <v>0.58199999999999996</v>
      </c>
      <c r="C243" s="2">
        <v>0</v>
      </c>
      <c r="D243" s="2">
        <v>0.40699999999999997</v>
      </c>
      <c r="E243" s="2">
        <v>0</v>
      </c>
      <c r="F243" s="2">
        <v>1.0999999999999999E-2</v>
      </c>
    </row>
    <row r="244" spans="1:6">
      <c r="A244" t="s">
        <v>1362</v>
      </c>
      <c r="B244" s="2">
        <v>0.95099999999999996</v>
      </c>
      <c r="C244" s="2">
        <v>1E-3</v>
      </c>
      <c r="D244" s="2">
        <v>3.6999999999999998E-2</v>
      </c>
      <c r="E244" s="2">
        <v>4.0000000000000001E-3</v>
      </c>
      <c r="F244" s="2">
        <v>6.0000000000000001E-3</v>
      </c>
    </row>
    <row r="245" spans="1:6">
      <c r="A245" t="s">
        <v>1275</v>
      </c>
      <c r="B245" s="2">
        <v>0.92300000000000004</v>
      </c>
      <c r="C245" s="2">
        <v>2E-3</v>
      </c>
      <c r="D245" s="2">
        <v>0.06</v>
      </c>
      <c r="E245" s="2">
        <v>1E-3</v>
      </c>
      <c r="F245" s="2">
        <v>1.3999999999999999E-2</v>
      </c>
    </row>
    <row r="246" spans="1:6">
      <c r="A246" t="s">
        <v>1416</v>
      </c>
      <c r="B246" s="2">
        <v>0.93400000000000005</v>
      </c>
      <c r="C246" s="2">
        <v>7.0000000000000001E-3</v>
      </c>
      <c r="D246" s="2">
        <v>4.8000000000000001E-2</v>
      </c>
      <c r="E246" s="2">
        <v>2E-3</v>
      </c>
      <c r="F246" s="2">
        <v>8.0000000000000002E-3</v>
      </c>
    </row>
    <row r="247" spans="1:6">
      <c r="A247" t="s">
        <v>1198</v>
      </c>
      <c r="B247" s="2">
        <v>0.66289999999999993</v>
      </c>
      <c r="C247" s="2">
        <v>5.8000000000000003E-2</v>
      </c>
      <c r="D247" s="2">
        <v>0.26269999999999999</v>
      </c>
      <c r="E247" s="2">
        <v>9.8999999999999991E-3</v>
      </c>
      <c r="F247" s="2">
        <v>6.9999999999999993E-3</v>
      </c>
    </row>
    <row r="248" spans="1:6">
      <c r="A248" t="s">
        <v>525</v>
      </c>
      <c r="B248" s="2">
        <v>0.66059999999999997</v>
      </c>
      <c r="C248" s="2">
        <v>2.1999999999999999E-2</v>
      </c>
      <c r="D248" s="2">
        <v>0.26229999999999998</v>
      </c>
      <c r="E248" s="2">
        <v>4.0300000000000002E-2</v>
      </c>
      <c r="F248" s="2">
        <v>1.4499999999999999E-2</v>
      </c>
    </row>
    <row r="249" spans="1:6">
      <c r="A249" t="s">
        <v>1430</v>
      </c>
      <c r="B249" s="2">
        <v>0.85699999999999998</v>
      </c>
      <c r="C249" s="2">
        <v>0.01</v>
      </c>
      <c r="D249" s="2">
        <v>0.122</v>
      </c>
      <c r="E249" s="2">
        <v>5.0000000000000001E-4</v>
      </c>
      <c r="F249" s="2">
        <v>1.0999999999999999E-2</v>
      </c>
    </row>
    <row r="250" spans="1:6">
      <c r="A250" t="s">
        <v>523</v>
      </c>
      <c r="B250" s="2">
        <v>0.67800000000000005</v>
      </c>
      <c r="C250" s="2">
        <v>2.4E-2</v>
      </c>
      <c r="D250" s="2">
        <v>0.24199999999999999</v>
      </c>
      <c r="E250" s="2">
        <v>4.1000000000000002E-2</v>
      </c>
      <c r="F250" s="2">
        <v>1.4999999999999999E-2</v>
      </c>
    </row>
    <row r="251" spans="1:6">
      <c r="A251" t="s">
        <v>1208</v>
      </c>
      <c r="B251" s="2">
        <v>0.63500000000000001</v>
      </c>
      <c r="C251" s="2">
        <v>7.4999999999999997E-2</v>
      </c>
      <c r="D251" s="2">
        <v>0.28000000000000003</v>
      </c>
      <c r="E251" s="2">
        <v>5.4999999999999997E-3</v>
      </c>
      <c r="F251" s="2">
        <v>5.0000000000000001E-3</v>
      </c>
    </row>
    <row r="252" spans="1:6">
      <c r="A252" t="s">
        <v>1240</v>
      </c>
      <c r="B252" s="2">
        <v>0.71599999999999997</v>
      </c>
      <c r="C252" s="2">
        <v>4.3999999999999997E-2</v>
      </c>
      <c r="D252" s="2">
        <v>0.21299999999999999</v>
      </c>
      <c r="E252" s="2">
        <v>1.7000000000000001E-2</v>
      </c>
      <c r="F252" s="2">
        <v>1.0999999999999999E-2</v>
      </c>
    </row>
    <row r="253" spans="1:6">
      <c r="A253" t="s">
        <v>1574</v>
      </c>
      <c r="B253" s="2">
        <v>0.151</v>
      </c>
      <c r="C253" s="2">
        <v>0.70299999999999996</v>
      </c>
      <c r="D253" s="2">
        <v>1.9E-2</v>
      </c>
      <c r="E253" s="2">
        <v>0.123</v>
      </c>
      <c r="F253" s="2">
        <v>2E-3</v>
      </c>
    </row>
    <row r="254" spans="1:6">
      <c r="A254" t="s">
        <v>1132</v>
      </c>
      <c r="B254" s="2">
        <v>0.98</v>
      </c>
      <c r="C254" s="2">
        <v>6.0000000000000001E-3</v>
      </c>
      <c r="D254" s="2">
        <v>1.4E-2</v>
      </c>
      <c r="E254" s="2">
        <v>0</v>
      </c>
      <c r="F254" s="2">
        <v>0</v>
      </c>
    </row>
    <row r="255" spans="1:6">
      <c r="A255" t="s">
        <v>1287</v>
      </c>
      <c r="B255" s="2">
        <v>0.84299999999999997</v>
      </c>
      <c r="C255" s="2">
        <v>4.0000000000000001E-3</v>
      </c>
      <c r="D255" s="2">
        <v>9.4E-2</v>
      </c>
      <c r="E255" s="2">
        <v>8.9999999999999993E-3</v>
      </c>
      <c r="F255" s="2">
        <v>5.0999999999999997E-2</v>
      </c>
    </row>
    <row r="256" spans="1:6">
      <c r="A256" t="s">
        <v>1374</v>
      </c>
      <c r="B256" s="2">
        <v>0.88600000000000001</v>
      </c>
      <c r="C256" s="2">
        <v>1E-3</v>
      </c>
      <c r="D256" s="2">
        <v>8.8999999999999996E-2</v>
      </c>
      <c r="E256" s="2">
        <v>7.0000000000000001E-3</v>
      </c>
      <c r="F256" s="2">
        <v>1.6E-2</v>
      </c>
    </row>
    <row r="257" spans="1:6">
      <c r="A257" t="s">
        <v>1541</v>
      </c>
      <c r="B257" s="2">
        <v>0.7</v>
      </c>
      <c r="C257" s="2">
        <v>2.1000000000000001E-2</v>
      </c>
      <c r="D257" s="2">
        <v>0.23699999999999999</v>
      </c>
      <c r="E257" s="2">
        <v>2.1999999999999999E-2</v>
      </c>
      <c r="F257" s="2">
        <v>2.0999999999999998E-2</v>
      </c>
    </row>
    <row r="258" spans="1:6">
      <c r="A258" t="s">
        <v>1575</v>
      </c>
      <c r="B258" s="2">
        <v>5.3900000000000003E-2</v>
      </c>
      <c r="C258" s="2">
        <v>0.92969999999999997</v>
      </c>
      <c r="D258" s="2">
        <v>6.0000000000000001E-3</v>
      </c>
      <c r="E258" s="2">
        <v>6.4000000000000003E-3</v>
      </c>
      <c r="F258" s="2">
        <v>3.6999999999999997E-3</v>
      </c>
    </row>
    <row r="259" spans="1:6">
      <c r="A259" t="s">
        <v>1231</v>
      </c>
      <c r="B259" s="2">
        <v>0.877</v>
      </c>
      <c r="C259" s="2">
        <v>4.0000000000000001E-3</v>
      </c>
      <c r="D259" s="2">
        <v>0.11700000000000001</v>
      </c>
      <c r="E259" s="2">
        <v>0</v>
      </c>
      <c r="F259" s="2">
        <v>2E-3</v>
      </c>
    </row>
    <row r="260" spans="1:6">
      <c r="A260" t="s">
        <v>1537</v>
      </c>
      <c r="B260" s="2">
        <v>0.79100000000000004</v>
      </c>
      <c r="C260" s="2">
        <v>1.0200000000000001E-2</v>
      </c>
      <c r="D260" s="2">
        <v>0.17119999999999999</v>
      </c>
      <c r="E260" s="2">
        <v>1.84E-2</v>
      </c>
      <c r="F260" s="2">
        <v>9.2999999999999992E-3</v>
      </c>
    </row>
    <row r="261" spans="1:6">
      <c r="A261" t="s">
        <v>1556</v>
      </c>
      <c r="B261" s="2">
        <v>0.80100000000000005</v>
      </c>
      <c r="C261" s="2">
        <v>8.9999999999999993E-3</v>
      </c>
      <c r="D261" s="2">
        <v>0.16400000000000001</v>
      </c>
      <c r="E261" s="2">
        <v>1.8000000000000002E-2</v>
      </c>
      <c r="F261" s="2">
        <v>8.0000000000000002E-3</v>
      </c>
    </row>
    <row r="262" spans="1:6">
      <c r="A262" t="s">
        <v>1158</v>
      </c>
      <c r="B262" s="2">
        <v>0.90900000000000003</v>
      </c>
      <c r="C262" s="2">
        <v>0.04</v>
      </c>
      <c r="D262" s="2">
        <v>2.9000000000000001E-2</v>
      </c>
      <c r="E262" s="2">
        <v>1.7999999999999999E-2</v>
      </c>
      <c r="F262" s="2">
        <v>3.0000000000000001E-3</v>
      </c>
    </row>
    <row r="263" spans="1:6">
      <c r="A263" t="s">
        <v>1576</v>
      </c>
      <c r="B263" s="2">
        <v>8.5800000000000001E-2</v>
      </c>
      <c r="C263" s="2">
        <v>0.88939999999999997</v>
      </c>
      <c r="D263" s="2">
        <v>7.3000000000000001E-3</v>
      </c>
      <c r="E263" s="2">
        <v>1.5300000000000001E-2</v>
      </c>
      <c r="F263" s="2">
        <v>2.3E-3</v>
      </c>
    </row>
    <row r="264" spans="1:6">
      <c r="A264" t="s">
        <v>1590</v>
      </c>
      <c r="B264" s="2">
        <v>0.77600000000000002</v>
      </c>
      <c r="C264" s="2">
        <v>0.186</v>
      </c>
      <c r="D264" s="2">
        <v>3.1E-2</v>
      </c>
      <c r="E264" s="2">
        <v>3.0000000000000001E-3</v>
      </c>
      <c r="F264" s="2">
        <v>3.0000000000000001E-3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208"/>
  <sheetViews>
    <sheetView topLeftCell="G1" zoomScale="85" zoomScaleNormal="85" workbookViewId="0">
      <selection activeCell="P1" sqref="P1:R1048576"/>
    </sheetView>
  </sheetViews>
  <sheetFormatPr defaultRowHeight="15"/>
  <cols>
    <col min="1" max="1" width="32.140625" bestFit="1" customWidth="1"/>
    <col min="2" max="2" width="32.140625" customWidth="1"/>
    <col min="3" max="3" width="3.7109375" bestFit="1" customWidth="1"/>
    <col min="5" max="5" width="2.28515625" style="7" bestFit="1" customWidth="1"/>
    <col min="6" max="6" width="5.5703125" style="3" bestFit="1" customWidth="1"/>
    <col min="7" max="9" width="4.5703125" style="3" bestFit="1" customWidth="1"/>
    <col min="10" max="10" width="4.5703125" bestFit="1" customWidth="1"/>
    <col min="11" max="11" width="5.5703125" bestFit="1" customWidth="1"/>
    <col min="12" max="12" width="30.5703125" bestFit="1" customWidth="1"/>
  </cols>
  <sheetData>
    <row r="1" spans="1:18" s="4" customFormat="1">
      <c r="A1" s="4" t="s">
        <v>0</v>
      </c>
      <c r="D1" s="4" t="s">
        <v>1739</v>
      </c>
      <c r="E1" s="6"/>
      <c r="F1" s="5" t="s">
        <v>1730</v>
      </c>
      <c r="G1" s="5" t="s">
        <v>1731</v>
      </c>
      <c r="H1" s="5" t="s">
        <v>1732</v>
      </c>
      <c r="I1" s="5" t="s">
        <v>1733</v>
      </c>
      <c r="L1" s="4" t="s">
        <v>151</v>
      </c>
      <c r="P1">
        <v>1</v>
      </c>
      <c r="Q1">
        <f>VLOOKUP(P1,$D:$D,1,0)</f>
        <v>1</v>
      </c>
    </row>
    <row r="2" spans="1:18">
      <c r="A2" t="s">
        <v>907</v>
      </c>
      <c r="B2" t="str">
        <f>VLOOKUP(A2,population!$B:$E,1,0)</f>
        <v>Afghanistan</v>
      </c>
      <c r="C2" t="s">
        <v>1744</v>
      </c>
      <c r="D2">
        <v>65</v>
      </c>
      <c r="E2" t="s">
        <v>1731</v>
      </c>
      <c r="F2" s="3">
        <v>9.6999999999999994E-4</v>
      </c>
      <c r="G2" s="3">
        <v>0.96709000000000001</v>
      </c>
      <c r="H2" s="3">
        <v>2.9099999999999997E-4</v>
      </c>
      <c r="I2" s="3">
        <v>5.8199999999999994E-4</v>
      </c>
      <c r="L2" t="s">
        <v>524</v>
      </c>
    </row>
    <row r="3" spans="1:18">
      <c r="A3" t="s">
        <v>1100</v>
      </c>
      <c r="B3" t="str">
        <f>VLOOKUP(A3,population!$B:$E,1,0)</f>
        <v>Albania</v>
      </c>
      <c r="C3" t="s">
        <v>1740</v>
      </c>
      <c r="D3">
        <v>42</v>
      </c>
      <c r="E3" s="7" t="s">
        <v>1730</v>
      </c>
      <c r="F3" s="3">
        <v>5.8499999999999996E-2</v>
      </c>
      <c r="G3" s="3">
        <v>0.26097500000000001</v>
      </c>
      <c r="H3" s="3">
        <v>0</v>
      </c>
      <c r="I3" s="3">
        <v>5.2000000000000006E-3</v>
      </c>
      <c r="J3" s="1"/>
      <c r="K3" s="1">
        <f>SUM(F3:J3)</f>
        <v>0.32467499999999999</v>
      </c>
      <c r="L3" t="s">
        <v>954</v>
      </c>
      <c r="P3">
        <v>92</v>
      </c>
      <c r="Q3">
        <f>VLOOKUP(P3,$D:$D,1,0)</f>
        <v>92</v>
      </c>
    </row>
    <row r="4" spans="1:18">
      <c r="A4" t="s">
        <v>1668</v>
      </c>
      <c r="B4" t="str">
        <f>VLOOKUP(A4,population!$B:$E,1,0)</f>
        <v>Algeria</v>
      </c>
      <c r="C4" t="s">
        <v>1744</v>
      </c>
      <c r="D4">
        <v>35</v>
      </c>
      <c r="E4" s="7" t="s">
        <v>1731</v>
      </c>
      <c r="F4" s="3">
        <v>1.8600000000000001E-3</v>
      </c>
      <c r="G4" s="3">
        <v>0.91047</v>
      </c>
      <c r="H4" s="3">
        <v>0</v>
      </c>
      <c r="I4" s="3">
        <v>1.7019000000000003E-2</v>
      </c>
      <c r="L4" t="s">
        <v>1575</v>
      </c>
      <c r="P4">
        <v>70</v>
      </c>
      <c r="Q4">
        <f>VLOOKUP(P4,$D:$D,1,0)</f>
        <v>70</v>
      </c>
    </row>
    <row r="5" spans="1:18">
      <c r="A5" t="s">
        <v>1154</v>
      </c>
      <c r="B5" t="str">
        <f>VLOOKUP(A5,population!$B:$E,1,0)</f>
        <v>Andorra</v>
      </c>
      <c r="C5" t="s">
        <v>1746</v>
      </c>
      <c r="D5">
        <v>29</v>
      </c>
      <c r="E5" s="7" t="s">
        <v>1732</v>
      </c>
      <c r="F5" s="3">
        <v>0.89800000000000002</v>
      </c>
      <c r="G5" s="3">
        <v>8.0000000000000002E-3</v>
      </c>
      <c r="H5" s="3">
        <v>5.0000000000000001E-3</v>
      </c>
      <c r="I5" s="3">
        <v>8.8999999999999996E-2</v>
      </c>
      <c r="L5" t="s">
        <v>954</v>
      </c>
      <c r="P5">
        <v>61</v>
      </c>
      <c r="Q5">
        <f>VLOOKUP(P5,$D:$D,1,0)</f>
        <v>61</v>
      </c>
    </row>
    <row r="6" spans="1:18">
      <c r="A6" t="s">
        <v>300</v>
      </c>
      <c r="B6" t="str">
        <f>VLOOKUP(A6,population!$B:$E,1,0)</f>
        <v>Angola</v>
      </c>
      <c r="C6" t="s">
        <v>1747</v>
      </c>
      <c r="D6">
        <v>75</v>
      </c>
      <c r="E6" s="7" t="s">
        <v>1730</v>
      </c>
      <c r="F6" s="3">
        <v>0.7964</v>
      </c>
      <c r="G6" s="3">
        <v>1.7600000000000001E-3</v>
      </c>
      <c r="H6" s="3">
        <v>0</v>
      </c>
      <c r="I6" s="3">
        <v>8.1839999999999996E-2</v>
      </c>
      <c r="L6" t="s">
        <v>164</v>
      </c>
    </row>
    <row r="7" spans="1:18">
      <c r="A7" t="s">
        <v>1272</v>
      </c>
      <c r="B7" t="str">
        <f>VLOOKUP(A7,population!$B:$E,1,0)</f>
        <v>Antigua and Barbuda</v>
      </c>
      <c r="C7" t="s">
        <v>1746</v>
      </c>
      <c r="D7">
        <v>14</v>
      </c>
      <c r="E7" s="7" t="s">
        <v>1730</v>
      </c>
      <c r="F7" s="3">
        <v>0.93</v>
      </c>
      <c r="G7" s="3">
        <v>6.0000000000000001E-3</v>
      </c>
      <c r="H7" s="3">
        <v>2E-3</v>
      </c>
      <c r="I7" s="3">
        <v>6.3E-2</v>
      </c>
      <c r="L7" t="s">
        <v>1269</v>
      </c>
      <c r="P7">
        <v>20</v>
      </c>
      <c r="Q7">
        <f>VLOOKUP(P7,$D:$D,1,0)</f>
        <v>20</v>
      </c>
    </row>
    <row r="8" spans="1:18">
      <c r="A8" t="s">
        <v>1430</v>
      </c>
      <c r="B8" t="str">
        <f>VLOOKUP(A8,population!$B:$E,1,0)</f>
        <v>Argentina</v>
      </c>
      <c r="C8" t="s">
        <v>1749</v>
      </c>
      <c r="D8">
        <v>3</v>
      </c>
      <c r="E8" s="7" t="s">
        <v>1732</v>
      </c>
      <c r="F8" s="3">
        <v>0.56562000000000001</v>
      </c>
      <c r="G8" s="3">
        <v>6.6000000000000008E-3</v>
      </c>
      <c r="H8" s="3">
        <v>3.3E-4</v>
      </c>
      <c r="I8" s="3">
        <v>8.7780000000000011E-2</v>
      </c>
      <c r="J8" s="1">
        <f>+F8+G8</f>
        <v>0.57222000000000006</v>
      </c>
      <c r="L8" t="s">
        <v>1269</v>
      </c>
      <c r="P8">
        <v>4</v>
      </c>
      <c r="Q8">
        <f>VLOOKUP(P8,$D:$D,1,0)</f>
        <v>4</v>
      </c>
    </row>
    <row r="9" spans="1:18">
      <c r="A9" t="s">
        <v>912</v>
      </c>
      <c r="B9" t="str">
        <f>VLOOKUP(A9,population!$B:$E,1,0)</f>
        <v>Armenia</v>
      </c>
      <c r="C9" t="s">
        <v>1748</v>
      </c>
      <c r="D9">
        <v>51</v>
      </c>
      <c r="E9" s="7" t="s">
        <v>1767</v>
      </c>
      <c r="F9" s="3">
        <v>0.71412500000000001</v>
      </c>
      <c r="G9" s="3">
        <v>0</v>
      </c>
      <c r="H9" s="3">
        <v>0</v>
      </c>
      <c r="I9" s="3">
        <v>1.0149999999999999E-2</v>
      </c>
      <c r="L9" t="s">
        <v>524</v>
      </c>
      <c r="P9">
        <v>106</v>
      </c>
      <c r="Q9">
        <f>VLOOKUP(P9,$D:$D,1,0)</f>
        <v>106</v>
      </c>
      <c r="R9" t="s">
        <v>721</v>
      </c>
    </row>
    <row r="10" spans="1:18">
      <c r="A10" t="s">
        <v>523</v>
      </c>
      <c r="B10" t="str">
        <f>VLOOKUP(A10,population!$B:$E,1,0)</f>
        <v>Australia</v>
      </c>
      <c r="C10" t="s">
        <v>1740</v>
      </c>
      <c r="D10">
        <v>93</v>
      </c>
      <c r="E10" s="7" t="s">
        <v>1732</v>
      </c>
      <c r="F10" s="3">
        <v>0.21696000000000001</v>
      </c>
      <c r="G10" s="3">
        <v>7.6800000000000002E-3</v>
      </c>
      <c r="H10" s="3">
        <v>1.3120000000000001E-2</v>
      </c>
      <c r="I10" s="3">
        <v>8.2240000000000008E-2</v>
      </c>
      <c r="J10" s="1"/>
      <c r="K10" s="1">
        <f>SUM(F10:J10)</f>
        <v>0.32</v>
      </c>
      <c r="L10" t="s">
        <v>524</v>
      </c>
    </row>
    <row r="11" spans="1:18">
      <c r="A11" t="s">
        <v>953</v>
      </c>
      <c r="B11" t="str">
        <f>VLOOKUP(A11,population!$B:$E,1,0)</f>
        <v>Austria</v>
      </c>
      <c r="C11" t="s">
        <v>1742</v>
      </c>
      <c r="D11">
        <v>28</v>
      </c>
      <c r="E11" s="7" t="s">
        <v>1732</v>
      </c>
      <c r="F11" s="3">
        <v>0.44330000000000008</v>
      </c>
      <c r="G11" s="3">
        <v>2.9700000000000001E-2</v>
      </c>
      <c r="H11" s="3">
        <v>1.1000000000000001E-3</v>
      </c>
      <c r="I11" s="3">
        <v>7.4800000000000005E-2</v>
      </c>
      <c r="J11" s="1"/>
      <c r="K11" s="1">
        <f>SUM(F11:J11)</f>
        <v>0.54890000000000005</v>
      </c>
      <c r="L11" t="s">
        <v>954</v>
      </c>
      <c r="P11">
        <v>56</v>
      </c>
      <c r="Q11">
        <f>VLOOKUP(P11,$D:$D,1,0)</f>
        <v>56</v>
      </c>
    </row>
    <row r="12" spans="1:18">
      <c r="A12" t="s">
        <v>917</v>
      </c>
      <c r="B12" t="str">
        <f>VLOOKUP(A12,population!$B:$E,1,0)</f>
        <v>Azerbaijan</v>
      </c>
      <c r="C12" t="s">
        <v>1745</v>
      </c>
      <c r="D12">
        <v>51</v>
      </c>
      <c r="E12" s="7" t="s">
        <v>1767</v>
      </c>
      <c r="F12" s="3">
        <v>1.4849999999999999E-2</v>
      </c>
      <c r="G12" s="3">
        <v>0.479655</v>
      </c>
      <c r="H12" s="3">
        <v>0</v>
      </c>
      <c r="I12" s="3">
        <v>0</v>
      </c>
      <c r="J12" s="1">
        <f>+F12+G12</f>
        <v>0.49450499999999997</v>
      </c>
      <c r="L12" t="s">
        <v>524</v>
      </c>
      <c r="P12">
        <v>104</v>
      </c>
      <c r="Q12" t="e">
        <f>VLOOKUP(P12,$D:$D,1,0)</f>
        <v>#N/A</v>
      </c>
      <c r="R12" t="s">
        <v>1756</v>
      </c>
    </row>
    <row r="13" spans="1:18">
      <c r="A13" t="s">
        <v>1574</v>
      </c>
      <c r="B13" t="str">
        <f>VLOOKUP(A13,population!$B:$E,1,0)</f>
        <v>Bahrain</v>
      </c>
      <c r="C13" t="s">
        <v>1745</v>
      </c>
      <c r="D13">
        <v>63</v>
      </c>
      <c r="E13" t="s">
        <v>1731</v>
      </c>
      <c r="F13" s="3">
        <v>0.144205</v>
      </c>
      <c r="G13" s="3">
        <v>0.67136499999999988</v>
      </c>
      <c r="H13" s="3">
        <v>0.117465</v>
      </c>
      <c r="I13" s="3">
        <v>2.0054999999999996E-2</v>
      </c>
      <c r="L13" t="s">
        <v>1575</v>
      </c>
    </row>
    <row r="14" spans="1:18">
      <c r="A14" t="s">
        <v>853</v>
      </c>
      <c r="B14" t="str">
        <f>VLOOKUP(A14,population!$B:$E,1,0)</f>
        <v>Bangladesh</v>
      </c>
      <c r="C14" t="s">
        <v>1744</v>
      </c>
      <c r="D14">
        <v>95</v>
      </c>
      <c r="E14" s="7" t="s">
        <v>1731</v>
      </c>
      <c r="F14" s="3">
        <v>2E-3</v>
      </c>
      <c r="G14" s="3">
        <v>0.89800000000000002</v>
      </c>
      <c r="H14" s="3">
        <v>9.6000000000000002E-2</v>
      </c>
      <c r="I14" s="3">
        <v>4.7000000000000002E-3</v>
      </c>
      <c r="L14" t="s">
        <v>524</v>
      </c>
    </row>
    <row r="15" spans="1:18">
      <c r="A15" t="s">
        <v>1284</v>
      </c>
      <c r="B15" t="str">
        <f>VLOOKUP(A15,population!$B:$E,1,0)</f>
        <v>Barbados</v>
      </c>
      <c r="C15" t="s">
        <v>1746</v>
      </c>
      <c r="D15">
        <v>14</v>
      </c>
      <c r="E15" s="7" t="s">
        <v>1730</v>
      </c>
      <c r="F15" s="3">
        <v>0.95199999999999996</v>
      </c>
      <c r="G15" s="3">
        <v>0.01</v>
      </c>
      <c r="H15" s="3">
        <v>4.0000000000000001E-3</v>
      </c>
      <c r="I15" s="3">
        <v>3.3000000000000002E-2</v>
      </c>
      <c r="L15" t="s">
        <v>1269</v>
      </c>
      <c r="P15">
        <v>23</v>
      </c>
      <c r="Q15">
        <f>VLOOKUP(P15,$D:$D,1,0)</f>
        <v>23</v>
      </c>
    </row>
    <row r="16" spans="1:18">
      <c r="A16" t="s">
        <v>1029</v>
      </c>
      <c r="B16" t="str">
        <f>VLOOKUP(A16,population!$B:$E,1,0)</f>
        <v>Belarus</v>
      </c>
      <c r="C16" t="s">
        <v>1740</v>
      </c>
      <c r="D16">
        <v>34</v>
      </c>
      <c r="E16" s="7" t="s">
        <v>1732</v>
      </c>
      <c r="F16" s="3">
        <v>0.23496</v>
      </c>
      <c r="G16" s="3">
        <v>6.6E-4</v>
      </c>
      <c r="H16" s="3">
        <v>0</v>
      </c>
      <c r="I16" s="3">
        <v>9.4379999999999992E-2</v>
      </c>
      <c r="J16" s="1"/>
      <c r="K16" s="1">
        <f>SUM(F16:J16)</f>
        <v>0.32999999999999996</v>
      </c>
      <c r="L16" t="s">
        <v>954</v>
      </c>
      <c r="P16">
        <v>68</v>
      </c>
      <c r="Q16">
        <f>VLOOKUP(P16,$D:$D,1,0)</f>
        <v>68</v>
      </c>
    </row>
    <row r="17" spans="1:18">
      <c r="A17" t="s">
        <v>1197</v>
      </c>
      <c r="B17" t="str">
        <f>VLOOKUP(A17,population!$B:$E,1,0)</f>
        <v>Belgium</v>
      </c>
      <c r="C17" t="s">
        <v>1740</v>
      </c>
      <c r="D17">
        <v>27</v>
      </c>
      <c r="E17" s="7" t="s">
        <v>1732</v>
      </c>
      <c r="F17" s="3">
        <v>0.21285000000000001</v>
      </c>
      <c r="G17" s="3">
        <v>1.9470000000000001E-2</v>
      </c>
      <c r="H17" s="3">
        <v>6.6E-4</v>
      </c>
      <c r="I17" s="3">
        <v>9.6657000000000007E-2</v>
      </c>
      <c r="J17" s="1"/>
      <c r="K17" s="1">
        <f>SUM(F17:J17)</f>
        <v>0.32963700000000001</v>
      </c>
      <c r="L17" t="s">
        <v>954</v>
      </c>
      <c r="P17">
        <v>47</v>
      </c>
      <c r="Q17">
        <f>VLOOKUP(P17,$D:$D,1,0)</f>
        <v>47</v>
      </c>
    </row>
    <row r="18" spans="1:18">
      <c r="A18" t="s">
        <v>1374</v>
      </c>
      <c r="B18" t="str">
        <f>VLOOKUP(A18,population!$B:$E,1,0)</f>
        <v>Belize</v>
      </c>
      <c r="C18" t="s">
        <v>1749</v>
      </c>
      <c r="D18">
        <v>16</v>
      </c>
      <c r="E18" s="7" t="s">
        <v>1730</v>
      </c>
      <c r="F18" s="3">
        <v>0.54488999999999999</v>
      </c>
      <c r="G18" s="3">
        <v>6.1499999999999999E-4</v>
      </c>
      <c r="H18" s="3">
        <v>4.3049999999999998E-3</v>
      </c>
      <c r="I18" s="3">
        <v>6.4574999999999994E-2</v>
      </c>
      <c r="J18" s="1">
        <f>+F18+G18</f>
        <v>0.54550500000000002</v>
      </c>
      <c r="L18" t="s">
        <v>1269</v>
      </c>
      <c r="P18">
        <v>28</v>
      </c>
      <c r="Q18">
        <f>VLOOKUP(P18,$D:$D,1,0)</f>
        <v>28</v>
      </c>
    </row>
    <row r="19" spans="1:18">
      <c r="A19" t="s">
        <v>409</v>
      </c>
      <c r="B19" t="str">
        <f>VLOOKUP(A19,population!$B:$E,1,0)</f>
        <v>Benin</v>
      </c>
      <c r="C19" t="s">
        <v>1742</v>
      </c>
      <c r="D19">
        <v>53</v>
      </c>
      <c r="E19" s="7" t="s">
        <v>1767</v>
      </c>
      <c r="F19" s="3">
        <v>0.49025000000000007</v>
      </c>
      <c r="G19" s="3">
        <v>0.22015000000000001</v>
      </c>
      <c r="H19" s="3">
        <v>0</v>
      </c>
      <c r="I19" s="3">
        <v>0.213675</v>
      </c>
      <c r="J19" s="1"/>
      <c r="K19" s="1">
        <f>SUM(F19:J19)</f>
        <v>0.9240750000000002</v>
      </c>
      <c r="L19" t="s">
        <v>164</v>
      </c>
      <c r="P19">
        <v>109</v>
      </c>
      <c r="Q19">
        <f>VLOOKUP(P19,$D:$D,1,0)</f>
        <v>109</v>
      </c>
      <c r="R19" t="s">
        <v>699</v>
      </c>
    </row>
    <row r="20" spans="1:18">
      <c r="A20" t="s">
        <v>861</v>
      </c>
      <c r="B20" t="str">
        <f>VLOOKUP(A20,population!$B:$E,1,0)</f>
        <v>Bhutan</v>
      </c>
      <c r="C20" t="s">
        <v>1743</v>
      </c>
      <c r="D20">
        <v>95</v>
      </c>
      <c r="E20" s="7" t="s">
        <v>1731</v>
      </c>
      <c r="F20" s="3">
        <v>5.0000000000000001E-3</v>
      </c>
      <c r="G20" s="3">
        <v>2E-3</v>
      </c>
      <c r="H20" s="3">
        <v>0.97299999999999998</v>
      </c>
      <c r="I20" s="3">
        <v>1.9E-2</v>
      </c>
      <c r="L20" t="s">
        <v>524</v>
      </c>
    </row>
    <row r="21" spans="1:18">
      <c r="A21" t="s">
        <v>1439</v>
      </c>
      <c r="B21" t="str">
        <f>VLOOKUP(A21,population!$B:$E,1,0)</f>
        <v>Bolivia</v>
      </c>
      <c r="C21" t="s">
        <v>1747</v>
      </c>
      <c r="D21">
        <v>7</v>
      </c>
      <c r="E21" s="7" t="s">
        <v>1730</v>
      </c>
      <c r="F21" s="3">
        <v>0.83101499999999995</v>
      </c>
      <c r="G21" s="3">
        <v>0</v>
      </c>
      <c r="H21" s="3">
        <v>0</v>
      </c>
      <c r="I21" s="3">
        <v>5.3100000000000001E-2</v>
      </c>
      <c r="L21" t="s">
        <v>1269</v>
      </c>
      <c r="P21">
        <v>8</v>
      </c>
      <c r="Q21">
        <f>VLOOKUP(P21,$D:$D,1,0)</f>
        <v>8</v>
      </c>
    </row>
    <row r="22" spans="1:18">
      <c r="A22" t="s">
        <v>1106</v>
      </c>
      <c r="B22" t="str">
        <f>VLOOKUP(A22,population!$B:$E,1,0)</f>
        <v>Bosnia and Herzegovina</v>
      </c>
      <c r="C22" t="s">
        <v>1742</v>
      </c>
      <c r="D22">
        <v>39</v>
      </c>
      <c r="E22" s="7" t="s">
        <v>1730</v>
      </c>
      <c r="F22" s="3">
        <v>0.34518000000000004</v>
      </c>
      <c r="G22" s="3">
        <v>0.29832000000000003</v>
      </c>
      <c r="H22" s="3">
        <v>0</v>
      </c>
      <c r="I22" s="3">
        <v>1.6500000000000001E-2</v>
      </c>
      <c r="J22" s="1"/>
      <c r="K22" s="1">
        <f>SUM(F22:J22)</f>
        <v>0.66</v>
      </c>
      <c r="L22" t="s">
        <v>954</v>
      </c>
      <c r="P22">
        <v>84</v>
      </c>
      <c r="Q22">
        <f>VLOOKUP(P22,$D:$D,1,0)</f>
        <v>84</v>
      </c>
    </row>
    <row r="23" spans="1:18">
      <c r="A23" t="s">
        <v>366</v>
      </c>
      <c r="B23" t="str">
        <f>VLOOKUP(A23,population!$B:$E,1,0)</f>
        <v>Botswana</v>
      </c>
      <c r="C23" t="s">
        <v>1749</v>
      </c>
      <c r="D23">
        <v>84</v>
      </c>
      <c r="E23" s="7" t="s">
        <v>1730</v>
      </c>
      <c r="F23" s="3">
        <v>0.55516999999999994</v>
      </c>
      <c r="G23" s="3">
        <v>3.0800000000000003E-3</v>
      </c>
      <c r="H23" s="3">
        <v>2.31E-3</v>
      </c>
      <c r="I23" s="3">
        <v>0.20944000000000002</v>
      </c>
      <c r="J23" s="1">
        <f>+F23+G23</f>
        <v>0.55824999999999991</v>
      </c>
      <c r="L23" t="s">
        <v>164</v>
      </c>
    </row>
    <row r="24" spans="1:18">
      <c r="A24" t="s">
        <v>1443</v>
      </c>
      <c r="B24" t="str">
        <f>VLOOKUP(A24,population!$B:$E,1,0)</f>
        <v>Brazil</v>
      </c>
      <c r="C24" t="s">
        <v>1748</v>
      </c>
      <c r="D24">
        <v>5</v>
      </c>
      <c r="E24" s="7" t="s">
        <v>1730</v>
      </c>
      <c r="F24" s="3">
        <v>0.76950400000000008</v>
      </c>
      <c r="G24" s="3">
        <v>1.73E-4</v>
      </c>
      <c r="H24" s="3">
        <v>8.6499999999999999E-4</v>
      </c>
      <c r="I24" s="3">
        <v>9.4284999999999994E-2</v>
      </c>
      <c r="L24" t="s">
        <v>1269</v>
      </c>
      <c r="P24">
        <v>6</v>
      </c>
      <c r="Q24">
        <f>VLOOKUP(P24,$D:$D,1,0)</f>
        <v>6</v>
      </c>
    </row>
    <row r="25" spans="1:18">
      <c r="A25" t="s">
        <v>761</v>
      </c>
      <c r="B25" t="str">
        <f>VLOOKUP(A25,population!$B:$E,1,0)</f>
        <v>Brunei</v>
      </c>
      <c r="C25" t="s">
        <v>1745</v>
      </c>
      <c r="D25">
        <v>83</v>
      </c>
      <c r="E25" s="7" t="s">
        <v>1731</v>
      </c>
      <c r="F25" s="3">
        <v>9.4E-2</v>
      </c>
      <c r="G25" s="3">
        <v>0.751</v>
      </c>
      <c r="H25" s="3">
        <v>8.8999999999999996E-2</v>
      </c>
      <c r="I25" s="3">
        <v>6.7000000000000004E-2</v>
      </c>
      <c r="L25" t="s">
        <v>524</v>
      </c>
    </row>
    <row r="26" spans="1:18">
      <c r="A26" t="s">
        <v>1111</v>
      </c>
      <c r="B26" t="str">
        <f>VLOOKUP(A26,population!$B:$E,1,0)</f>
        <v>Bulgaria</v>
      </c>
      <c r="C26" t="s">
        <v>1740</v>
      </c>
      <c r="D26">
        <v>39</v>
      </c>
      <c r="E26" s="7" t="s">
        <v>1730</v>
      </c>
      <c r="F26" s="3">
        <v>0.27503499999999997</v>
      </c>
      <c r="G26" s="3">
        <v>4.5895000000000005E-2</v>
      </c>
      <c r="H26" s="3">
        <v>0</v>
      </c>
      <c r="I26" s="3">
        <v>1.4070000000000001E-2</v>
      </c>
      <c r="J26" s="1"/>
      <c r="K26" s="1">
        <f>SUM(F26:J26)</f>
        <v>0.33500000000000002</v>
      </c>
      <c r="L26" t="s">
        <v>954</v>
      </c>
      <c r="P26">
        <v>83</v>
      </c>
      <c r="Q26">
        <f>VLOOKUP(P26,$D:$D,1,0)</f>
        <v>83</v>
      </c>
    </row>
    <row r="27" spans="1:18">
      <c r="A27" t="s">
        <v>416</v>
      </c>
      <c r="B27" t="str">
        <f>VLOOKUP(A27,population!$B:$E,1,0)</f>
        <v>Burkina Faso</v>
      </c>
      <c r="C27" t="s">
        <v>1742</v>
      </c>
      <c r="D27">
        <v>49</v>
      </c>
      <c r="E27" s="7" t="s">
        <v>1767</v>
      </c>
      <c r="F27" s="3">
        <v>0.19687499999999999</v>
      </c>
      <c r="G27" s="3">
        <v>0.53900000000000003</v>
      </c>
      <c r="H27" s="3">
        <v>0</v>
      </c>
      <c r="I27" s="3">
        <v>0.13825000000000001</v>
      </c>
      <c r="J27" s="1"/>
      <c r="K27" s="1">
        <f>SUM(F27:J27)</f>
        <v>0.87412500000000004</v>
      </c>
      <c r="L27" t="s">
        <v>164</v>
      </c>
      <c r="P27">
        <v>102</v>
      </c>
      <c r="Q27">
        <f>VLOOKUP(P27,$D:$D,1,0)</f>
        <v>102</v>
      </c>
      <c r="R27" t="s">
        <v>250</v>
      </c>
    </row>
    <row r="28" spans="1:18">
      <c r="A28" t="s">
        <v>163</v>
      </c>
      <c r="B28" t="str">
        <f>VLOOKUP(A28,population!$B:$E,1,0)</f>
        <v>Burundi</v>
      </c>
      <c r="C28" t="s">
        <v>1747</v>
      </c>
      <c r="D28">
        <v>79</v>
      </c>
      <c r="E28" s="7" t="s">
        <v>1767</v>
      </c>
      <c r="F28" s="3">
        <v>0.89212500000000006</v>
      </c>
      <c r="G28" s="3">
        <v>2.7300000000000001E-2</v>
      </c>
      <c r="H28" s="3">
        <v>0</v>
      </c>
      <c r="I28" s="3">
        <v>5.5574999999999999E-2</v>
      </c>
      <c r="L28" t="s">
        <v>164</v>
      </c>
    </row>
    <row r="29" spans="1:18">
      <c r="A29" t="s">
        <v>779</v>
      </c>
      <c r="B29" t="str">
        <f>VLOOKUP(A29,population!$B:$E,1,0)</f>
        <v>Cambodia</v>
      </c>
      <c r="C29" t="s">
        <v>1743</v>
      </c>
      <c r="D29">
        <v>77</v>
      </c>
      <c r="E29" s="7" t="s">
        <v>1753</v>
      </c>
      <c r="F29" s="3">
        <v>3.8400000000000001E-3</v>
      </c>
      <c r="G29" s="3">
        <v>1.9199999999999998E-2</v>
      </c>
      <c r="H29" s="3">
        <v>0.93023999999999996</v>
      </c>
      <c r="I29" s="3">
        <v>7.6800000000000002E-3</v>
      </c>
      <c r="L29" t="s">
        <v>524</v>
      </c>
    </row>
    <row r="30" spans="1:18">
      <c r="A30" t="s">
        <v>307</v>
      </c>
      <c r="B30" t="str">
        <f>VLOOKUP(A30,population!$B:$E,1,0)</f>
        <v>Cameroon</v>
      </c>
      <c r="C30" t="s">
        <v>1749</v>
      </c>
      <c r="D30">
        <v>64</v>
      </c>
      <c r="E30" s="7" t="s">
        <v>1730</v>
      </c>
      <c r="F30" s="3">
        <v>0.67136499999999988</v>
      </c>
      <c r="G30" s="3">
        <v>0.17476499999999998</v>
      </c>
      <c r="H30" s="3">
        <v>0</v>
      </c>
      <c r="I30" s="3">
        <v>0.10791499999999998</v>
      </c>
      <c r="L30" t="s">
        <v>164</v>
      </c>
    </row>
    <row r="31" spans="1:18">
      <c r="A31" t="s">
        <v>1541</v>
      </c>
      <c r="B31" t="str">
        <f>VLOOKUP(A31,population!$B:$E,1,0)</f>
        <v>Canada</v>
      </c>
      <c r="C31" t="s">
        <v>1741</v>
      </c>
      <c r="D31">
        <v>19</v>
      </c>
      <c r="E31" s="7" t="s">
        <v>1732</v>
      </c>
      <c r="F31" s="3">
        <v>0.29399999999999998</v>
      </c>
      <c r="G31" s="3">
        <v>8.8199999999999997E-3</v>
      </c>
      <c r="H31" s="3">
        <v>9.2399999999999999E-3</v>
      </c>
      <c r="I31" s="3">
        <v>0.10836</v>
      </c>
      <c r="J31" s="1"/>
      <c r="K31" s="1">
        <f>SUM(F31:J31)</f>
        <v>0.42042000000000002</v>
      </c>
      <c r="L31" t="s">
        <v>1537</v>
      </c>
      <c r="P31">
        <v>35</v>
      </c>
      <c r="Q31">
        <f>VLOOKUP(P31,$D:$D,1,0)</f>
        <v>35</v>
      </c>
    </row>
    <row r="32" spans="1:18">
      <c r="A32" t="s">
        <v>422</v>
      </c>
      <c r="B32" t="str">
        <f>VLOOKUP(A32,population!$B:$E,1,0)</f>
        <v>Cape Verde</v>
      </c>
      <c r="C32" t="s">
        <v>1747</v>
      </c>
      <c r="D32">
        <v>110</v>
      </c>
      <c r="E32" s="7" t="s">
        <v>1989</v>
      </c>
      <c r="F32" s="3">
        <v>0.89100000000000001</v>
      </c>
      <c r="G32" s="3">
        <v>1E-3</v>
      </c>
      <c r="H32" s="3">
        <v>0</v>
      </c>
      <c r="I32" s="3">
        <v>0.108</v>
      </c>
      <c r="L32" t="s">
        <v>164</v>
      </c>
    </row>
    <row r="33" spans="1:18">
      <c r="A33" t="s">
        <v>314</v>
      </c>
      <c r="B33" t="str">
        <f>VLOOKUP(A33,population!$B:$E,1,0)</f>
        <v>Central African Republic</v>
      </c>
      <c r="C33" t="s">
        <v>1747</v>
      </c>
      <c r="D33">
        <v>66</v>
      </c>
      <c r="E33" s="7" t="s">
        <v>1730</v>
      </c>
      <c r="F33" s="3">
        <v>0.84129999999999994</v>
      </c>
      <c r="G33" s="3">
        <v>7.9899999999999999E-2</v>
      </c>
      <c r="H33" s="3">
        <v>0</v>
      </c>
      <c r="I33" s="3">
        <v>1.8800000000000001E-2</v>
      </c>
      <c r="L33" t="s">
        <v>164</v>
      </c>
    </row>
    <row r="34" spans="1:18">
      <c r="A34" t="s">
        <v>319</v>
      </c>
      <c r="B34" t="str">
        <f>VLOOKUP(A34,population!$B:$E,1,0)</f>
        <v>Chad</v>
      </c>
      <c r="C34" t="s">
        <v>1742</v>
      </c>
      <c r="D34">
        <v>54</v>
      </c>
      <c r="E34" s="7" t="s">
        <v>1767</v>
      </c>
      <c r="F34" s="3">
        <v>0.38163999999999998</v>
      </c>
      <c r="G34" s="3">
        <v>0.51982000000000006</v>
      </c>
      <c r="H34" s="3">
        <v>0</v>
      </c>
      <c r="I34" s="3">
        <v>3.7600000000000001E-2</v>
      </c>
      <c r="J34" s="1"/>
      <c r="K34" s="1">
        <f>SUM(F34:J34)</f>
        <v>0.93906000000000001</v>
      </c>
      <c r="L34" t="s">
        <v>164</v>
      </c>
      <c r="P34">
        <v>111</v>
      </c>
      <c r="Q34">
        <f>VLOOKUP(P34,$D:$D,1,0)</f>
        <v>111</v>
      </c>
      <c r="R34" t="s">
        <v>715</v>
      </c>
    </row>
    <row r="35" spans="1:18">
      <c r="A35" t="s">
        <v>1450</v>
      </c>
      <c r="B35" t="str">
        <f>VLOOKUP(A35,population!$B:$E,1,0)</f>
        <v>Chile</v>
      </c>
      <c r="C35" t="s">
        <v>1749</v>
      </c>
      <c r="D35">
        <v>2</v>
      </c>
      <c r="E35" s="7" t="s">
        <v>1730</v>
      </c>
      <c r="F35" s="3">
        <v>0.62202499999999994</v>
      </c>
      <c r="G35" s="3">
        <v>0</v>
      </c>
      <c r="H35" s="3">
        <v>4.1699999999999994E-4</v>
      </c>
      <c r="I35" s="3">
        <v>7.1584999999999996E-2</v>
      </c>
      <c r="L35" t="s">
        <v>1269</v>
      </c>
      <c r="P35">
        <v>3</v>
      </c>
      <c r="Q35">
        <f>VLOOKUP(P35,$D:$D,1,0)</f>
        <v>3</v>
      </c>
    </row>
    <row r="36" spans="1:18">
      <c r="A36" t="s">
        <v>590</v>
      </c>
      <c r="B36" t="str">
        <f>VLOOKUP(A36,population!$B:$E,1,0)</f>
        <v>China</v>
      </c>
      <c r="C36" t="s">
        <v>1743</v>
      </c>
      <c r="D36">
        <v>41</v>
      </c>
      <c r="E36" s="7" t="s">
        <v>1753</v>
      </c>
      <c r="F36" s="3">
        <v>5.0999999999999997E-2</v>
      </c>
      <c r="G36" s="3">
        <v>1.7999999999999999E-2</v>
      </c>
      <c r="H36" s="3">
        <v>0.182</v>
      </c>
      <c r="I36" s="3">
        <v>0.748</v>
      </c>
      <c r="L36" t="s">
        <v>524</v>
      </c>
      <c r="N36" t="s">
        <v>1752</v>
      </c>
      <c r="P36">
        <v>91</v>
      </c>
      <c r="Q36">
        <f>VLOOKUP(P36,$D:$D,1,0)</f>
        <v>91</v>
      </c>
    </row>
    <row r="37" spans="1:18">
      <c r="A37" t="s">
        <v>1457</v>
      </c>
      <c r="B37" t="str">
        <f>VLOOKUP(A37,population!$B:$E,1,0)</f>
        <v>Colombia</v>
      </c>
      <c r="C37" t="s">
        <v>1748</v>
      </c>
      <c r="D37">
        <v>10</v>
      </c>
      <c r="E37" s="7" t="s">
        <v>1730</v>
      </c>
      <c r="F37" s="3">
        <v>0.76312499999999994</v>
      </c>
      <c r="G37" s="3">
        <v>1.65E-4</v>
      </c>
      <c r="H37" s="3">
        <v>0</v>
      </c>
      <c r="I37" s="3">
        <v>6.17925E-2</v>
      </c>
      <c r="L37" t="s">
        <v>1269</v>
      </c>
      <c r="P37">
        <v>11</v>
      </c>
      <c r="Q37">
        <f>VLOOKUP(P37,$D:$D,1,0)</f>
        <v>11</v>
      </c>
    </row>
    <row r="38" spans="1:18">
      <c r="A38" t="s">
        <v>170</v>
      </c>
      <c r="B38" t="str">
        <f>VLOOKUP(A38,population!$B:$E,1,0)</f>
        <v>Comoros</v>
      </c>
      <c r="C38" t="s">
        <v>1744</v>
      </c>
      <c r="D38">
        <v>88</v>
      </c>
      <c r="E38" s="7" t="s">
        <v>1731</v>
      </c>
      <c r="F38" s="3">
        <v>4.7999999999999996E-3</v>
      </c>
      <c r="G38" s="3">
        <v>0.94367999999999996</v>
      </c>
      <c r="H38" s="3">
        <v>0</v>
      </c>
      <c r="I38" s="3">
        <v>1.0559999999999998E-2</v>
      </c>
      <c r="L38" t="s">
        <v>164</v>
      </c>
    </row>
    <row r="39" spans="1:18">
      <c r="A39" t="s">
        <v>1382</v>
      </c>
      <c r="B39" t="str">
        <f>VLOOKUP(A39,population!$B:$E,1,0)</f>
        <v>Costa Rica</v>
      </c>
      <c r="C39" t="s">
        <v>1748</v>
      </c>
      <c r="D39">
        <v>13</v>
      </c>
      <c r="E39" s="7" t="s">
        <v>1730</v>
      </c>
      <c r="F39" s="3">
        <v>0.71811000000000003</v>
      </c>
      <c r="G39" s="3">
        <v>0</v>
      </c>
      <c r="H39" s="3">
        <v>0</v>
      </c>
      <c r="I39" s="3">
        <v>7.1099999999999997E-2</v>
      </c>
      <c r="L39" t="s">
        <v>1269</v>
      </c>
      <c r="P39">
        <v>15</v>
      </c>
      <c r="Q39">
        <f>VLOOKUP(P39,$D:$D,1,0)</f>
        <v>15</v>
      </c>
    </row>
    <row r="40" spans="1:18">
      <c r="A40" t="s">
        <v>962</v>
      </c>
      <c r="B40" t="str">
        <f>VLOOKUP(A40,population!$B:$E,1,0)</f>
        <v>Croatia</v>
      </c>
      <c r="C40" t="s">
        <v>1749</v>
      </c>
      <c r="D40">
        <v>39</v>
      </c>
      <c r="E40" s="7" t="s">
        <v>1730</v>
      </c>
      <c r="F40" s="3">
        <v>0.62111000000000005</v>
      </c>
      <c r="G40" s="3">
        <v>9.3100000000000006E-3</v>
      </c>
      <c r="H40" s="3">
        <v>0</v>
      </c>
      <c r="I40" s="3">
        <v>3.3915000000000001E-2</v>
      </c>
      <c r="L40" t="s">
        <v>954</v>
      </c>
      <c r="P40">
        <v>87</v>
      </c>
      <c r="Q40">
        <f>VLOOKUP(P40,$D:$D,1,0)</f>
        <v>87</v>
      </c>
    </row>
    <row r="41" spans="1:18">
      <c r="A41" t="s">
        <v>1290</v>
      </c>
      <c r="B41" t="str">
        <f>VLOOKUP(A41,population!$B:$E,1,0)</f>
        <v>Cuba</v>
      </c>
      <c r="C41" t="s">
        <v>1740</v>
      </c>
      <c r="D41">
        <v>96</v>
      </c>
      <c r="E41" s="7" t="s">
        <v>1730</v>
      </c>
      <c r="F41" s="3">
        <v>0.19832</v>
      </c>
      <c r="G41" s="3">
        <v>0</v>
      </c>
      <c r="H41" s="3">
        <v>6.7000000000000002E-4</v>
      </c>
      <c r="I41" s="3">
        <v>0.13534000000000002</v>
      </c>
      <c r="J41" s="1"/>
      <c r="K41" s="1">
        <f>SUM(F41:J41)</f>
        <v>0.33433000000000002</v>
      </c>
      <c r="L41" t="s">
        <v>1269</v>
      </c>
    </row>
    <row r="42" spans="1:18">
      <c r="A42" t="s">
        <v>966</v>
      </c>
      <c r="B42" t="str">
        <f>VLOOKUP(A42,population!$B:$E,1,0)</f>
        <v>Czech Republic</v>
      </c>
      <c r="C42" t="s">
        <v>1740</v>
      </c>
      <c r="D42">
        <v>28</v>
      </c>
      <c r="E42" s="7" t="s">
        <v>1732</v>
      </c>
      <c r="F42" s="3">
        <v>4.7765000000000002E-2</v>
      </c>
      <c r="G42" s="3">
        <v>0</v>
      </c>
      <c r="H42" s="3">
        <v>0</v>
      </c>
      <c r="I42" s="3">
        <v>0.15661999999999998</v>
      </c>
      <c r="J42" s="1"/>
      <c r="K42" s="1">
        <f>SUM(F42:J42)</f>
        <v>0.20438499999999998</v>
      </c>
      <c r="L42" t="s">
        <v>954</v>
      </c>
      <c r="P42">
        <v>50</v>
      </c>
      <c r="Q42">
        <f>VLOOKUP(P42,$D:$D,1,0)</f>
        <v>50</v>
      </c>
    </row>
    <row r="43" spans="1:18">
      <c r="A43" t="s">
        <v>1058</v>
      </c>
      <c r="B43" t="str">
        <f>VLOOKUP(A43,population!$B:$E,1,0)</f>
        <v>Denmark</v>
      </c>
      <c r="C43" t="s">
        <v>1740</v>
      </c>
      <c r="D43">
        <v>25</v>
      </c>
      <c r="E43" s="7" t="s">
        <v>1732</v>
      </c>
      <c r="F43" s="3">
        <v>0.15029999999999999</v>
      </c>
      <c r="G43" s="3">
        <v>7.3800000000000003E-3</v>
      </c>
      <c r="H43" s="3">
        <v>1.08E-3</v>
      </c>
      <c r="I43" s="3">
        <v>2.1239999999999998E-2</v>
      </c>
      <c r="J43" s="1"/>
      <c r="K43" s="1">
        <f>SUM(F43:J43)</f>
        <v>0.18</v>
      </c>
      <c r="L43" t="s">
        <v>954</v>
      </c>
      <c r="P43">
        <v>43</v>
      </c>
      <c r="Q43">
        <f>VLOOKUP(P43,$D:$D,1,0)</f>
        <v>43</v>
      </c>
    </row>
    <row r="44" spans="1:18">
      <c r="A44" t="s">
        <v>175</v>
      </c>
      <c r="B44" t="str">
        <f>VLOOKUP(A44,population!$B:$E,1,0)</f>
        <v>Djibouti</v>
      </c>
      <c r="C44" t="s">
        <v>1744</v>
      </c>
      <c r="D44">
        <v>200</v>
      </c>
      <c r="E44" s="7" t="s">
        <v>1731</v>
      </c>
      <c r="F44" s="3">
        <v>2.4500000000000001E-2</v>
      </c>
      <c r="G44" s="3">
        <v>0.94961999999999991</v>
      </c>
      <c r="H44" s="3">
        <v>0</v>
      </c>
      <c r="I44" s="3">
        <v>4.8999999999999998E-3</v>
      </c>
      <c r="L44" t="s">
        <v>164</v>
      </c>
    </row>
    <row r="45" spans="1:18">
      <c r="A45" t="s">
        <v>1296</v>
      </c>
      <c r="B45" t="str">
        <f>VLOOKUP(A45,population!$B:$E,1,0)</f>
        <v>Dominica</v>
      </c>
      <c r="C45" t="s">
        <v>1746</v>
      </c>
      <c r="D45">
        <v>14</v>
      </c>
      <c r="E45" s="7" t="s">
        <v>1730</v>
      </c>
      <c r="F45" s="3">
        <v>0.94399999999999995</v>
      </c>
      <c r="G45" s="3">
        <v>1E-3</v>
      </c>
      <c r="H45" s="3">
        <v>1E-3</v>
      </c>
      <c r="I45" s="3">
        <v>5.1999999999999998E-2</v>
      </c>
      <c r="L45" t="s">
        <v>1269</v>
      </c>
      <c r="P45">
        <v>21</v>
      </c>
      <c r="Q45">
        <f>VLOOKUP(P45,$D:$D,1,0)</f>
        <v>21</v>
      </c>
    </row>
    <row r="46" spans="1:18">
      <c r="A46" t="s">
        <v>1299</v>
      </c>
      <c r="B46" t="str">
        <f>VLOOKUP(A46,population!$B:$E,1,0)</f>
        <v>Dominican Republic</v>
      </c>
      <c r="C46" t="s">
        <v>1748</v>
      </c>
      <c r="D46">
        <v>17</v>
      </c>
      <c r="E46" s="7" t="s">
        <v>1730</v>
      </c>
      <c r="F46" s="3">
        <v>0.75680000000000003</v>
      </c>
      <c r="G46" s="3">
        <v>0</v>
      </c>
      <c r="H46" s="3">
        <v>0</v>
      </c>
      <c r="I46" s="3">
        <v>0.10234</v>
      </c>
      <c r="L46" t="s">
        <v>1269</v>
      </c>
      <c r="P46">
        <v>33</v>
      </c>
      <c r="Q46">
        <f>VLOOKUP(P46,$D:$D,1,0)</f>
        <v>33</v>
      </c>
    </row>
    <row r="47" spans="1:18">
      <c r="A47" t="s">
        <v>1462</v>
      </c>
      <c r="B47" t="str">
        <f>VLOOKUP(A47,population!$B:$E,1,0)</f>
        <v>Ecuador</v>
      </c>
      <c r="C47" t="s">
        <v>1748</v>
      </c>
      <c r="D47">
        <v>9</v>
      </c>
      <c r="E47" s="7" t="s">
        <v>1730</v>
      </c>
      <c r="F47" s="3">
        <v>0.77161999999999986</v>
      </c>
      <c r="G47" s="3">
        <v>0</v>
      </c>
      <c r="H47" s="3">
        <v>0</v>
      </c>
      <c r="I47" s="3">
        <v>4.7559999999999998E-2</v>
      </c>
      <c r="L47" t="s">
        <v>1269</v>
      </c>
      <c r="P47">
        <v>10</v>
      </c>
      <c r="Q47">
        <f>VLOOKUP(P47,$D:$D,1,0)</f>
        <v>10</v>
      </c>
    </row>
    <row r="48" spans="1:18">
      <c r="A48" t="s">
        <v>1674</v>
      </c>
      <c r="B48" t="str">
        <f>VLOOKUP(A48,population!$B:$E,1,0)</f>
        <v>Egypt</v>
      </c>
      <c r="C48" t="s">
        <v>1744</v>
      </c>
      <c r="D48">
        <v>52</v>
      </c>
      <c r="E48" s="7" t="s">
        <v>1731</v>
      </c>
      <c r="F48" s="3">
        <v>4.9979999999999997E-2</v>
      </c>
      <c r="G48" s="3">
        <v>0.93001999999999996</v>
      </c>
      <c r="H48" s="3">
        <v>0</v>
      </c>
      <c r="I48" s="3">
        <v>0</v>
      </c>
      <c r="L48" t="s">
        <v>1575</v>
      </c>
      <c r="P48">
        <v>107</v>
      </c>
      <c r="Q48">
        <f>VLOOKUP(P48,$D:$D,1,0)</f>
        <v>107</v>
      </c>
      <c r="R48" t="s">
        <v>1758</v>
      </c>
    </row>
    <row r="49" spans="1:18">
      <c r="A49" t="s">
        <v>1388</v>
      </c>
      <c r="B49" t="str">
        <f>VLOOKUP(A49,population!$B:$E,1,0)</f>
        <v>El Salvador</v>
      </c>
      <c r="C49" t="s">
        <v>1748</v>
      </c>
      <c r="D49">
        <v>16</v>
      </c>
      <c r="E49" s="7" t="s">
        <v>1730</v>
      </c>
      <c r="F49" s="3">
        <v>0.73205999999999993</v>
      </c>
      <c r="G49" s="3">
        <v>0</v>
      </c>
      <c r="H49" s="3">
        <v>0</v>
      </c>
      <c r="I49" s="3">
        <v>9.7939999999999999E-2</v>
      </c>
      <c r="L49" t="s">
        <v>1269</v>
      </c>
      <c r="P49">
        <v>30</v>
      </c>
      <c r="Q49">
        <f>VLOOKUP(P49,$D:$D,1,0)</f>
        <v>30</v>
      </c>
    </row>
    <row r="50" spans="1:18">
      <c r="A50" t="s">
        <v>340</v>
      </c>
      <c r="B50" t="str">
        <f>VLOOKUP(A50,population!$B:$E,1,0)</f>
        <v>Equatorial Guinea</v>
      </c>
      <c r="C50" t="s">
        <v>1747</v>
      </c>
      <c r="D50">
        <v>64</v>
      </c>
      <c r="E50" s="7" t="s">
        <v>1730</v>
      </c>
      <c r="F50" s="3">
        <v>0.88700000000000001</v>
      </c>
      <c r="G50" s="3">
        <v>0.04</v>
      </c>
      <c r="H50" s="3">
        <v>0</v>
      </c>
      <c r="I50" s="3">
        <v>7.2000000000000008E-2</v>
      </c>
      <c r="L50" t="s">
        <v>164</v>
      </c>
    </row>
    <row r="51" spans="1:18">
      <c r="A51" t="s">
        <v>181</v>
      </c>
      <c r="B51" t="str">
        <f>VLOOKUP(A51,population!$B:$E,1,0)</f>
        <v>Eritrea</v>
      </c>
      <c r="C51" t="s">
        <v>1749</v>
      </c>
      <c r="D51">
        <v>72</v>
      </c>
      <c r="E51" s="7" t="s">
        <v>1767</v>
      </c>
      <c r="F51" s="3">
        <v>0.629</v>
      </c>
      <c r="G51" s="3">
        <v>0.36599999999999999</v>
      </c>
      <c r="H51" s="3">
        <v>0</v>
      </c>
      <c r="I51" s="3">
        <v>5.0000000000000001E-3</v>
      </c>
      <c r="J51" t="s">
        <v>1767</v>
      </c>
      <c r="L51" t="s">
        <v>164</v>
      </c>
    </row>
    <row r="52" spans="1:18">
      <c r="A52" t="s">
        <v>970</v>
      </c>
      <c r="B52" t="str">
        <f>VLOOKUP(A52,population!$B:$E,1,0)</f>
        <v>Estonia</v>
      </c>
      <c r="C52" t="s">
        <v>1740</v>
      </c>
      <c r="D52">
        <v>30</v>
      </c>
      <c r="E52" s="7" t="s">
        <v>1732</v>
      </c>
      <c r="F52" s="3">
        <v>6.4000000000000001E-2</v>
      </c>
      <c r="G52" s="3">
        <v>3.2000000000000003E-4</v>
      </c>
      <c r="H52" s="3">
        <v>0</v>
      </c>
      <c r="I52" s="3">
        <v>9.536E-2</v>
      </c>
      <c r="J52" s="1"/>
      <c r="K52" s="1">
        <f>SUM(F52:J52)</f>
        <v>0.15967999999999999</v>
      </c>
      <c r="L52" t="s">
        <v>954</v>
      </c>
      <c r="P52">
        <v>62</v>
      </c>
      <c r="Q52">
        <f>VLOOKUP(P52,$D:$D,1,0)</f>
        <v>62</v>
      </c>
    </row>
    <row r="53" spans="1:18">
      <c r="A53" t="s">
        <v>187</v>
      </c>
      <c r="B53" t="str">
        <f>VLOOKUP(A53,population!$B:$E,1,0)</f>
        <v>Ethiopia</v>
      </c>
      <c r="C53" t="s">
        <v>1742</v>
      </c>
      <c r="D53">
        <v>72</v>
      </c>
      <c r="E53" s="7" t="s">
        <v>1767</v>
      </c>
      <c r="F53" s="3">
        <v>0.57147999999999999</v>
      </c>
      <c r="G53" s="3">
        <v>0.31485999999999997</v>
      </c>
      <c r="H53" s="3">
        <v>0</v>
      </c>
      <c r="I53" s="3">
        <v>2.4205999999999998E-2</v>
      </c>
      <c r="J53" s="1" t="s">
        <v>1767</v>
      </c>
      <c r="K53" s="1">
        <f>SUM(F53:J53)</f>
        <v>0.91054599999999986</v>
      </c>
      <c r="L53" t="s">
        <v>164</v>
      </c>
    </row>
    <row r="54" spans="1:18">
      <c r="A54" t="s">
        <v>660</v>
      </c>
      <c r="B54" t="str">
        <f>VLOOKUP(A54,population!$B:$E,1,0)</f>
        <v>Fiji</v>
      </c>
      <c r="C54" t="s">
        <v>1749</v>
      </c>
      <c r="D54">
        <v>201</v>
      </c>
      <c r="E54" s="7" t="s">
        <v>1730</v>
      </c>
      <c r="F54" s="3">
        <v>0.64400000000000002</v>
      </c>
      <c r="G54" s="3">
        <v>6.3E-2</v>
      </c>
      <c r="H54" s="3">
        <v>0.27900000000000003</v>
      </c>
      <c r="I54" s="3">
        <v>1.3000000000000001E-2</v>
      </c>
      <c r="L54" t="s">
        <v>524</v>
      </c>
    </row>
    <row r="55" spans="1:18">
      <c r="A55" t="s">
        <v>1068</v>
      </c>
      <c r="B55" t="str">
        <f>VLOOKUP(A55,population!$B:$E,1,0)</f>
        <v>Finland</v>
      </c>
      <c r="C55" t="s">
        <v>1740</v>
      </c>
      <c r="D55">
        <v>26</v>
      </c>
      <c r="E55" s="7" t="s">
        <v>1732</v>
      </c>
      <c r="F55" s="3">
        <v>0.22848000000000002</v>
      </c>
      <c r="G55" s="3">
        <v>2.2400000000000002E-3</v>
      </c>
      <c r="H55" s="3">
        <v>0</v>
      </c>
      <c r="I55" s="3">
        <v>4.9280000000000004E-2</v>
      </c>
      <c r="J55" s="1"/>
      <c r="K55" s="1">
        <f>SUM(F55:J55)</f>
        <v>0.28000000000000003</v>
      </c>
      <c r="L55" t="s">
        <v>954</v>
      </c>
      <c r="P55">
        <v>44</v>
      </c>
      <c r="Q55">
        <f>VLOOKUP(P55,$D:$D,1,0)</f>
        <v>44</v>
      </c>
    </row>
    <row r="56" spans="1:18">
      <c r="A56" t="s">
        <v>347</v>
      </c>
      <c r="B56" t="str">
        <f>VLOOKUP(A56,population!$B:$E,1,0)</f>
        <v>Gabon</v>
      </c>
      <c r="C56" t="s">
        <v>1748</v>
      </c>
      <c r="D56">
        <v>64</v>
      </c>
      <c r="E56" s="7" t="s">
        <v>1730</v>
      </c>
      <c r="F56" s="3">
        <v>0.76500000000000001</v>
      </c>
      <c r="G56" s="3">
        <v>0.112</v>
      </c>
      <c r="H56" s="3">
        <v>0</v>
      </c>
      <c r="I56" s="3">
        <v>0.123</v>
      </c>
      <c r="L56" t="s">
        <v>164</v>
      </c>
    </row>
    <row r="57" spans="1:18">
      <c r="A57" t="s">
        <v>976</v>
      </c>
      <c r="B57" t="str">
        <f>VLOOKUP(A57,population!$B:$E,1,0)</f>
        <v>Germany</v>
      </c>
      <c r="C57" t="s">
        <v>1741</v>
      </c>
      <c r="D57">
        <v>28</v>
      </c>
      <c r="E57" s="7" t="s">
        <v>1732</v>
      </c>
      <c r="F57" s="3">
        <v>0.27945000000000003</v>
      </c>
      <c r="G57" s="3">
        <v>2.3490000000000004E-2</v>
      </c>
      <c r="H57" s="3">
        <v>1.6200000000000001E-3</v>
      </c>
      <c r="I57" s="3">
        <v>0.10064250000000001</v>
      </c>
      <c r="J57" s="1"/>
      <c r="K57" s="1">
        <f>SUM(F57:J57)</f>
        <v>0.40520250000000008</v>
      </c>
      <c r="L57" t="s">
        <v>954</v>
      </c>
      <c r="P57">
        <v>51</v>
      </c>
      <c r="Q57">
        <f t="shared" ref="Q57:Q68" si="0">VLOOKUP(P57,$D:$D,1,0)</f>
        <v>51</v>
      </c>
    </row>
    <row r="58" spans="1:18">
      <c r="A58" t="s">
        <v>432</v>
      </c>
      <c r="B58" t="str">
        <f>VLOOKUP(A58,population!$B:$E,1,0)</f>
        <v>Ghana</v>
      </c>
      <c r="C58" t="s">
        <v>1748</v>
      </c>
      <c r="D58">
        <v>53</v>
      </c>
      <c r="E58" s="7" t="s">
        <v>1767</v>
      </c>
      <c r="F58" s="3">
        <v>0.70780500000000002</v>
      </c>
      <c r="G58" s="3">
        <v>0.14931</v>
      </c>
      <c r="H58" s="3">
        <v>0</v>
      </c>
      <c r="I58" s="3">
        <v>8.7884999999999991E-2</v>
      </c>
      <c r="L58" t="s">
        <v>164</v>
      </c>
      <c r="P58">
        <v>110</v>
      </c>
      <c r="Q58">
        <f t="shared" si="0"/>
        <v>110</v>
      </c>
      <c r="R58" t="s">
        <v>422</v>
      </c>
    </row>
    <row r="59" spans="1:18">
      <c r="A59" t="s">
        <v>1116</v>
      </c>
      <c r="B59" t="str">
        <f>VLOOKUP(A59,population!$B:$E,1,0)</f>
        <v>Greece</v>
      </c>
      <c r="C59" t="s">
        <v>1749</v>
      </c>
      <c r="D59">
        <v>42</v>
      </c>
      <c r="E59" s="7" t="s">
        <v>1730</v>
      </c>
      <c r="F59" s="3">
        <v>0.629915</v>
      </c>
      <c r="G59" s="3">
        <v>3.7894999999999998E-2</v>
      </c>
      <c r="H59" s="3">
        <v>7.1500000000000003E-4</v>
      </c>
      <c r="I59" s="3">
        <v>4.4329999999999994E-2</v>
      </c>
      <c r="L59" t="s">
        <v>954</v>
      </c>
      <c r="P59">
        <v>94</v>
      </c>
      <c r="Q59">
        <f t="shared" si="0"/>
        <v>94</v>
      </c>
    </row>
    <row r="60" spans="1:18">
      <c r="A60" t="s">
        <v>1305</v>
      </c>
      <c r="B60" t="str">
        <f>VLOOKUP(A60,population!$B:$E,1,0)</f>
        <v>Grenada</v>
      </c>
      <c r="C60" t="s">
        <v>1746</v>
      </c>
      <c r="D60">
        <v>14</v>
      </c>
      <c r="E60" s="7" t="s">
        <v>1730</v>
      </c>
      <c r="F60" s="3">
        <v>0.96599999999999997</v>
      </c>
      <c r="G60" s="3">
        <v>3.0000000000000001E-3</v>
      </c>
      <c r="H60" s="3">
        <v>7.0000000000000001E-3</v>
      </c>
      <c r="I60" s="3">
        <v>2.5000000000000001E-2</v>
      </c>
      <c r="L60" t="s">
        <v>1269</v>
      </c>
      <c r="P60">
        <v>24</v>
      </c>
      <c r="Q60">
        <f t="shared" si="0"/>
        <v>24</v>
      </c>
    </row>
    <row r="61" spans="1:18">
      <c r="A61" t="s">
        <v>1394</v>
      </c>
      <c r="B61" t="str">
        <f>VLOOKUP(A61,population!$B:$E,1,0)</f>
        <v>Guatemala</v>
      </c>
      <c r="C61" t="s">
        <v>1747</v>
      </c>
      <c r="D61">
        <v>16</v>
      </c>
      <c r="E61" s="7" t="s">
        <v>1730</v>
      </c>
      <c r="F61" s="3">
        <v>0.83775999999999995</v>
      </c>
      <c r="G61" s="3">
        <v>0</v>
      </c>
      <c r="H61" s="3">
        <v>0</v>
      </c>
      <c r="I61" s="3">
        <v>4.1975999999999999E-2</v>
      </c>
      <c r="L61" t="s">
        <v>1269</v>
      </c>
      <c r="P61">
        <v>32</v>
      </c>
      <c r="Q61">
        <f t="shared" si="0"/>
        <v>32</v>
      </c>
    </row>
    <row r="62" spans="1:18">
      <c r="A62" t="s">
        <v>439</v>
      </c>
      <c r="B62" t="str">
        <f>VLOOKUP(A62,population!$B:$E,1,0)</f>
        <v>Guinea</v>
      </c>
      <c r="C62" t="s">
        <v>1745</v>
      </c>
      <c r="D62">
        <v>38</v>
      </c>
      <c r="E62" s="7" t="s">
        <v>1731</v>
      </c>
      <c r="F62" s="3">
        <v>0.10572999999999999</v>
      </c>
      <c r="G62" s="3">
        <v>0.81867999999999996</v>
      </c>
      <c r="H62" s="3">
        <v>0</v>
      </c>
      <c r="I62" s="3">
        <v>4.3649999999999994E-2</v>
      </c>
      <c r="L62" t="s">
        <v>164</v>
      </c>
      <c r="P62">
        <v>78</v>
      </c>
      <c r="Q62">
        <f t="shared" si="0"/>
        <v>78</v>
      </c>
    </row>
    <row r="63" spans="1:18">
      <c r="A63" t="s">
        <v>445</v>
      </c>
      <c r="B63" t="str">
        <f>VLOOKUP(A63,population!$B:$E,1,0)</f>
        <v>Guinea-Bissau</v>
      </c>
      <c r="C63" t="s">
        <v>1742</v>
      </c>
      <c r="D63">
        <v>38</v>
      </c>
      <c r="E63" s="7" t="s">
        <v>1731</v>
      </c>
      <c r="F63" s="3">
        <v>0.19700000000000001</v>
      </c>
      <c r="G63" s="3">
        <v>0.45100000000000001</v>
      </c>
      <c r="H63" s="3">
        <v>0</v>
      </c>
      <c r="I63" s="3">
        <v>0.35199999999999998</v>
      </c>
      <c r="J63" s="1"/>
      <c r="K63" s="1">
        <f>SUM(F63:J63)</f>
        <v>1</v>
      </c>
      <c r="L63" t="s">
        <v>164</v>
      </c>
      <c r="P63">
        <v>79</v>
      </c>
      <c r="Q63">
        <f t="shared" si="0"/>
        <v>79</v>
      </c>
    </row>
    <row r="64" spans="1:18">
      <c r="A64" t="s">
        <v>1478</v>
      </c>
      <c r="B64" t="str">
        <f>VLOOKUP(A64,population!$B:$E,1,0)</f>
        <v>Guyana</v>
      </c>
      <c r="C64" t="s">
        <v>1749</v>
      </c>
      <c r="D64">
        <v>12</v>
      </c>
      <c r="E64" s="7" t="s">
        <v>1730</v>
      </c>
      <c r="F64" s="3">
        <v>0.66</v>
      </c>
      <c r="G64" s="3">
        <v>6.4000000000000001E-2</v>
      </c>
      <c r="H64" s="3">
        <v>0.249</v>
      </c>
      <c r="I64" s="3">
        <v>2.7999999999999997E-2</v>
      </c>
      <c r="L64" t="s">
        <v>1269</v>
      </c>
      <c r="P64">
        <v>14</v>
      </c>
      <c r="Q64">
        <f t="shared" si="0"/>
        <v>14</v>
      </c>
    </row>
    <row r="65" spans="1:18">
      <c r="A65" t="s">
        <v>1313</v>
      </c>
      <c r="B65" t="str">
        <f>VLOOKUP(A65,population!$B:$E,1,0)</f>
        <v>Haiti</v>
      </c>
      <c r="C65" t="s">
        <v>1749</v>
      </c>
      <c r="D65">
        <v>15</v>
      </c>
      <c r="E65" s="7" t="s">
        <v>1730</v>
      </c>
      <c r="F65" s="3">
        <v>0.65175000000000005</v>
      </c>
      <c r="G65" s="3">
        <v>0</v>
      </c>
      <c r="H65" s="3">
        <v>0</v>
      </c>
      <c r="I65" s="3">
        <v>9.8250000000000004E-2</v>
      </c>
      <c r="L65" t="s">
        <v>1269</v>
      </c>
      <c r="P65">
        <v>26</v>
      </c>
      <c r="Q65">
        <f t="shared" si="0"/>
        <v>26</v>
      </c>
    </row>
    <row r="66" spans="1:18">
      <c r="A66" t="s">
        <v>1399</v>
      </c>
      <c r="B66" t="str">
        <f>VLOOKUP(A66,population!$B:$E,1,0)</f>
        <v>Honduras</v>
      </c>
      <c r="C66" t="s">
        <v>1748</v>
      </c>
      <c r="D66">
        <v>16</v>
      </c>
      <c r="E66" s="7" t="s">
        <v>1730</v>
      </c>
      <c r="F66" s="3">
        <v>0.73583999999999994</v>
      </c>
      <c r="G66" s="3">
        <v>8.4000000000000003E-4</v>
      </c>
      <c r="H66" s="3">
        <v>8.4000000000000003E-4</v>
      </c>
      <c r="I66" s="3">
        <v>0.10247999999999999</v>
      </c>
      <c r="L66" t="s">
        <v>1269</v>
      </c>
      <c r="P66">
        <v>31</v>
      </c>
      <c r="Q66">
        <f t="shared" si="0"/>
        <v>31</v>
      </c>
    </row>
    <row r="67" spans="1:18">
      <c r="A67" t="s">
        <v>983</v>
      </c>
      <c r="B67" t="str">
        <f>VLOOKUP(A67,population!$B:$E,1,0)</f>
        <v>Hungary</v>
      </c>
      <c r="C67" t="s">
        <v>1741</v>
      </c>
      <c r="D67">
        <v>28</v>
      </c>
      <c r="E67" s="7" t="s">
        <v>1732</v>
      </c>
      <c r="F67" s="3">
        <v>0.31629000000000002</v>
      </c>
      <c r="G67" s="3">
        <v>0</v>
      </c>
      <c r="H67" s="3">
        <v>0</v>
      </c>
      <c r="I67" s="3">
        <v>7.2540000000000007E-2</v>
      </c>
      <c r="J67" s="1"/>
      <c r="K67" s="1">
        <f>SUM(F67:J67)</f>
        <v>0.38883000000000001</v>
      </c>
      <c r="L67" t="s">
        <v>954</v>
      </c>
      <c r="P67">
        <v>52</v>
      </c>
      <c r="Q67">
        <f t="shared" si="0"/>
        <v>52</v>
      </c>
    </row>
    <row r="68" spans="1:18">
      <c r="A68" t="s">
        <v>1073</v>
      </c>
      <c r="B68" t="str">
        <f>VLOOKUP(A68,population!$B:$E,1,0)</f>
        <v>Iceland</v>
      </c>
      <c r="C68" t="s">
        <v>1746</v>
      </c>
      <c r="D68">
        <v>21</v>
      </c>
      <c r="E68" s="7" t="s">
        <v>1730</v>
      </c>
      <c r="F68" s="3">
        <v>0.95</v>
      </c>
      <c r="G68" s="3">
        <v>2E-3</v>
      </c>
      <c r="H68" s="3">
        <v>7.0000000000000001E-3</v>
      </c>
      <c r="I68" s="3">
        <v>4.2000000000000003E-2</v>
      </c>
      <c r="L68" t="s">
        <v>954</v>
      </c>
      <c r="P68">
        <v>37</v>
      </c>
      <c r="Q68">
        <f t="shared" si="0"/>
        <v>37</v>
      </c>
    </row>
    <row r="69" spans="1:18">
      <c r="A69" t="s">
        <v>866</v>
      </c>
      <c r="B69" t="str">
        <f>VLOOKUP(A69,population!$B:$E,1,0)</f>
        <v>India</v>
      </c>
      <c r="C69" t="s">
        <v>1743</v>
      </c>
      <c r="D69">
        <v>69</v>
      </c>
      <c r="E69" s="7" t="s">
        <v>1753</v>
      </c>
      <c r="F69" s="3">
        <v>1.9750000000000004E-2</v>
      </c>
      <c r="G69" s="3">
        <v>0.11376</v>
      </c>
      <c r="H69" s="3">
        <v>0.6343700000000001</v>
      </c>
      <c r="I69" s="3">
        <v>2.2673000000000002E-2</v>
      </c>
      <c r="L69" t="s">
        <v>524</v>
      </c>
    </row>
    <row r="70" spans="1:18">
      <c r="A70" t="s">
        <v>786</v>
      </c>
      <c r="B70" t="str">
        <f>VLOOKUP(A70,population!$B:$E,1,0)</f>
        <v>Indonesia</v>
      </c>
      <c r="C70" t="s">
        <v>1745</v>
      </c>
      <c r="D70">
        <v>85</v>
      </c>
      <c r="E70" s="7" t="s">
        <v>1731</v>
      </c>
      <c r="F70" s="3">
        <v>9.801E-2</v>
      </c>
      <c r="G70" s="3">
        <v>0.86327999999999994</v>
      </c>
      <c r="H70" s="3">
        <v>2.376E-2</v>
      </c>
      <c r="I70" s="3">
        <v>4.9500000000000004E-3</v>
      </c>
      <c r="L70" t="s">
        <v>524</v>
      </c>
    </row>
    <row r="71" spans="1:18">
      <c r="A71" t="s">
        <v>926</v>
      </c>
      <c r="B71" t="str">
        <f>VLOOKUP(A71,population!$B:$E,1,0)</f>
        <v>Iran</v>
      </c>
      <c r="C71" t="s">
        <v>1745</v>
      </c>
      <c r="D71">
        <v>59</v>
      </c>
      <c r="E71" s="7" t="s">
        <v>1731</v>
      </c>
      <c r="F71" s="3">
        <v>1.65E-3</v>
      </c>
      <c r="G71" s="3">
        <v>0.82087499999999991</v>
      </c>
      <c r="H71" s="3">
        <v>2.4749999999999994E-4</v>
      </c>
      <c r="I71" s="3">
        <v>2.4749999999999998E-3</v>
      </c>
      <c r="L71" t="s">
        <v>524</v>
      </c>
      <c r="P71">
        <v>121</v>
      </c>
      <c r="Q71" t="e">
        <f t="shared" ref="Q71:Q78" si="1">VLOOKUP(P71,$D:$D,1,0)</f>
        <v>#N/A</v>
      </c>
      <c r="R71" t="s">
        <v>1762</v>
      </c>
    </row>
    <row r="72" spans="1:18">
      <c r="A72" t="s">
        <v>1585</v>
      </c>
      <c r="B72" t="str">
        <f>VLOOKUP(A72,population!$B:$E,1,0)</f>
        <v>Iraq</v>
      </c>
      <c r="C72" t="s">
        <v>1745</v>
      </c>
      <c r="D72">
        <v>60</v>
      </c>
      <c r="E72" s="7" t="s">
        <v>1731</v>
      </c>
      <c r="F72" s="3">
        <v>6.8799999999999998E-3</v>
      </c>
      <c r="G72" s="3">
        <v>0.85139999999999993</v>
      </c>
      <c r="H72" s="3">
        <v>0</v>
      </c>
      <c r="I72" s="3">
        <v>1.3759999999999998E-3</v>
      </c>
      <c r="L72" t="s">
        <v>1575</v>
      </c>
      <c r="P72">
        <v>122</v>
      </c>
      <c r="Q72" t="e">
        <f t="shared" si="1"/>
        <v>#N/A</v>
      </c>
      <c r="R72" t="s">
        <v>1763</v>
      </c>
    </row>
    <row r="73" spans="1:18">
      <c r="A73" t="s">
        <v>1216</v>
      </c>
      <c r="B73" t="str">
        <f>VLOOKUP(A73,population!$B:$E,1,0)</f>
        <v>Ireland</v>
      </c>
      <c r="C73" t="s">
        <v>1749</v>
      </c>
      <c r="D73">
        <v>24</v>
      </c>
      <c r="E73" s="7" t="s">
        <v>1732</v>
      </c>
      <c r="F73" s="3">
        <v>0.49220000000000003</v>
      </c>
      <c r="G73" s="3">
        <v>5.8849999999999996E-3</v>
      </c>
      <c r="H73" s="3">
        <v>2.14E-3</v>
      </c>
      <c r="I73" s="3">
        <v>3.424E-2</v>
      </c>
      <c r="J73" s="1">
        <f>+F73+G73</f>
        <v>0.498085</v>
      </c>
      <c r="L73" t="s">
        <v>954</v>
      </c>
      <c r="P73">
        <v>41</v>
      </c>
      <c r="Q73">
        <f t="shared" si="1"/>
        <v>41</v>
      </c>
    </row>
    <row r="74" spans="1:18">
      <c r="A74" t="s">
        <v>1590</v>
      </c>
      <c r="B74" t="str">
        <f>VLOOKUP(A74,population!$B:$E,1,0)</f>
        <v>Israel</v>
      </c>
      <c r="C74" t="s">
        <v>1746</v>
      </c>
      <c r="D74">
        <v>56</v>
      </c>
      <c r="E74" s="7" t="s">
        <v>1767</v>
      </c>
      <c r="F74" s="3">
        <v>1</v>
      </c>
      <c r="G74" s="3">
        <v>0</v>
      </c>
      <c r="H74" s="3">
        <v>0</v>
      </c>
      <c r="I74" s="3">
        <v>0</v>
      </c>
      <c r="J74" s="1"/>
      <c r="K74" s="1"/>
      <c r="L74" t="s">
        <v>1575</v>
      </c>
      <c r="P74">
        <v>117</v>
      </c>
      <c r="Q74" t="e">
        <f t="shared" si="1"/>
        <v>#N/A</v>
      </c>
      <c r="R74" t="s">
        <v>1766</v>
      </c>
    </row>
    <row r="75" spans="1:18">
      <c r="A75" t="s">
        <v>1160</v>
      </c>
      <c r="B75" t="str">
        <f>VLOOKUP(A75,population!$B:$E,1,0)</f>
        <v>Italy</v>
      </c>
      <c r="C75" t="s">
        <v>1749</v>
      </c>
      <c r="D75">
        <v>36</v>
      </c>
      <c r="E75" s="7" t="s">
        <v>1730</v>
      </c>
      <c r="F75" s="3">
        <v>0.596167</v>
      </c>
      <c r="G75" s="3">
        <v>2.6454999999999996E-2</v>
      </c>
      <c r="H75" s="3">
        <v>2.1449999999999998E-3</v>
      </c>
      <c r="I75" s="3">
        <v>9.0090000000000003E-2</v>
      </c>
      <c r="J75" s="1">
        <f>+F75+G75</f>
        <v>0.62262200000000001</v>
      </c>
      <c r="L75" t="s">
        <v>954</v>
      </c>
      <c r="P75">
        <v>72</v>
      </c>
      <c r="Q75">
        <f t="shared" si="1"/>
        <v>72</v>
      </c>
    </row>
    <row r="76" spans="1:18">
      <c r="A76" t="s">
        <v>1319</v>
      </c>
      <c r="B76" t="str">
        <f>VLOOKUP(A76,population!$B:$E,1,0)</f>
        <v>Jamaica</v>
      </c>
      <c r="C76" t="s">
        <v>1749</v>
      </c>
      <c r="D76">
        <v>15</v>
      </c>
      <c r="E76" s="7" t="s">
        <v>1730</v>
      </c>
      <c r="F76" s="3">
        <v>0.54039999999999999</v>
      </c>
      <c r="G76" s="3">
        <v>0</v>
      </c>
      <c r="H76" s="3">
        <v>0</v>
      </c>
      <c r="I76" s="3">
        <v>0.15889999999999999</v>
      </c>
      <c r="J76" s="1">
        <f>+F76+G76</f>
        <v>0.54039999999999999</v>
      </c>
      <c r="L76" t="s">
        <v>1269</v>
      </c>
      <c r="P76">
        <v>25</v>
      </c>
      <c r="Q76">
        <f t="shared" si="1"/>
        <v>25</v>
      </c>
    </row>
    <row r="77" spans="1:18">
      <c r="A77" t="s">
        <v>608</v>
      </c>
      <c r="B77" t="str">
        <f>VLOOKUP(A77,population!$B:$E,1,0)</f>
        <v>Japan</v>
      </c>
      <c r="C77" t="s">
        <v>1740</v>
      </c>
      <c r="D77">
        <v>33</v>
      </c>
      <c r="E77" s="7" t="s">
        <v>1753</v>
      </c>
      <c r="F77" s="3">
        <v>3.7599999999999999E-3</v>
      </c>
      <c r="G77" s="3">
        <v>4.6999999999999999E-4</v>
      </c>
      <c r="H77" s="3">
        <v>8.5116999999999984E-2</v>
      </c>
      <c r="I77" s="3">
        <v>0.14593499999999998</v>
      </c>
      <c r="J77" s="1"/>
      <c r="K77" s="1">
        <f>SUM(F77:J77)</f>
        <v>0.23528199999999996</v>
      </c>
      <c r="L77" t="s">
        <v>524</v>
      </c>
      <c r="N77" t="s">
        <v>1470</v>
      </c>
      <c r="P77">
        <v>67</v>
      </c>
      <c r="Q77">
        <f t="shared" si="1"/>
        <v>67</v>
      </c>
    </row>
    <row r="78" spans="1:18">
      <c r="A78" t="s">
        <v>1599</v>
      </c>
      <c r="B78" t="str">
        <f>VLOOKUP(A78,population!$B:$E,1,0)</f>
        <v>Jordan</v>
      </c>
      <c r="C78" t="s">
        <v>1744</v>
      </c>
      <c r="D78">
        <v>56</v>
      </c>
      <c r="E78" s="7" t="s">
        <v>1767</v>
      </c>
      <c r="F78" s="3">
        <v>2.1229999999999999E-2</v>
      </c>
      <c r="G78" s="3">
        <v>0.93797999999999992</v>
      </c>
      <c r="H78" s="3">
        <v>4.8250000000000003E-3</v>
      </c>
      <c r="I78" s="3">
        <v>0</v>
      </c>
      <c r="L78" t="s">
        <v>1575</v>
      </c>
      <c r="P78">
        <v>113</v>
      </c>
      <c r="Q78" t="e">
        <f t="shared" si="1"/>
        <v>#N/A</v>
      </c>
      <c r="R78" t="s">
        <v>1551</v>
      </c>
    </row>
    <row r="79" spans="1:18">
      <c r="A79" t="s">
        <v>554</v>
      </c>
      <c r="B79" t="str">
        <f>VLOOKUP(A79,population!$B:$E,1,0)</f>
        <v>Kazakhstan</v>
      </c>
      <c r="C79" t="s">
        <v>1741</v>
      </c>
      <c r="D79">
        <v>98</v>
      </c>
      <c r="E79" s="7" t="s">
        <v>1732</v>
      </c>
      <c r="F79" s="3">
        <v>0.10664</v>
      </c>
      <c r="G79" s="3">
        <v>0.30271999999999999</v>
      </c>
      <c r="H79" s="3">
        <v>8.5999999999999998E-4</v>
      </c>
      <c r="I79" s="3">
        <v>1.9780000000000002E-2</v>
      </c>
      <c r="J79" s="1"/>
      <c r="K79" s="1">
        <f>SUM(F79:J79)</f>
        <v>0.43000000000000005</v>
      </c>
      <c r="L79" t="s">
        <v>524</v>
      </c>
    </row>
    <row r="80" spans="1:18">
      <c r="A80" t="s">
        <v>193</v>
      </c>
      <c r="B80" t="str">
        <f>VLOOKUP(A80,population!$B:$E,1,0)</f>
        <v>Kenya</v>
      </c>
      <c r="C80" t="s">
        <v>1747</v>
      </c>
      <c r="D80">
        <v>99</v>
      </c>
      <c r="E80" s="7" t="s">
        <v>1730</v>
      </c>
      <c r="F80" s="3">
        <v>0.79711999999999994</v>
      </c>
      <c r="G80" s="3">
        <v>9.1179999999999997E-2</v>
      </c>
      <c r="H80" s="3">
        <v>9.3999999999999997E-4</v>
      </c>
      <c r="I80" s="3">
        <v>5.0760000000000007E-2</v>
      </c>
      <c r="L80" t="s">
        <v>164</v>
      </c>
    </row>
    <row r="81" spans="1:18">
      <c r="A81" t="s">
        <v>705</v>
      </c>
      <c r="B81" t="str">
        <f>VLOOKUP(A81,population!$B:$E,1,0)</f>
        <v>Kiribati</v>
      </c>
      <c r="C81" t="s">
        <v>1746</v>
      </c>
      <c r="D81">
        <v>115</v>
      </c>
      <c r="E81" s="7" t="s">
        <v>1989</v>
      </c>
      <c r="F81" s="3">
        <v>0.97</v>
      </c>
      <c r="G81" s="3">
        <v>0</v>
      </c>
      <c r="H81" s="3">
        <v>0</v>
      </c>
      <c r="I81" s="3">
        <v>0.03</v>
      </c>
      <c r="L81" t="s">
        <v>524</v>
      </c>
    </row>
    <row r="82" spans="1:18">
      <c r="A82" t="s">
        <v>1604</v>
      </c>
      <c r="B82" t="str">
        <f>VLOOKUP(A82,population!$B:$E,1,0)</f>
        <v>Kuwait</v>
      </c>
      <c r="C82" t="s">
        <v>1745</v>
      </c>
      <c r="D82">
        <v>60</v>
      </c>
      <c r="E82" s="7" t="s">
        <v>1731</v>
      </c>
      <c r="F82" s="3">
        <v>0.132275</v>
      </c>
      <c r="G82" s="3">
        <v>0.68542500000000006</v>
      </c>
      <c r="H82" s="3">
        <v>0.10452500000000001</v>
      </c>
      <c r="I82" s="3">
        <v>2.7750000000000001E-3</v>
      </c>
      <c r="L82" t="s">
        <v>1575</v>
      </c>
      <c r="P82">
        <v>123</v>
      </c>
      <c r="Q82" t="e">
        <f>VLOOKUP(P82,$D:$D,1,0)</f>
        <v>#N/A</v>
      </c>
      <c r="R82" t="s">
        <v>1750</v>
      </c>
    </row>
    <row r="83" spans="1:18">
      <c r="A83" t="s">
        <v>563</v>
      </c>
      <c r="B83" t="str">
        <f>VLOOKUP(A83,population!$B:$E,1,0)</f>
        <v>Kyrgyzstan</v>
      </c>
      <c r="C83" t="s">
        <v>1745</v>
      </c>
      <c r="D83">
        <v>58</v>
      </c>
      <c r="E83" s="7" t="s">
        <v>1731</v>
      </c>
      <c r="F83" s="3">
        <v>8.2650000000000001E-2</v>
      </c>
      <c r="G83" s="3">
        <v>0.63800000000000001</v>
      </c>
      <c r="H83" s="3">
        <v>0</v>
      </c>
      <c r="I83" s="3">
        <v>3.6249999999999998E-3</v>
      </c>
      <c r="L83" t="s">
        <v>524</v>
      </c>
      <c r="P83">
        <v>120</v>
      </c>
      <c r="Q83" t="e">
        <f>VLOOKUP(P83,$D:$D,1,0)</f>
        <v>#N/A</v>
      </c>
      <c r="R83" t="s">
        <v>1764</v>
      </c>
    </row>
    <row r="84" spans="1:18">
      <c r="A84" t="s">
        <v>794</v>
      </c>
      <c r="B84" t="str">
        <f>VLOOKUP(A84,population!$B:$E,1,0)</f>
        <v>Laos</v>
      </c>
      <c r="C84" t="s">
        <v>1743</v>
      </c>
      <c r="D84">
        <v>77</v>
      </c>
      <c r="E84" s="7" t="s">
        <v>1753</v>
      </c>
      <c r="F84" s="3">
        <v>1.4474999999999998E-2</v>
      </c>
      <c r="G84" s="3">
        <v>0</v>
      </c>
      <c r="H84" s="3">
        <v>0.63690000000000002</v>
      </c>
      <c r="I84" s="3">
        <v>0.311695</v>
      </c>
      <c r="L84" t="s">
        <v>524</v>
      </c>
    </row>
    <row r="85" spans="1:18">
      <c r="A85" t="s">
        <v>987</v>
      </c>
      <c r="B85" t="str">
        <f>VLOOKUP(A85,population!$B:$E,1,0)</f>
        <v>Latvia</v>
      </c>
      <c r="C85" t="s">
        <v>1741</v>
      </c>
      <c r="D85">
        <v>30</v>
      </c>
      <c r="E85" s="7" t="s">
        <v>1732</v>
      </c>
      <c r="F85" s="3">
        <v>0.21762000000000004</v>
      </c>
      <c r="G85" s="3">
        <v>3.9000000000000005E-4</v>
      </c>
      <c r="H85" s="3">
        <v>0</v>
      </c>
      <c r="I85" s="3">
        <v>0.1716</v>
      </c>
      <c r="J85" s="1"/>
      <c r="K85" s="1">
        <f>SUM(F85:J85)</f>
        <v>0.38961000000000001</v>
      </c>
      <c r="L85" t="s">
        <v>954</v>
      </c>
      <c r="P85">
        <v>63</v>
      </c>
      <c r="Q85">
        <f>VLOOKUP(P85,$D:$D,1,0)</f>
        <v>63</v>
      </c>
    </row>
    <row r="86" spans="1:18">
      <c r="A86" t="s">
        <v>1610</v>
      </c>
      <c r="B86" t="str">
        <f>VLOOKUP(A86,population!$B:$E,1,0)</f>
        <v>Lebanon</v>
      </c>
      <c r="C86" t="s">
        <v>1742</v>
      </c>
      <c r="D86">
        <v>56</v>
      </c>
      <c r="E86" s="7" t="s">
        <v>1767</v>
      </c>
      <c r="F86" s="3">
        <v>0.34278500000000001</v>
      </c>
      <c r="G86" s="3">
        <v>0.54863499999999998</v>
      </c>
      <c r="H86" s="3">
        <v>1.7900000000000001E-3</v>
      </c>
      <c r="I86" s="3">
        <v>2.6850000000000003E-3</v>
      </c>
      <c r="J86" s="1"/>
      <c r="K86" s="1">
        <f>SUM(F86:J86)</f>
        <v>0.895895</v>
      </c>
      <c r="L86" t="s">
        <v>1575</v>
      </c>
      <c r="P86">
        <v>115</v>
      </c>
      <c r="Q86">
        <f>VLOOKUP(P86,$D:$D,1,0)</f>
        <v>115</v>
      </c>
      <c r="R86" t="s">
        <v>705</v>
      </c>
    </row>
    <row r="87" spans="1:18">
      <c r="A87" t="s">
        <v>375</v>
      </c>
      <c r="B87" t="str">
        <f>VLOOKUP(A87,population!$B:$E,1,0)</f>
        <v>Lesotho</v>
      </c>
      <c r="C87" t="s">
        <v>1746</v>
      </c>
      <c r="D87">
        <v>91</v>
      </c>
      <c r="E87" s="7" t="s">
        <v>1730</v>
      </c>
      <c r="F87" s="3">
        <v>0.96799999999999997</v>
      </c>
      <c r="G87" s="3">
        <v>0</v>
      </c>
      <c r="H87" s="3">
        <v>0</v>
      </c>
      <c r="I87" s="3">
        <v>3.2000000000000001E-2</v>
      </c>
      <c r="L87" t="s">
        <v>164</v>
      </c>
    </row>
    <row r="88" spans="1:18">
      <c r="A88" t="s">
        <v>458</v>
      </c>
      <c r="B88" t="str">
        <f>VLOOKUP(A88,population!$B:$E,1,0)</f>
        <v>Liberia</v>
      </c>
      <c r="C88" t="s">
        <v>1747</v>
      </c>
      <c r="D88">
        <v>38</v>
      </c>
      <c r="E88" s="7" t="s">
        <v>1731</v>
      </c>
      <c r="F88" s="3">
        <v>0.80745999999999996</v>
      </c>
      <c r="G88" s="3">
        <v>0.11279999999999998</v>
      </c>
      <c r="H88" s="3">
        <v>0</v>
      </c>
      <c r="I88" s="3">
        <v>1.8800000000000001E-2</v>
      </c>
      <c r="L88" t="s">
        <v>164</v>
      </c>
      <c r="P88">
        <v>81</v>
      </c>
      <c r="Q88">
        <f t="shared" ref="Q88:Q93" si="2">VLOOKUP(P88,$D:$D,1,0)</f>
        <v>81</v>
      </c>
    </row>
    <row r="89" spans="1:18">
      <c r="A89" t="s">
        <v>1678</v>
      </c>
      <c r="B89" t="str">
        <f>VLOOKUP(A89,population!$B:$E,1,0)</f>
        <v>Libya</v>
      </c>
      <c r="C89" t="s">
        <v>1744</v>
      </c>
      <c r="D89">
        <v>43</v>
      </c>
      <c r="E89" s="7" t="s">
        <v>1731</v>
      </c>
      <c r="F89" s="3">
        <v>2.7E-2</v>
      </c>
      <c r="G89" s="3">
        <v>0.96599999999999997</v>
      </c>
      <c r="H89" s="3">
        <v>3.0000000000000001E-3</v>
      </c>
      <c r="I89" s="3">
        <v>2E-3</v>
      </c>
      <c r="L89" t="s">
        <v>1575</v>
      </c>
      <c r="P89">
        <v>95</v>
      </c>
      <c r="Q89">
        <f t="shared" si="2"/>
        <v>95</v>
      </c>
    </row>
    <row r="90" spans="1:18">
      <c r="A90" t="s">
        <v>992</v>
      </c>
      <c r="B90" t="str">
        <f>VLOOKUP(A90,population!$B:$E,1,0)</f>
        <v>Liechtenstein</v>
      </c>
      <c r="C90" t="s">
        <v>1746</v>
      </c>
      <c r="D90">
        <v>28</v>
      </c>
      <c r="E90" s="7" t="s">
        <v>1732</v>
      </c>
      <c r="F90" s="3">
        <v>0.92</v>
      </c>
      <c r="G90" s="3">
        <v>0.05</v>
      </c>
      <c r="H90" s="3">
        <v>0</v>
      </c>
      <c r="I90" s="3">
        <v>2.9000000000000001E-2</v>
      </c>
      <c r="L90" t="s">
        <v>954</v>
      </c>
      <c r="P90">
        <v>58</v>
      </c>
      <c r="Q90">
        <f t="shared" si="2"/>
        <v>58</v>
      </c>
    </row>
    <row r="91" spans="1:18">
      <c r="A91" t="s">
        <v>995</v>
      </c>
      <c r="B91" t="str">
        <f>VLOOKUP(A91,population!$B:$E,1,0)</f>
        <v>Lithuania</v>
      </c>
      <c r="C91" t="s">
        <v>1741</v>
      </c>
      <c r="D91">
        <v>30</v>
      </c>
      <c r="E91" s="7" t="s">
        <v>1732</v>
      </c>
      <c r="F91" s="3">
        <v>0.37267</v>
      </c>
      <c r="G91" s="3">
        <v>0</v>
      </c>
      <c r="H91" s="3">
        <v>0</v>
      </c>
      <c r="I91" s="3">
        <v>4.1500000000000002E-2</v>
      </c>
      <c r="J91" s="1"/>
      <c r="K91" s="1">
        <f>SUM(F91:J91)</f>
        <v>0.41416999999999998</v>
      </c>
      <c r="L91" t="s">
        <v>954</v>
      </c>
      <c r="P91">
        <v>64</v>
      </c>
      <c r="Q91">
        <f t="shared" si="2"/>
        <v>64</v>
      </c>
    </row>
    <row r="92" spans="1:18">
      <c r="A92" t="s">
        <v>1225</v>
      </c>
      <c r="B92" t="str">
        <f>VLOOKUP(A92,population!$B:$E,1,0)</f>
        <v>Luxembourg</v>
      </c>
      <c r="C92" t="s">
        <v>1748</v>
      </c>
      <c r="D92">
        <v>27</v>
      </c>
      <c r="E92" s="7" t="s">
        <v>1732</v>
      </c>
      <c r="F92" s="3">
        <v>0.70499999999999996</v>
      </c>
      <c r="G92" s="3">
        <v>2.3E-2</v>
      </c>
      <c r="H92" s="3">
        <v>0</v>
      </c>
      <c r="I92" s="3">
        <v>0.27100000000000002</v>
      </c>
      <c r="L92" t="s">
        <v>954</v>
      </c>
      <c r="P92">
        <v>48</v>
      </c>
      <c r="Q92">
        <f t="shared" si="2"/>
        <v>48</v>
      </c>
    </row>
    <row r="93" spans="1:18">
      <c r="A93" t="s">
        <v>1127</v>
      </c>
      <c r="B93" t="str">
        <f>VLOOKUP(A93,population!$B:$E,1,0)</f>
        <v>Macedonia</v>
      </c>
      <c r="C93" t="s">
        <v>1742</v>
      </c>
      <c r="D93">
        <v>42</v>
      </c>
      <c r="E93" s="7" t="s">
        <v>1730</v>
      </c>
      <c r="F93" s="3">
        <v>0.465505</v>
      </c>
      <c r="G93" s="3">
        <v>0.30850500000000003</v>
      </c>
      <c r="H93" s="3">
        <v>0</v>
      </c>
      <c r="I93" s="3">
        <v>1.0990000000000002E-2</v>
      </c>
      <c r="J93" s="1"/>
      <c r="K93" s="1">
        <f>SUM(F93:J93)</f>
        <v>0.78500000000000014</v>
      </c>
      <c r="L93" t="s">
        <v>954</v>
      </c>
      <c r="P93">
        <v>93</v>
      </c>
      <c r="Q93">
        <f t="shared" si="2"/>
        <v>93</v>
      </c>
    </row>
    <row r="94" spans="1:18">
      <c r="A94" t="s">
        <v>201</v>
      </c>
      <c r="B94" t="str">
        <f>VLOOKUP(A94,population!$B:$E,1,0)</f>
        <v>Madagascar</v>
      </c>
      <c r="C94" t="s">
        <v>1748</v>
      </c>
      <c r="D94">
        <v>92</v>
      </c>
      <c r="E94" s="7" t="s">
        <v>1730</v>
      </c>
      <c r="F94" s="3">
        <v>0.79329000000000005</v>
      </c>
      <c r="G94" s="3">
        <v>2.7900000000000001E-2</v>
      </c>
      <c r="H94" s="3">
        <v>4.6500000000000003E-4</v>
      </c>
      <c r="I94" s="3">
        <v>0.10695</v>
      </c>
      <c r="L94" t="s">
        <v>164</v>
      </c>
    </row>
    <row r="95" spans="1:18">
      <c r="A95" t="s">
        <v>209</v>
      </c>
      <c r="B95" t="str">
        <f>VLOOKUP(A95,population!$B:$E,1,0)</f>
        <v>Malawi</v>
      </c>
      <c r="C95" t="s">
        <v>1747</v>
      </c>
      <c r="D95">
        <v>87</v>
      </c>
      <c r="E95" s="7" t="s">
        <v>1730</v>
      </c>
      <c r="F95" s="3">
        <v>0.81459499999999996</v>
      </c>
      <c r="G95" s="3">
        <v>0.12805</v>
      </c>
      <c r="H95" s="3">
        <v>0</v>
      </c>
      <c r="I95" s="3">
        <v>4.1370000000000004E-2</v>
      </c>
      <c r="L95" t="s">
        <v>164</v>
      </c>
    </row>
    <row r="96" spans="1:18">
      <c r="A96" t="s">
        <v>801</v>
      </c>
      <c r="B96" t="str">
        <f>VLOOKUP(A96,population!$B:$E,1,0)</f>
        <v>Malaysia</v>
      </c>
      <c r="C96" t="s">
        <v>1745</v>
      </c>
      <c r="D96">
        <v>83</v>
      </c>
      <c r="E96" s="7" t="s">
        <v>1731</v>
      </c>
      <c r="F96" s="3">
        <v>8.9770000000000003E-2</v>
      </c>
      <c r="G96" s="3">
        <v>0.60833499999999996</v>
      </c>
      <c r="H96" s="3">
        <v>0.22633499999999998</v>
      </c>
      <c r="I96" s="3">
        <v>3.056E-2</v>
      </c>
      <c r="L96" t="s">
        <v>524</v>
      </c>
    </row>
    <row r="97" spans="1:18">
      <c r="A97" t="s">
        <v>875</v>
      </c>
      <c r="B97" t="str">
        <f>VLOOKUP(A97,population!$B:$E,1,0)</f>
        <v>Maldives</v>
      </c>
      <c r="C97" t="s">
        <v>1744</v>
      </c>
      <c r="D97">
        <v>103</v>
      </c>
      <c r="E97" s="7" t="s">
        <v>1989</v>
      </c>
      <c r="F97" s="3">
        <v>4.0000000000000001E-3</v>
      </c>
      <c r="G97" s="3">
        <v>0.98399999999999999</v>
      </c>
      <c r="H97" s="3">
        <v>9.0000000000000011E-3</v>
      </c>
      <c r="I97" s="3">
        <v>0</v>
      </c>
      <c r="L97" t="s">
        <v>524</v>
      </c>
    </row>
    <row r="98" spans="1:18">
      <c r="A98" t="s">
        <v>465</v>
      </c>
      <c r="B98" t="str">
        <f>VLOOKUP(A98,population!$B:$E,1,0)</f>
        <v>Mali</v>
      </c>
      <c r="C98" t="s">
        <v>1745</v>
      </c>
      <c r="D98">
        <v>40</v>
      </c>
      <c r="E98" s="7" t="s">
        <v>1731</v>
      </c>
      <c r="F98" s="3">
        <v>3.024E-2</v>
      </c>
      <c r="G98" s="3">
        <v>0.87317999999999996</v>
      </c>
      <c r="H98" s="3">
        <v>0</v>
      </c>
      <c r="I98" s="3">
        <v>4.0634999999999998E-2</v>
      </c>
      <c r="L98" t="s">
        <v>164</v>
      </c>
      <c r="P98">
        <v>90</v>
      </c>
      <c r="Q98">
        <f>VLOOKUP(P98,$D:$D,1,0)</f>
        <v>90</v>
      </c>
    </row>
    <row r="99" spans="1:18">
      <c r="A99" t="s">
        <v>1167</v>
      </c>
      <c r="B99" t="str">
        <f>VLOOKUP(A99,population!$B:$E,1,0)</f>
        <v>Malta</v>
      </c>
      <c r="C99" t="s">
        <v>1746</v>
      </c>
      <c r="D99">
        <v>36</v>
      </c>
      <c r="E99" s="7" t="s">
        <v>1730</v>
      </c>
      <c r="F99" s="3">
        <v>0.97</v>
      </c>
      <c r="G99" s="3">
        <v>2E-3</v>
      </c>
      <c r="H99" s="3">
        <v>2E-3</v>
      </c>
      <c r="I99" s="3">
        <v>2.5000000000000001E-2</v>
      </c>
      <c r="L99" t="s">
        <v>954</v>
      </c>
      <c r="P99">
        <v>74</v>
      </c>
      <c r="Q99">
        <f>VLOOKUP(P99,$D:$D,1,0)</f>
        <v>74</v>
      </c>
    </row>
    <row r="100" spans="1:18">
      <c r="A100" t="s">
        <v>709</v>
      </c>
      <c r="B100" t="str">
        <f>VLOOKUP(A100,population!$B:$E,1,0)</f>
        <v>Marshall Islands</v>
      </c>
      <c r="C100" t="s">
        <v>1746</v>
      </c>
      <c r="D100">
        <v>90</v>
      </c>
      <c r="E100" s="7" t="s">
        <v>1730</v>
      </c>
      <c r="F100" s="3">
        <v>0.97499999999999998</v>
      </c>
      <c r="G100" s="3">
        <v>0</v>
      </c>
      <c r="H100" s="3">
        <v>0</v>
      </c>
      <c r="I100" s="3">
        <v>2.5999999999999999E-2</v>
      </c>
      <c r="L100" t="s">
        <v>524</v>
      </c>
    </row>
    <row r="101" spans="1:18">
      <c r="A101" t="s">
        <v>471</v>
      </c>
      <c r="B101" t="str">
        <f>VLOOKUP(A101,population!$B:$E,1,0)</f>
        <v>Mauritania</v>
      </c>
      <c r="C101" t="s">
        <v>1744</v>
      </c>
      <c r="D101">
        <v>31</v>
      </c>
      <c r="E101" s="7" t="s">
        <v>1731</v>
      </c>
      <c r="F101" s="3">
        <v>2.9399999999999999E-3</v>
      </c>
      <c r="G101" s="3">
        <v>0.97117999999999993</v>
      </c>
      <c r="H101" s="3">
        <v>0</v>
      </c>
      <c r="I101" s="3">
        <v>5.8799999999999998E-3</v>
      </c>
      <c r="L101" t="s">
        <v>164</v>
      </c>
      <c r="P101">
        <v>65</v>
      </c>
      <c r="Q101">
        <f>VLOOKUP(P101,$D:$D,1,0)</f>
        <v>65</v>
      </c>
    </row>
    <row r="102" spans="1:18">
      <c r="A102" t="s">
        <v>215</v>
      </c>
      <c r="B102" t="str">
        <f>VLOOKUP(A102,population!$B:$E,1,0)</f>
        <v>Mauritius</v>
      </c>
      <c r="C102" t="s">
        <v>1743</v>
      </c>
      <c r="D102">
        <v>202</v>
      </c>
      <c r="E102" s="7" t="s">
        <v>1767</v>
      </c>
      <c r="F102" s="3">
        <v>0.253</v>
      </c>
      <c r="G102" s="3">
        <v>0.16700000000000001</v>
      </c>
      <c r="H102" s="3">
        <v>0.56399999999999995</v>
      </c>
      <c r="I102" s="3">
        <v>1.6E-2</v>
      </c>
      <c r="L102" t="s">
        <v>164</v>
      </c>
    </row>
    <row r="103" spans="1:18">
      <c r="A103" t="s">
        <v>1406</v>
      </c>
      <c r="B103" t="str">
        <f>VLOOKUP(A103,population!$B:$E,1,0)</f>
        <v>Mexico</v>
      </c>
      <c r="C103" t="s">
        <v>1748</v>
      </c>
      <c r="D103">
        <v>18</v>
      </c>
      <c r="E103" s="7" t="s">
        <v>1730</v>
      </c>
      <c r="F103" s="3">
        <v>0.68515199999999998</v>
      </c>
      <c r="G103" s="3">
        <v>0</v>
      </c>
      <c r="H103" s="3">
        <v>0</v>
      </c>
      <c r="I103" s="3">
        <v>3.4416000000000002E-2</v>
      </c>
      <c r="L103" t="s">
        <v>1269</v>
      </c>
      <c r="P103">
        <v>34</v>
      </c>
      <c r="Q103">
        <f>VLOOKUP(P103,$D:$D,1,0)</f>
        <v>34</v>
      </c>
    </row>
    <row r="104" spans="1:18">
      <c r="A104" t="s">
        <v>1231</v>
      </c>
      <c r="B104" t="str">
        <f>VLOOKUP(A104,population!$B:$E,1,0)</f>
        <v>Monaco</v>
      </c>
      <c r="C104" t="s">
        <v>1747</v>
      </c>
      <c r="D104">
        <v>27</v>
      </c>
      <c r="E104" s="7" t="s">
        <v>1732</v>
      </c>
      <c r="F104" s="3">
        <v>0.877</v>
      </c>
      <c r="G104" s="3">
        <v>4.0000000000000001E-3</v>
      </c>
      <c r="H104" s="3">
        <v>0</v>
      </c>
      <c r="I104" s="3">
        <v>0.11900000000000001</v>
      </c>
      <c r="L104" t="s">
        <v>954</v>
      </c>
      <c r="P104">
        <v>49</v>
      </c>
      <c r="Q104">
        <f>VLOOKUP(P104,$D:$D,1,0)</f>
        <v>49</v>
      </c>
    </row>
    <row r="105" spans="1:18">
      <c r="A105" t="s">
        <v>638</v>
      </c>
      <c r="B105" t="str">
        <f>VLOOKUP(A105,population!$B:$E,1,0)</f>
        <v>Mongolia</v>
      </c>
      <c r="C105" t="s">
        <v>1743</v>
      </c>
      <c r="D105">
        <v>48</v>
      </c>
      <c r="E105" s="7" t="s">
        <v>1732</v>
      </c>
      <c r="F105" s="3">
        <v>2.3E-2</v>
      </c>
      <c r="G105" s="3">
        <v>3.2000000000000001E-2</v>
      </c>
      <c r="H105" s="3">
        <v>0.55100000000000005</v>
      </c>
      <c r="I105" s="3">
        <v>0.39400000000000002</v>
      </c>
      <c r="L105" t="s">
        <v>524</v>
      </c>
      <c r="P105">
        <v>101</v>
      </c>
      <c r="Q105" t="e">
        <f>VLOOKUP(P105,$D:$D,1,0)</f>
        <v>#N/A</v>
      </c>
      <c r="R105" t="s">
        <v>1754</v>
      </c>
    </row>
    <row r="106" spans="1:18">
      <c r="A106" t="s">
        <v>1136</v>
      </c>
      <c r="B106" t="str">
        <f>VLOOKUP(A106,population!$B:$E,1,0)</f>
        <v>Montenegro</v>
      </c>
      <c r="C106" t="s">
        <v>1741</v>
      </c>
      <c r="D106">
        <v>39</v>
      </c>
      <c r="E106" s="7" t="s">
        <v>1730</v>
      </c>
      <c r="F106" s="3">
        <v>0.35535500000000003</v>
      </c>
      <c r="G106" s="3">
        <v>8.5085000000000008E-2</v>
      </c>
      <c r="H106" s="3">
        <v>0</v>
      </c>
      <c r="I106" s="3">
        <v>1.456E-2</v>
      </c>
      <c r="J106" s="1"/>
      <c r="K106" s="1">
        <f>SUM(F106:J106)</f>
        <v>0.45500000000000007</v>
      </c>
      <c r="L106" t="s">
        <v>954</v>
      </c>
      <c r="P106">
        <v>85</v>
      </c>
      <c r="Q106">
        <f>VLOOKUP(P106,$D:$D,1,0)</f>
        <v>85</v>
      </c>
    </row>
    <row r="107" spans="1:18">
      <c r="A107" t="s">
        <v>1684</v>
      </c>
      <c r="B107" t="str">
        <f>VLOOKUP(A107,population!$B:$E,1,0)</f>
        <v>Morocco</v>
      </c>
      <c r="C107" t="s">
        <v>1744</v>
      </c>
      <c r="D107">
        <v>32</v>
      </c>
      <c r="E107" s="7" t="s">
        <v>1731</v>
      </c>
      <c r="F107" s="3">
        <v>5.9099999999999995E-4</v>
      </c>
      <c r="G107" s="3">
        <v>0.98401499999999997</v>
      </c>
      <c r="H107" s="3">
        <v>0</v>
      </c>
      <c r="I107" s="3">
        <v>0</v>
      </c>
      <c r="L107" t="s">
        <v>1575</v>
      </c>
      <c r="P107">
        <v>66</v>
      </c>
      <c r="Q107">
        <f>VLOOKUP(P107,$D:$D,1,0)</f>
        <v>66</v>
      </c>
    </row>
    <row r="108" spans="1:18">
      <c r="A108" t="s">
        <v>228</v>
      </c>
      <c r="B108" t="str">
        <f>VLOOKUP(A108,population!$B:$E,1,0)</f>
        <v>Mozambique</v>
      </c>
      <c r="C108" t="s">
        <v>1749</v>
      </c>
      <c r="D108">
        <v>87</v>
      </c>
      <c r="E108" s="7" t="s">
        <v>1730</v>
      </c>
      <c r="F108" s="3">
        <v>0.48761999999999994</v>
      </c>
      <c r="G108" s="3">
        <v>0.15479999999999999</v>
      </c>
      <c r="H108" s="3">
        <v>0</v>
      </c>
      <c r="I108" s="3">
        <v>0.21758</v>
      </c>
      <c r="J108" s="1">
        <f>+F108+G108</f>
        <v>0.64241999999999999</v>
      </c>
      <c r="L108" t="s">
        <v>164</v>
      </c>
    </row>
    <row r="109" spans="1:18">
      <c r="A109" t="s">
        <v>380</v>
      </c>
      <c r="B109" t="str">
        <f>VLOOKUP(A109,population!$B:$E,1,0)</f>
        <v>Namibia</v>
      </c>
      <c r="C109" t="s">
        <v>1747</v>
      </c>
      <c r="D109">
        <v>80</v>
      </c>
      <c r="E109" s="7" t="s">
        <v>1730</v>
      </c>
      <c r="F109" s="3">
        <v>0.89212500000000006</v>
      </c>
      <c r="G109" s="3">
        <v>2.745E-3</v>
      </c>
      <c r="H109" s="3">
        <v>0</v>
      </c>
      <c r="I109" s="3">
        <v>1.9214999999999999E-2</v>
      </c>
      <c r="L109" t="s">
        <v>164</v>
      </c>
    </row>
    <row r="110" spans="1:18">
      <c r="A110" t="s">
        <v>715</v>
      </c>
      <c r="B110" t="str">
        <f>VLOOKUP(A110,population!$B:$E,1,0)</f>
        <v>Nauru</v>
      </c>
      <c r="C110" t="s">
        <v>1748</v>
      </c>
      <c r="D110">
        <v>111</v>
      </c>
      <c r="E110" s="7" t="s">
        <v>1989</v>
      </c>
      <c r="F110" s="3">
        <v>0.79</v>
      </c>
      <c r="G110" s="3">
        <v>0</v>
      </c>
      <c r="H110" s="3">
        <v>1.0999999999999999E-2</v>
      </c>
      <c r="I110" s="3">
        <v>0.2</v>
      </c>
      <c r="L110" t="s">
        <v>524</v>
      </c>
    </row>
    <row r="111" spans="1:18">
      <c r="A111" t="s">
        <v>880</v>
      </c>
      <c r="B111" t="str">
        <f>VLOOKUP(A111,population!$B:$E,1,0)</f>
        <v>Nepal</v>
      </c>
      <c r="C111" t="s">
        <v>1743</v>
      </c>
      <c r="D111">
        <v>69</v>
      </c>
      <c r="E111" s="7" t="s">
        <v>1753</v>
      </c>
      <c r="F111" s="3">
        <v>4.6500000000000005E-3</v>
      </c>
      <c r="G111" s="3">
        <v>4.2779999999999999E-2</v>
      </c>
      <c r="H111" s="3">
        <v>0.84630000000000005</v>
      </c>
      <c r="I111" s="3">
        <v>3.7851000000000003E-2</v>
      </c>
      <c r="L111" t="s">
        <v>524</v>
      </c>
    </row>
    <row r="112" spans="1:18">
      <c r="A112" t="s">
        <v>1233</v>
      </c>
      <c r="B112" t="str">
        <f>VLOOKUP(A112,population!$B:$E,1,0)</f>
        <v>Netherlands</v>
      </c>
      <c r="C112" t="s">
        <v>1740</v>
      </c>
      <c r="D112">
        <v>27</v>
      </c>
      <c r="E112" s="7" t="s">
        <v>1732</v>
      </c>
      <c r="F112" s="3">
        <v>0.16764000000000001</v>
      </c>
      <c r="G112" s="3">
        <v>1.9800000000000002E-2</v>
      </c>
      <c r="H112" s="3">
        <v>2.31E-3</v>
      </c>
      <c r="I112" s="3">
        <v>0.14025000000000001</v>
      </c>
      <c r="J112" s="1"/>
      <c r="K112" s="1">
        <f>SUM(F112:J112)</f>
        <v>0.33000000000000007</v>
      </c>
      <c r="L112" t="s">
        <v>954</v>
      </c>
      <c r="P112">
        <v>45</v>
      </c>
      <c r="Q112">
        <f>VLOOKUP(P112,$D:$D,1,0)</f>
        <v>45</v>
      </c>
    </row>
    <row r="113" spans="1:18">
      <c r="A113" t="s">
        <v>535</v>
      </c>
      <c r="B113" t="str">
        <f>VLOOKUP(A113,population!$B:$E,1,0)</f>
        <v>New Zealand</v>
      </c>
      <c r="C113" t="s">
        <v>1740</v>
      </c>
      <c r="D113">
        <v>94</v>
      </c>
      <c r="E113" s="7" t="s">
        <v>1732</v>
      </c>
      <c r="F113" s="3">
        <v>0.18875999999999998</v>
      </c>
      <c r="G113" s="3">
        <v>3.96E-3</v>
      </c>
      <c r="H113" s="3">
        <v>1.2210000000000002E-2</v>
      </c>
      <c r="I113" s="3">
        <v>0.12474</v>
      </c>
      <c r="J113" s="1"/>
      <c r="K113" s="1">
        <f>SUM(F113:J113)</f>
        <v>0.32966999999999996</v>
      </c>
      <c r="L113" t="s">
        <v>524</v>
      </c>
    </row>
    <row r="114" spans="1:18">
      <c r="A114" t="s">
        <v>1410</v>
      </c>
      <c r="B114" t="str">
        <f>VLOOKUP(A114,population!$B:$E,1,0)</f>
        <v>Nicaragua</v>
      </c>
      <c r="C114" t="s">
        <v>1748</v>
      </c>
      <c r="D114">
        <v>16</v>
      </c>
      <c r="E114" s="7" t="s">
        <v>1730</v>
      </c>
      <c r="F114" s="3">
        <v>0.72071999999999992</v>
      </c>
      <c r="G114" s="3">
        <v>0</v>
      </c>
      <c r="H114" s="3">
        <v>0</v>
      </c>
      <c r="I114" s="3">
        <v>0.11760000000000001</v>
      </c>
      <c r="L114" t="s">
        <v>1269</v>
      </c>
      <c r="P114">
        <v>29</v>
      </c>
      <c r="Q114">
        <f>VLOOKUP(P114,$D:$D,1,0)</f>
        <v>29</v>
      </c>
    </row>
    <row r="115" spans="1:18">
      <c r="A115" t="s">
        <v>477</v>
      </c>
      <c r="B115" t="str">
        <f>VLOOKUP(A115,population!$B:$E,1,0)</f>
        <v>Niger</v>
      </c>
      <c r="C115" t="s">
        <v>1744</v>
      </c>
      <c r="D115">
        <v>50</v>
      </c>
      <c r="E115" s="7" t="s">
        <v>1731</v>
      </c>
      <c r="F115" s="3">
        <v>8.0000000000000002E-3</v>
      </c>
      <c r="G115" s="3">
        <v>0.98399999999999999</v>
      </c>
      <c r="H115" s="3">
        <v>0</v>
      </c>
      <c r="I115" s="3">
        <v>7.0000000000000001E-3</v>
      </c>
      <c r="L115" t="s">
        <v>164</v>
      </c>
      <c r="P115">
        <v>103</v>
      </c>
      <c r="Q115">
        <f>VLOOKUP(P115,$D:$D,1,0)</f>
        <v>103</v>
      </c>
      <c r="R115" t="s">
        <v>875</v>
      </c>
    </row>
    <row r="116" spans="1:18">
      <c r="A116" t="s">
        <v>482</v>
      </c>
      <c r="B116" t="str">
        <f>VLOOKUP(A116,population!$B:$E,1,0)</f>
        <v>Nigeria</v>
      </c>
      <c r="C116" t="s">
        <v>1742</v>
      </c>
      <c r="D116">
        <v>57</v>
      </c>
      <c r="E116" s="7" t="s">
        <v>1767</v>
      </c>
      <c r="F116" s="3">
        <v>0.47081499999999998</v>
      </c>
      <c r="G116" s="3">
        <v>0.46603999999999995</v>
      </c>
      <c r="H116" s="3">
        <v>9.5500000000000004E-5</v>
      </c>
      <c r="I116" s="3">
        <v>1.7763000000000001E-2</v>
      </c>
      <c r="J116" s="1"/>
      <c r="K116" s="1">
        <f>SUM(F116:J116)</f>
        <v>0.95471349999999999</v>
      </c>
      <c r="L116" t="s">
        <v>164</v>
      </c>
      <c r="P116">
        <v>118</v>
      </c>
      <c r="Q116" t="e">
        <f>VLOOKUP(P116,$D:$D,1,0)</f>
        <v>#N/A</v>
      </c>
      <c r="R116" t="s">
        <v>1761</v>
      </c>
    </row>
    <row r="117" spans="1:18">
      <c r="A117" t="s">
        <v>1076</v>
      </c>
      <c r="B117" t="str">
        <f>VLOOKUP(A117,population!$B:$E,1,0)</f>
        <v>Norway</v>
      </c>
      <c r="C117" t="s">
        <v>1740</v>
      </c>
      <c r="D117">
        <v>22</v>
      </c>
      <c r="E117" s="7" t="s">
        <v>1732</v>
      </c>
      <c r="F117" s="3">
        <v>0.17363499999999998</v>
      </c>
      <c r="G117" s="3">
        <v>7.5849999999999989E-3</v>
      </c>
      <c r="H117" s="3">
        <v>2.2549999999999996E-3</v>
      </c>
      <c r="I117" s="3">
        <v>2.1115000000000002E-2</v>
      </c>
      <c r="J117" s="1"/>
      <c r="K117" s="1">
        <f>SUM(F117:J117)</f>
        <v>0.20458999999999999</v>
      </c>
      <c r="L117" t="s">
        <v>954</v>
      </c>
      <c r="P117">
        <v>38</v>
      </c>
      <c r="Q117">
        <f>VLOOKUP(P117,$D:$D,1,0)</f>
        <v>38</v>
      </c>
    </row>
    <row r="118" spans="1:18">
      <c r="A118" t="s">
        <v>1616</v>
      </c>
      <c r="B118" t="str">
        <f>VLOOKUP(A118,population!$B:$E,1,0)</f>
        <v>Oman</v>
      </c>
      <c r="C118" t="s">
        <v>1745</v>
      </c>
      <c r="D118">
        <v>73</v>
      </c>
      <c r="E118" s="7" t="s">
        <v>1731</v>
      </c>
      <c r="F118" s="3">
        <v>6.4674999999999996E-2</v>
      </c>
      <c r="G118" s="3">
        <v>0.85470499999999994</v>
      </c>
      <c r="H118" s="3">
        <v>6.2685000000000005E-2</v>
      </c>
      <c r="I118" s="3">
        <v>1.1940000000000001E-2</v>
      </c>
      <c r="J118" t="s">
        <v>1731</v>
      </c>
      <c r="L118" t="s">
        <v>1575</v>
      </c>
    </row>
    <row r="119" spans="1:18">
      <c r="A119" t="s">
        <v>888</v>
      </c>
      <c r="B119" t="str">
        <f>VLOOKUP(A119,population!$B:$E,1,0)</f>
        <v>Pakistan</v>
      </c>
      <c r="C119" t="s">
        <v>1744</v>
      </c>
      <c r="D119">
        <v>67</v>
      </c>
      <c r="E119" t="s">
        <v>1731</v>
      </c>
      <c r="F119" s="3">
        <v>1.5440000000000001E-2</v>
      </c>
      <c r="G119" s="3">
        <v>0.93025999999999998</v>
      </c>
      <c r="H119" s="3">
        <v>1.84315E-2</v>
      </c>
      <c r="I119" s="3">
        <v>3.86E-4</v>
      </c>
      <c r="L119" t="s">
        <v>524</v>
      </c>
    </row>
    <row r="120" spans="1:18">
      <c r="A120" t="s">
        <v>721</v>
      </c>
      <c r="B120" t="str">
        <f>VLOOKUP(A120,population!$B:$E,1,0)</f>
        <v>Palau</v>
      </c>
      <c r="C120" t="s">
        <v>1747</v>
      </c>
      <c r="D120">
        <v>106</v>
      </c>
      <c r="E120" s="7" t="s">
        <v>1989</v>
      </c>
      <c r="F120" s="3">
        <v>0.86699999999999999</v>
      </c>
      <c r="G120" s="3">
        <v>0</v>
      </c>
      <c r="H120" s="3">
        <v>8.0000000000000002E-3</v>
      </c>
      <c r="I120" s="3">
        <v>0.124</v>
      </c>
      <c r="L120" t="s">
        <v>524</v>
      </c>
    </row>
    <row r="121" spans="1:18">
      <c r="A121" t="s">
        <v>1416</v>
      </c>
      <c r="B121" t="str">
        <f>VLOOKUP(A121,population!$B:$E,1,0)</f>
        <v>Panama</v>
      </c>
      <c r="C121" t="s">
        <v>1747</v>
      </c>
      <c r="D121">
        <v>13</v>
      </c>
      <c r="E121" s="7" t="s">
        <v>1730</v>
      </c>
      <c r="F121" s="3">
        <v>0.82192000000000009</v>
      </c>
      <c r="G121" s="3">
        <v>6.1600000000000005E-3</v>
      </c>
      <c r="H121" s="3">
        <v>1.7600000000000001E-3</v>
      </c>
      <c r="I121" s="3">
        <v>4.9280000000000004E-2</v>
      </c>
      <c r="L121" t="s">
        <v>1269</v>
      </c>
      <c r="P121">
        <v>16</v>
      </c>
      <c r="Q121">
        <f>VLOOKUP(P121,$D:$D,1,0)</f>
        <v>16</v>
      </c>
    </row>
    <row r="122" spans="1:18">
      <c r="A122" t="s">
        <v>675</v>
      </c>
      <c r="B122" t="str">
        <f>VLOOKUP(A122,population!$B:$E,1,0)</f>
        <v>Papua New Guinea</v>
      </c>
      <c r="C122" t="s">
        <v>1746</v>
      </c>
      <c r="D122">
        <v>86</v>
      </c>
      <c r="E122" s="7" t="s">
        <v>1730</v>
      </c>
      <c r="F122" s="3">
        <v>0.99199999999999999</v>
      </c>
      <c r="G122" s="3">
        <v>0</v>
      </c>
      <c r="H122" s="3">
        <v>0</v>
      </c>
      <c r="I122" s="3">
        <v>6.0000000000000001E-3</v>
      </c>
      <c r="L122" t="s">
        <v>524</v>
      </c>
    </row>
    <row r="123" spans="1:18">
      <c r="A123" t="s">
        <v>1484</v>
      </c>
      <c r="B123" t="str">
        <f>VLOOKUP(A123,population!$B:$E,1,0)</f>
        <v>Paraguay</v>
      </c>
      <c r="C123" t="s">
        <v>1747</v>
      </c>
      <c r="D123">
        <v>8</v>
      </c>
      <c r="E123" s="7" t="s">
        <v>1730</v>
      </c>
      <c r="F123" s="3">
        <v>0.88663500000000006</v>
      </c>
      <c r="G123" s="3">
        <v>0</v>
      </c>
      <c r="H123" s="3">
        <v>0</v>
      </c>
      <c r="I123" s="3">
        <v>2.7449999999999999E-2</v>
      </c>
      <c r="L123" t="s">
        <v>1269</v>
      </c>
      <c r="P123">
        <v>9</v>
      </c>
      <c r="Q123">
        <f>VLOOKUP(P123,$D:$D,1,0)</f>
        <v>9</v>
      </c>
    </row>
    <row r="124" spans="1:18">
      <c r="A124" t="s">
        <v>1490</v>
      </c>
      <c r="B124" t="str">
        <f>VLOOKUP(A124,population!$B:$E,1,0)</f>
        <v>Peru</v>
      </c>
      <c r="C124" t="s">
        <v>1747</v>
      </c>
      <c r="D124">
        <v>6</v>
      </c>
      <c r="E124" s="7" t="s">
        <v>1730</v>
      </c>
      <c r="F124" s="3">
        <v>0.79742499999999994</v>
      </c>
      <c r="G124" s="3">
        <v>0</v>
      </c>
      <c r="H124" s="3">
        <v>1.67E-3</v>
      </c>
      <c r="I124" s="3">
        <v>3.5904999999999999E-2</v>
      </c>
      <c r="L124" t="s">
        <v>1269</v>
      </c>
      <c r="P124">
        <v>7</v>
      </c>
      <c r="Q124">
        <f>VLOOKUP(P124,$D:$D,1,0)</f>
        <v>7</v>
      </c>
    </row>
    <row r="125" spans="1:18">
      <c r="A125" t="s">
        <v>810</v>
      </c>
      <c r="B125" t="str">
        <f>VLOOKUP(A125,population!$B:$E,1,0)</f>
        <v>Philippines</v>
      </c>
      <c r="C125" t="s">
        <v>1747</v>
      </c>
      <c r="D125">
        <v>78</v>
      </c>
      <c r="E125" s="7" t="s">
        <v>1730</v>
      </c>
      <c r="F125" s="3">
        <v>0.88433000000000006</v>
      </c>
      <c r="G125" s="3">
        <v>5.2524999999999995E-2</v>
      </c>
      <c r="H125" s="3">
        <v>8.5949999999999991E-4</v>
      </c>
      <c r="I125" s="3">
        <v>1.6234999999999999E-2</v>
      </c>
      <c r="L125" t="s">
        <v>524</v>
      </c>
    </row>
    <row r="126" spans="1:18">
      <c r="A126" t="s">
        <v>999</v>
      </c>
      <c r="B126" t="str">
        <f>VLOOKUP(A126,population!$B:$E,1,0)</f>
        <v>Poland</v>
      </c>
      <c r="C126" t="s">
        <v>1748</v>
      </c>
      <c r="D126">
        <v>28</v>
      </c>
      <c r="E126" s="7" t="s">
        <v>1732</v>
      </c>
      <c r="F126" s="3">
        <v>0.70275849999999995</v>
      </c>
      <c r="G126" s="3">
        <v>0</v>
      </c>
      <c r="H126" s="3">
        <v>0</v>
      </c>
      <c r="I126" s="3">
        <v>4.172E-2</v>
      </c>
      <c r="L126" t="s">
        <v>954</v>
      </c>
      <c r="P126">
        <v>57</v>
      </c>
      <c r="Q126">
        <f>VLOOKUP(P126,$D:$D,1,0)</f>
        <v>57</v>
      </c>
    </row>
    <row r="127" spans="1:18">
      <c r="A127" t="s">
        <v>1171</v>
      </c>
      <c r="B127" t="str">
        <f>VLOOKUP(A127,population!$B:$E,1,0)</f>
        <v>Portugal</v>
      </c>
      <c r="C127" t="s">
        <v>1749</v>
      </c>
      <c r="D127">
        <v>29</v>
      </c>
      <c r="E127" s="7" t="s">
        <v>1732</v>
      </c>
      <c r="F127" s="3">
        <v>0.67066999999999988</v>
      </c>
      <c r="G127" s="3">
        <v>4.2899999999999995E-3</v>
      </c>
      <c r="H127" s="3">
        <v>5.0049999999999999E-3</v>
      </c>
      <c r="I127" s="3">
        <v>3.5034999999999997E-2</v>
      </c>
      <c r="L127" t="s">
        <v>954</v>
      </c>
      <c r="P127">
        <v>60</v>
      </c>
      <c r="Q127">
        <f>VLOOKUP(P127,$D:$D,1,0)</f>
        <v>60</v>
      </c>
    </row>
    <row r="128" spans="1:18">
      <c r="A128" t="s">
        <v>1627</v>
      </c>
      <c r="B128" t="str">
        <f>VLOOKUP(A128,population!$B:$E,1,0)</f>
        <v>Qatar</v>
      </c>
      <c r="C128" t="s">
        <v>1745</v>
      </c>
      <c r="D128">
        <v>63</v>
      </c>
      <c r="E128" t="s">
        <v>1731</v>
      </c>
      <c r="F128" s="3">
        <v>0.13041</v>
      </c>
      <c r="G128" s="3">
        <v>0.63976500000000003</v>
      </c>
      <c r="H128" s="3">
        <v>0.15970500000000001</v>
      </c>
      <c r="I128" s="3">
        <v>1.512E-2</v>
      </c>
      <c r="L128" t="s">
        <v>1575</v>
      </c>
    </row>
    <row r="129" spans="1:17">
      <c r="A129" t="s">
        <v>1140</v>
      </c>
      <c r="B129" t="str">
        <f>VLOOKUP(A129,population!$B:$E,1,0)</f>
        <v>Romania</v>
      </c>
      <c r="C129" t="s">
        <v>1747</v>
      </c>
      <c r="D129">
        <v>39</v>
      </c>
      <c r="E129" s="7" t="s">
        <v>1730</v>
      </c>
      <c r="F129" s="3">
        <v>0.83579999999999999</v>
      </c>
      <c r="G129" s="3">
        <v>2.5200000000000001E-3</v>
      </c>
      <c r="H129" s="3">
        <v>0</v>
      </c>
      <c r="I129" s="3">
        <v>8.4000000000000003E-4</v>
      </c>
      <c r="L129" t="s">
        <v>954</v>
      </c>
      <c r="P129">
        <v>89</v>
      </c>
      <c r="Q129">
        <f>VLOOKUP(P129,$D:$D,1,0)</f>
        <v>89</v>
      </c>
    </row>
    <row r="130" spans="1:17">
      <c r="A130" t="s">
        <v>1039</v>
      </c>
      <c r="B130" t="str">
        <f>VLOOKUP(A130,population!$B:$E,1,0)</f>
        <v>Russia</v>
      </c>
      <c r="C130" t="s">
        <v>1740</v>
      </c>
      <c r="D130">
        <v>23</v>
      </c>
      <c r="E130" s="7" t="s">
        <v>1732</v>
      </c>
      <c r="F130" s="3">
        <v>0.24255000000000002</v>
      </c>
      <c r="G130" s="3">
        <v>3.3000000000000002E-2</v>
      </c>
      <c r="H130" s="3">
        <v>3.9600000000000003E-4</v>
      </c>
      <c r="I130" s="3">
        <v>5.4120000000000001E-2</v>
      </c>
      <c r="J130" s="1"/>
      <c r="K130" s="1">
        <f>SUM(F130:J130)</f>
        <v>0.33006600000000003</v>
      </c>
      <c r="L130" t="s">
        <v>954</v>
      </c>
      <c r="P130">
        <v>39</v>
      </c>
      <c r="Q130">
        <f>VLOOKUP(P130,$D:$D,1,0)</f>
        <v>39</v>
      </c>
    </row>
    <row r="131" spans="1:17">
      <c r="A131" t="s">
        <v>243</v>
      </c>
      <c r="B131" t="str">
        <f>VLOOKUP(A131,population!$B:$E,1,0)</f>
        <v>Rwanda</v>
      </c>
      <c r="C131" t="s">
        <v>1747</v>
      </c>
      <c r="D131">
        <v>79</v>
      </c>
      <c r="E131" s="7" t="s">
        <v>1767</v>
      </c>
      <c r="F131" s="3">
        <v>0.88729999999999998</v>
      </c>
      <c r="G131" s="3">
        <v>1.7099999999999997E-2</v>
      </c>
      <c r="H131" s="3">
        <v>0</v>
      </c>
      <c r="I131" s="3">
        <v>4.5600000000000002E-2</v>
      </c>
      <c r="L131" t="s">
        <v>164</v>
      </c>
    </row>
    <row r="132" spans="1:17">
      <c r="A132" t="s">
        <v>1729</v>
      </c>
      <c r="B132" t="str">
        <f>VLOOKUP(A132,population!$B:$E,1,0)</f>
        <v>Saint Kitts and Nevis</v>
      </c>
      <c r="C132" t="s">
        <v>1747</v>
      </c>
      <c r="D132">
        <v>14</v>
      </c>
      <c r="E132" s="7" t="s">
        <v>1730</v>
      </c>
      <c r="F132" s="3">
        <v>0.88700000000000001</v>
      </c>
      <c r="G132" s="3">
        <v>1.4999999999999999E-2</v>
      </c>
      <c r="H132" s="3">
        <v>3.4000000000000002E-2</v>
      </c>
      <c r="I132" s="3">
        <v>6.5000000000000002E-2</v>
      </c>
      <c r="L132" t="s">
        <v>1269</v>
      </c>
      <c r="P132">
        <v>18</v>
      </c>
      <c r="Q132">
        <f>VLOOKUP(P132,$D:$D,1,0)</f>
        <v>18</v>
      </c>
    </row>
    <row r="133" spans="1:17">
      <c r="A133" t="s">
        <v>1726</v>
      </c>
      <c r="B133" t="str">
        <f>VLOOKUP(A133,population!$B:$E,1,0)</f>
        <v>Saint Lucia</v>
      </c>
      <c r="C133" t="s">
        <v>1746</v>
      </c>
      <c r="D133">
        <v>14</v>
      </c>
      <c r="E133" s="7" t="s">
        <v>1730</v>
      </c>
      <c r="F133" s="3">
        <v>0.94599999999999995</v>
      </c>
      <c r="G133" s="3">
        <v>3.0000000000000001E-3</v>
      </c>
      <c r="H133" s="3">
        <v>1.4999999999999999E-2</v>
      </c>
      <c r="I133" s="3">
        <v>3.6999999999999998E-2</v>
      </c>
      <c r="L133" t="s">
        <v>1269</v>
      </c>
      <c r="P133">
        <v>22</v>
      </c>
      <c r="Q133">
        <f>VLOOKUP(P133,$D:$D,1,0)</f>
        <v>22</v>
      </c>
    </row>
    <row r="134" spans="1:17">
      <c r="A134" t="s">
        <v>1727</v>
      </c>
      <c r="B134" t="str">
        <f>VLOOKUP(A134,population!$B:$E,1,0)</f>
        <v>Saint Vincent and the Grenadines</v>
      </c>
      <c r="C134" t="s">
        <v>1746</v>
      </c>
      <c r="D134">
        <v>14</v>
      </c>
      <c r="E134" s="7" t="s">
        <v>1730</v>
      </c>
      <c r="F134" s="3">
        <v>0.91100000000000003</v>
      </c>
      <c r="G134" s="3">
        <v>1E-3</v>
      </c>
      <c r="H134" s="3">
        <v>3.0000000000000001E-3</v>
      </c>
      <c r="I134" s="3">
        <v>8.5000000000000006E-2</v>
      </c>
      <c r="L134" t="s">
        <v>1269</v>
      </c>
      <c r="P134">
        <v>19</v>
      </c>
      <c r="Q134">
        <f>VLOOKUP(P134,$D:$D,1,0)</f>
        <v>19</v>
      </c>
    </row>
    <row r="135" spans="1:17">
      <c r="A135" t="s">
        <v>743</v>
      </c>
      <c r="B135" t="str">
        <f>VLOOKUP(A135,population!$B:$E,1,0)</f>
        <v>Samoa</v>
      </c>
      <c r="C135" t="s">
        <v>1746</v>
      </c>
      <c r="F135" s="3">
        <v>0.96799999999999997</v>
      </c>
      <c r="G135" s="3">
        <v>0</v>
      </c>
      <c r="H135" s="3">
        <v>0</v>
      </c>
      <c r="I135" s="3">
        <v>2.9000000000000001E-2</v>
      </c>
      <c r="L135" t="s">
        <v>524</v>
      </c>
    </row>
    <row r="136" spans="1:17">
      <c r="A136" t="s">
        <v>1178</v>
      </c>
      <c r="B136" t="str">
        <f>VLOOKUP(A136,population!$B:$E,1,0)</f>
        <v>San Marino</v>
      </c>
      <c r="C136" t="s">
        <v>1746</v>
      </c>
      <c r="D136">
        <v>36</v>
      </c>
      <c r="E136" s="7" t="s">
        <v>1730</v>
      </c>
      <c r="F136" s="3">
        <v>0.91900000000000004</v>
      </c>
      <c r="G136" s="3">
        <v>0</v>
      </c>
      <c r="H136" s="3">
        <v>0</v>
      </c>
      <c r="I136" s="3">
        <v>8.0999999999999989E-2</v>
      </c>
      <c r="L136" t="s">
        <v>954</v>
      </c>
      <c r="P136">
        <v>73</v>
      </c>
      <c r="Q136">
        <f>VLOOKUP(P136,$D:$D,1,0)</f>
        <v>73</v>
      </c>
    </row>
    <row r="137" spans="1:17">
      <c r="A137" t="s">
        <v>1633</v>
      </c>
      <c r="B137" t="str">
        <f>VLOOKUP(A137,population!$B:$E,1,0)</f>
        <v>Saudi Arabia</v>
      </c>
      <c r="C137" t="s">
        <v>1745</v>
      </c>
      <c r="D137">
        <v>63</v>
      </c>
      <c r="E137" t="s">
        <v>1731</v>
      </c>
      <c r="F137" s="3">
        <v>4.1579999999999992E-2</v>
      </c>
      <c r="G137" s="3">
        <v>0.87885000000000002</v>
      </c>
      <c r="H137" s="3">
        <v>1.3229999999999999E-2</v>
      </c>
      <c r="I137" s="3">
        <v>1.2285000000000001E-2</v>
      </c>
      <c r="L137" t="s">
        <v>1575</v>
      </c>
      <c r="P137">
        <v>202</v>
      </c>
      <c r="Q137">
        <f>VLOOKUP(P137,$D:$D,1,0)</f>
        <v>202</v>
      </c>
    </row>
    <row r="138" spans="1:17">
      <c r="A138" t="s">
        <v>488</v>
      </c>
      <c r="B138" t="str">
        <f>VLOOKUP(A138,population!$B:$E,1,0)</f>
        <v>Senegal</v>
      </c>
      <c r="C138" t="s">
        <v>1744</v>
      </c>
      <c r="D138">
        <v>37</v>
      </c>
      <c r="E138" s="7" t="s">
        <v>1731</v>
      </c>
      <c r="F138" s="3">
        <v>3.4739999999999993E-2</v>
      </c>
      <c r="G138" s="3">
        <v>0.93025999999999998</v>
      </c>
      <c r="H138" s="3">
        <v>0</v>
      </c>
      <c r="I138" s="3">
        <v>0</v>
      </c>
      <c r="L138" t="s">
        <v>164</v>
      </c>
      <c r="P138">
        <v>76</v>
      </c>
      <c r="Q138">
        <f>VLOOKUP(P138,$D:$D,1,0)</f>
        <v>76</v>
      </c>
    </row>
    <row r="139" spans="1:17">
      <c r="A139" t="s">
        <v>250</v>
      </c>
      <c r="B139" t="str">
        <f>VLOOKUP(A139,population!$B:$E,1,0)</f>
        <v>Seychelles</v>
      </c>
      <c r="C139" t="s">
        <v>1746</v>
      </c>
      <c r="D139">
        <v>102</v>
      </c>
      <c r="E139" s="7" t="s">
        <v>1989</v>
      </c>
      <c r="F139" s="3">
        <v>0.94</v>
      </c>
      <c r="G139" s="3">
        <v>1.0999999999999999E-2</v>
      </c>
      <c r="H139" s="3">
        <v>2.1000000000000001E-2</v>
      </c>
      <c r="I139" s="3">
        <v>2.7000000000000003E-2</v>
      </c>
      <c r="L139" t="s">
        <v>164</v>
      </c>
    </row>
    <row r="140" spans="1:17">
      <c r="A140" t="s">
        <v>492</v>
      </c>
      <c r="B140" t="str">
        <f>VLOOKUP(A140,population!$B:$E,1,0)</f>
        <v>Sierra Leone</v>
      </c>
      <c r="C140" t="s">
        <v>1745</v>
      </c>
      <c r="D140">
        <v>38</v>
      </c>
      <c r="E140" s="7" t="s">
        <v>1731</v>
      </c>
      <c r="F140" s="3">
        <v>0.20481999999999997</v>
      </c>
      <c r="G140" s="3">
        <v>0.76439999999999997</v>
      </c>
      <c r="H140" s="3">
        <v>0</v>
      </c>
      <c r="I140" s="3">
        <v>8.8200000000000014E-3</v>
      </c>
      <c r="L140" t="s">
        <v>164</v>
      </c>
      <c r="P140">
        <v>80</v>
      </c>
      <c r="Q140">
        <f>VLOOKUP(P140,$D:$D,1,0)</f>
        <v>80</v>
      </c>
    </row>
    <row r="141" spans="1:17">
      <c r="A141" t="s">
        <v>817</v>
      </c>
      <c r="B141" t="str">
        <f>VLOOKUP(A141,population!$B:$E,1,0)</f>
        <v>Singapore</v>
      </c>
      <c r="C141" t="s">
        <v>1742</v>
      </c>
      <c r="D141">
        <v>83</v>
      </c>
      <c r="E141" s="7" t="s">
        <v>1731</v>
      </c>
      <c r="F141" s="3">
        <v>0.12739999999999999</v>
      </c>
      <c r="G141" s="3">
        <v>0.10009999999999998</v>
      </c>
      <c r="H141" s="3">
        <v>0.2737</v>
      </c>
      <c r="I141" s="3">
        <v>0.1988</v>
      </c>
      <c r="J141" s="1"/>
      <c r="K141" s="1">
        <f>SUM(F141:J141)</f>
        <v>0.7</v>
      </c>
      <c r="L141" t="s">
        <v>524</v>
      </c>
    </row>
    <row r="142" spans="1:17">
      <c r="A142" t="s">
        <v>1003</v>
      </c>
      <c r="B142" t="str">
        <f>VLOOKUP(A142,population!$B:$E,1,0)</f>
        <v>Slovakia</v>
      </c>
      <c r="C142" t="s">
        <v>1741</v>
      </c>
      <c r="D142">
        <v>28</v>
      </c>
      <c r="E142" s="7" t="s">
        <v>1732</v>
      </c>
      <c r="F142" s="3">
        <v>0.39664500000000003</v>
      </c>
      <c r="G142" s="3">
        <v>9.3000000000000005E-4</v>
      </c>
      <c r="H142" s="3">
        <v>0</v>
      </c>
      <c r="I142" s="3">
        <v>6.6494999999999999E-2</v>
      </c>
      <c r="J142" s="1"/>
      <c r="K142" s="1">
        <f>SUM(F142:J142)</f>
        <v>0.46406999999999998</v>
      </c>
      <c r="L142" t="s">
        <v>954</v>
      </c>
      <c r="P142">
        <v>55</v>
      </c>
      <c r="Q142">
        <f>VLOOKUP(P142,$D:$D,1,0)</f>
        <v>55</v>
      </c>
    </row>
    <row r="143" spans="1:17">
      <c r="A143" t="s">
        <v>1008</v>
      </c>
      <c r="B143" t="str">
        <f>VLOOKUP(A143,population!$B:$E,1,0)</f>
        <v>Slovenia</v>
      </c>
      <c r="C143" t="s">
        <v>1741</v>
      </c>
      <c r="D143">
        <v>28</v>
      </c>
      <c r="E143" s="7" t="s">
        <v>1732</v>
      </c>
      <c r="F143" s="3">
        <v>0.36847999999999997</v>
      </c>
      <c r="G143" s="3">
        <v>1.6919999999999998E-2</v>
      </c>
      <c r="H143" s="3">
        <v>0</v>
      </c>
      <c r="I143" s="3">
        <v>8.4599999999999995E-2</v>
      </c>
      <c r="J143" s="1"/>
      <c r="K143" s="1">
        <f>SUM(F143:J143)</f>
        <v>0.47</v>
      </c>
      <c r="L143" t="s">
        <v>954</v>
      </c>
      <c r="P143">
        <v>54</v>
      </c>
      <c r="Q143">
        <f>VLOOKUP(P143,$D:$D,1,0)</f>
        <v>54</v>
      </c>
    </row>
    <row r="144" spans="1:17">
      <c r="A144" t="s">
        <v>680</v>
      </c>
      <c r="B144" t="str">
        <f>VLOOKUP(A144,population!$B:$E,1,0)</f>
        <v>Solomon Islands</v>
      </c>
      <c r="C144" t="s">
        <v>1746</v>
      </c>
      <c r="D144">
        <v>90</v>
      </c>
      <c r="E144" s="7" t="s">
        <v>1730</v>
      </c>
      <c r="F144" s="3">
        <v>0.97399999999999998</v>
      </c>
      <c r="G144" s="3">
        <v>0</v>
      </c>
      <c r="H144" s="3">
        <v>3.0000000000000001E-3</v>
      </c>
      <c r="I144" s="3">
        <v>2.1999999999999999E-2</v>
      </c>
      <c r="L144" t="s">
        <v>524</v>
      </c>
    </row>
    <row r="145" spans="1:18">
      <c r="A145" t="s">
        <v>386</v>
      </c>
      <c r="B145" t="str">
        <f>VLOOKUP(A145,population!$B:$E,1,0)</f>
        <v>South Africa</v>
      </c>
      <c r="C145" t="s">
        <v>1748</v>
      </c>
      <c r="D145">
        <v>91</v>
      </c>
      <c r="E145" s="7" t="s">
        <v>1730</v>
      </c>
      <c r="F145" s="3">
        <v>0.68698500000000007</v>
      </c>
      <c r="G145" s="3">
        <v>1.4365000000000001E-2</v>
      </c>
      <c r="H145" s="3">
        <v>1.0985E-2</v>
      </c>
      <c r="I145" s="3">
        <v>0.13181999999999999</v>
      </c>
      <c r="L145" t="s">
        <v>164</v>
      </c>
    </row>
    <row r="146" spans="1:18">
      <c r="A146" t="s">
        <v>257</v>
      </c>
      <c r="B146" t="str">
        <f>VLOOKUP(A146,population!$B:$E,1,0)</f>
        <v>South Sudan</v>
      </c>
      <c r="C146" t="s">
        <v>1749</v>
      </c>
      <c r="D146">
        <v>68</v>
      </c>
      <c r="E146" s="7" t="s">
        <v>1730</v>
      </c>
      <c r="F146" s="3">
        <v>0.60499999999999998</v>
      </c>
      <c r="G146" s="3">
        <v>6.2E-2</v>
      </c>
      <c r="H146" s="3">
        <v>0</v>
      </c>
      <c r="I146" s="3">
        <v>0.33400000000000002</v>
      </c>
      <c r="L146" t="s">
        <v>164</v>
      </c>
    </row>
    <row r="147" spans="1:18">
      <c r="A147" t="s">
        <v>1181</v>
      </c>
      <c r="B147" t="str">
        <f>VLOOKUP(A147,population!$B:$E,1,0)</f>
        <v>Spain</v>
      </c>
      <c r="C147" t="s">
        <v>1741</v>
      </c>
      <c r="D147">
        <v>29</v>
      </c>
      <c r="E147" s="7" t="s">
        <v>1732</v>
      </c>
      <c r="F147" s="3">
        <v>0.38956499999999999</v>
      </c>
      <c r="G147" s="3">
        <v>1.0395E-2</v>
      </c>
      <c r="H147" s="3">
        <v>1.9800000000000002E-4</v>
      </c>
      <c r="I147" s="3">
        <v>9.4347000000000014E-2</v>
      </c>
      <c r="J147" s="1"/>
      <c r="K147" s="1">
        <f>SUM(F147:J147)</f>
        <v>0.49450499999999997</v>
      </c>
      <c r="L147" t="s">
        <v>954</v>
      </c>
      <c r="P147">
        <v>59</v>
      </c>
      <c r="Q147">
        <f>VLOOKUP(P147,$D:$D,1,0)</f>
        <v>59</v>
      </c>
    </row>
    <row r="148" spans="1:18">
      <c r="A148" t="s">
        <v>893</v>
      </c>
      <c r="B148" t="str">
        <f>VLOOKUP(A148,population!$B:$E,1,0)</f>
        <v>Sri Lanka</v>
      </c>
      <c r="C148" t="s">
        <v>1743</v>
      </c>
      <c r="D148">
        <v>82</v>
      </c>
      <c r="E148" s="7" t="s">
        <v>1731</v>
      </c>
      <c r="F148" s="3">
        <v>7.1904999999999997E-2</v>
      </c>
      <c r="G148" s="3">
        <v>9.6530000000000005E-2</v>
      </c>
      <c r="H148" s="3">
        <v>0.81656499999999999</v>
      </c>
      <c r="I148" s="3">
        <v>0</v>
      </c>
      <c r="L148" t="s">
        <v>524</v>
      </c>
    </row>
    <row r="149" spans="1:18">
      <c r="A149" t="s">
        <v>1687</v>
      </c>
      <c r="B149" t="str">
        <f>VLOOKUP(A149,population!$B:$E,1,0)</f>
        <v>Sudan</v>
      </c>
      <c r="C149" t="s">
        <v>1745</v>
      </c>
      <c r="D149">
        <v>62</v>
      </c>
      <c r="E149" s="7" t="s">
        <v>1731</v>
      </c>
      <c r="F149" s="3">
        <v>5.076E-2</v>
      </c>
      <c r="G149" s="3">
        <v>0.85258</v>
      </c>
      <c r="H149" s="3">
        <v>0</v>
      </c>
      <c r="I149" s="3">
        <v>3.5719999999999995E-2</v>
      </c>
      <c r="L149" t="s">
        <v>1575</v>
      </c>
      <c r="P149">
        <v>201</v>
      </c>
      <c r="Q149">
        <f>VLOOKUP(P149,$D:$D,1,0)</f>
        <v>201</v>
      </c>
    </row>
    <row r="150" spans="1:18">
      <c r="A150" t="s">
        <v>1497</v>
      </c>
      <c r="B150" t="str">
        <f>VLOOKUP(A150,population!$B:$E,1,0)</f>
        <v>Suriname</v>
      </c>
      <c r="C150" t="s">
        <v>1742</v>
      </c>
      <c r="D150">
        <v>12</v>
      </c>
      <c r="E150" s="7" t="s">
        <v>1730</v>
      </c>
      <c r="F150" s="3">
        <v>0.51800000000000002</v>
      </c>
      <c r="G150" s="3">
        <v>0.152</v>
      </c>
      <c r="H150" s="3">
        <v>0.20400000000000001</v>
      </c>
      <c r="I150" s="3">
        <v>0.125</v>
      </c>
      <c r="J150" s="1"/>
      <c r="K150" s="1">
        <f>SUM(F150:J150)</f>
        <v>0.99900000000000011</v>
      </c>
      <c r="L150" t="s">
        <v>1269</v>
      </c>
      <c r="P150">
        <v>13</v>
      </c>
      <c r="Q150">
        <f>VLOOKUP(P150,$D:$D,1,0)</f>
        <v>13</v>
      </c>
    </row>
    <row r="151" spans="1:18">
      <c r="A151" t="s">
        <v>395</v>
      </c>
      <c r="B151" t="str">
        <f>VLOOKUP(A151,population!$B:$E,1,0)</f>
        <v>Swaziland</v>
      </c>
      <c r="C151" t="s">
        <v>1747</v>
      </c>
      <c r="D151">
        <v>91</v>
      </c>
      <c r="E151" s="7" t="s">
        <v>1730</v>
      </c>
      <c r="F151" s="3">
        <v>0.88100000000000001</v>
      </c>
      <c r="G151" s="3">
        <v>2E-3</v>
      </c>
      <c r="H151" s="3">
        <v>1E-3</v>
      </c>
      <c r="I151" s="3">
        <v>0.115</v>
      </c>
      <c r="L151" t="s">
        <v>164</v>
      </c>
    </row>
    <row r="152" spans="1:18">
      <c r="A152" t="s">
        <v>1084</v>
      </c>
      <c r="B152" t="str">
        <f>VLOOKUP(A152,population!$B:$E,1,0)</f>
        <v>Sweden</v>
      </c>
      <c r="C152" t="s">
        <v>1740</v>
      </c>
      <c r="D152">
        <v>25</v>
      </c>
      <c r="E152" s="7" t="s">
        <v>1732</v>
      </c>
      <c r="F152" s="3">
        <v>0.11104500000000002</v>
      </c>
      <c r="G152" s="3">
        <v>7.5900000000000004E-3</v>
      </c>
      <c r="H152" s="3">
        <v>9.8999999999999999E-4</v>
      </c>
      <c r="I152" s="3">
        <v>4.5210000000000007E-2</v>
      </c>
      <c r="J152" s="1"/>
      <c r="K152" s="1">
        <f>SUM(F152:J152)</f>
        <v>0.16483500000000004</v>
      </c>
      <c r="L152" t="s">
        <v>954</v>
      </c>
      <c r="P152">
        <v>42</v>
      </c>
      <c r="Q152">
        <f>VLOOKUP(P152,$D:$D,1,0)</f>
        <v>42</v>
      </c>
    </row>
    <row r="153" spans="1:18">
      <c r="A153" t="s">
        <v>1013</v>
      </c>
      <c r="B153" t="str">
        <f>VLOOKUP(A153,population!$B:$E,1,0)</f>
        <v>Switzerland</v>
      </c>
      <c r="C153" t="s">
        <v>1741</v>
      </c>
      <c r="D153">
        <v>28</v>
      </c>
      <c r="E153" s="7" t="s">
        <v>1732</v>
      </c>
      <c r="F153" s="3">
        <v>0.33863999999999994</v>
      </c>
      <c r="G153" s="3">
        <v>2.2824999999999998E-2</v>
      </c>
      <c r="H153" s="3">
        <v>3.32E-3</v>
      </c>
      <c r="I153" s="3">
        <v>4.9799999999999997E-2</v>
      </c>
      <c r="J153" s="1"/>
      <c r="K153" s="1">
        <f>SUM(F153:J153)</f>
        <v>0.41458499999999993</v>
      </c>
      <c r="L153" t="s">
        <v>954</v>
      </c>
      <c r="P153">
        <v>53</v>
      </c>
      <c r="Q153">
        <f>VLOOKUP(P153,$D:$D,1,0)</f>
        <v>53</v>
      </c>
    </row>
    <row r="154" spans="1:18">
      <c r="A154" t="s">
        <v>1640</v>
      </c>
      <c r="B154" t="str">
        <f>VLOOKUP(A154,population!$B:$E,1,0)</f>
        <v>Syria</v>
      </c>
      <c r="C154" t="s">
        <v>1744</v>
      </c>
      <c r="D154">
        <v>56</v>
      </c>
      <c r="E154" s="7" t="s">
        <v>1767</v>
      </c>
      <c r="F154" s="3">
        <v>5.1999999999999998E-2</v>
      </c>
      <c r="G154" s="3">
        <v>0.92800000000000005</v>
      </c>
      <c r="H154" s="3">
        <v>0</v>
      </c>
      <c r="I154" s="3">
        <v>0.02</v>
      </c>
      <c r="L154" t="s">
        <v>1575</v>
      </c>
      <c r="P154">
        <v>114</v>
      </c>
      <c r="Q154" t="e">
        <f>VLOOKUP(P154,$D:$D,1,0)</f>
        <v>#N/A</v>
      </c>
      <c r="R154" t="s">
        <v>1541</v>
      </c>
    </row>
    <row r="155" spans="1:18">
      <c r="A155" t="s">
        <v>569</v>
      </c>
      <c r="B155" t="str">
        <f>VLOOKUP(A155,population!$B:$E,1,0)</f>
        <v>Tajikistan</v>
      </c>
      <c r="C155" t="s">
        <v>1745</v>
      </c>
      <c r="D155">
        <v>61</v>
      </c>
      <c r="E155" s="7" t="s">
        <v>1731</v>
      </c>
      <c r="F155" s="3">
        <v>1.3519999999999999E-2</v>
      </c>
      <c r="G155" s="3">
        <v>0.81711499999999992</v>
      </c>
      <c r="H155" s="3">
        <v>0</v>
      </c>
      <c r="I155" s="3">
        <v>1.2674999999999999E-2</v>
      </c>
      <c r="L155" t="s">
        <v>524</v>
      </c>
      <c r="P155">
        <v>200</v>
      </c>
      <c r="Q155">
        <f>VLOOKUP(P155,$D:$D,1,0)</f>
        <v>200</v>
      </c>
    </row>
    <row r="156" spans="1:18">
      <c r="A156" t="s">
        <v>263</v>
      </c>
      <c r="B156" t="str">
        <f>VLOOKUP(A156,population!$B:$E,1,0)</f>
        <v>Tanzania</v>
      </c>
      <c r="C156" t="s">
        <v>1742</v>
      </c>
      <c r="D156">
        <v>79</v>
      </c>
      <c r="E156" s="7" t="s">
        <v>1767</v>
      </c>
      <c r="F156" s="3">
        <v>0.59250999999999998</v>
      </c>
      <c r="G156" s="3">
        <v>0.33967999999999998</v>
      </c>
      <c r="H156" s="3">
        <v>9.6500000000000004E-4</v>
      </c>
      <c r="I156" s="3">
        <v>3.15555E-2</v>
      </c>
      <c r="J156" s="1"/>
      <c r="K156" s="1">
        <f>SUM(F156:J156)</f>
        <v>0.96471049999999992</v>
      </c>
      <c r="L156" t="s">
        <v>164</v>
      </c>
    </row>
    <row r="157" spans="1:18">
      <c r="A157" t="s">
        <v>826</v>
      </c>
      <c r="B157" t="str">
        <f>VLOOKUP(A157,population!$B:$E,1,0)</f>
        <v>Thailand</v>
      </c>
      <c r="C157" t="s">
        <v>1743</v>
      </c>
      <c r="D157">
        <v>77</v>
      </c>
      <c r="E157" s="7" t="s">
        <v>1753</v>
      </c>
      <c r="F157" s="3">
        <v>8.4599999999999988E-3</v>
      </c>
      <c r="G157" s="3">
        <v>5.1699999999999996E-2</v>
      </c>
      <c r="H157" s="3">
        <v>0.87702000000000002</v>
      </c>
      <c r="I157" s="3">
        <v>3.6659999999999996E-3</v>
      </c>
      <c r="L157" t="s">
        <v>524</v>
      </c>
    </row>
    <row r="158" spans="1:18">
      <c r="A158" t="s">
        <v>833</v>
      </c>
      <c r="B158" t="str">
        <f>VLOOKUP(A158,population!$B:$E,1,0)</f>
        <v>Timor-Leste</v>
      </c>
      <c r="C158" t="s">
        <v>1746</v>
      </c>
      <c r="D158">
        <v>85</v>
      </c>
      <c r="E158" s="7" t="s">
        <v>1731</v>
      </c>
      <c r="F158" s="3">
        <v>0.996</v>
      </c>
      <c r="G158" s="3">
        <v>1E-3</v>
      </c>
      <c r="H158" s="3">
        <v>0</v>
      </c>
      <c r="I158" s="3">
        <v>1E-3</v>
      </c>
      <c r="L158" t="s">
        <v>524</v>
      </c>
    </row>
    <row r="159" spans="1:18">
      <c r="A159" t="s">
        <v>501</v>
      </c>
      <c r="B159" t="str">
        <f>VLOOKUP(A159,population!$B:$E,1,0)</f>
        <v>Togo</v>
      </c>
      <c r="C159" t="s">
        <v>1742</v>
      </c>
      <c r="D159">
        <v>53</v>
      </c>
      <c r="E159" s="7" t="s">
        <v>1767</v>
      </c>
      <c r="F159" s="3">
        <v>0.34960000000000002</v>
      </c>
      <c r="G159" s="3">
        <v>0.11200000000000002</v>
      </c>
      <c r="H159" s="3">
        <v>0</v>
      </c>
      <c r="I159" s="3">
        <v>0.3392</v>
      </c>
      <c r="J159" s="1"/>
      <c r="K159" s="1">
        <f>SUM(F159:J159)</f>
        <v>0.80079999999999996</v>
      </c>
      <c r="L159" t="s">
        <v>164</v>
      </c>
      <c r="P159">
        <v>108</v>
      </c>
      <c r="Q159" t="e">
        <f>VLOOKUP(P159,$D:$D,1,0)</f>
        <v>#N/A</v>
      </c>
      <c r="R159" t="s">
        <v>1759</v>
      </c>
    </row>
    <row r="160" spans="1:18">
      <c r="A160" t="s">
        <v>748</v>
      </c>
      <c r="B160" t="str">
        <f>VLOOKUP(A160,population!$B:$E,1,0)</f>
        <v>Tonga</v>
      </c>
      <c r="C160" t="s">
        <v>1746</v>
      </c>
      <c r="D160">
        <v>201</v>
      </c>
      <c r="E160" s="7" t="s">
        <v>1730</v>
      </c>
      <c r="F160" s="3">
        <v>0.98899999999999999</v>
      </c>
      <c r="G160" s="3">
        <v>0</v>
      </c>
      <c r="H160" s="3">
        <v>1E-3</v>
      </c>
      <c r="I160" s="3">
        <v>8.9999999999999993E-3</v>
      </c>
      <c r="L160" t="s">
        <v>524</v>
      </c>
    </row>
    <row r="161" spans="1:18">
      <c r="A161" t="s">
        <v>1352</v>
      </c>
      <c r="B161" t="str">
        <f>VLOOKUP(A161,population!$B:$E,1,0)</f>
        <v>Trinidad and Tobago</v>
      </c>
      <c r="C161" t="s">
        <v>1749</v>
      </c>
      <c r="D161">
        <v>14</v>
      </c>
      <c r="E161" s="7" t="s">
        <v>1730</v>
      </c>
      <c r="F161" s="3">
        <v>0.60628000000000004</v>
      </c>
      <c r="G161" s="3">
        <v>5.4280000000000002E-2</v>
      </c>
      <c r="H161" s="3">
        <v>0.21160000000000001</v>
      </c>
      <c r="I161" s="3">
        <v>4.7840000000000001E-2</v>
      </c>
      <c r="L161" t="s">
        <v>1269</v>
      </c>
      <c r="P161">
        <v>17</v>
      </c>
      <c r="Q161">
        <f>VLOOKUP(P161,$D:$D,1,0)</f>
        <v>17</v>
      </c>
    </row>
    <row r="162" spans="1:18">
      <c r="A162" t="s">
        <v>1693</v>
      </c>
      <c r="B162" t="str">
        <f>VLOOKUP(A162,population!$B:$E,1,0)</f>
        <v>Tunisia</v>
      </c>
      <c r="C162" t="s">
        <v>1744</v>
      </c>
      <c r="D162">
        <v>35</v>
      </c>
      <c r="E162" s="7" t="s">
        <v>1731</v>
      </c>
      <c r="F162" s="3">
        <v>1.8600000000000001E-3</v>
      </c>
      <c r="G162" s="3">
        <v>0.92535000000000001</v>
      </c>
      <c r="H162" s="3">
        <v>0</v>
      </c>
      <c r="I162" s="3">
        <v>1.8600000000000001E-3</v>
      </c>
      <c r="L162" t="s">
        <v>1575</v>
      </c>
      <c r="P162">
        <v>71</v>
      </c>
      <c r="Q162">
        <f>VLOOKUP(P162,$D:$D,1,0)</f>
        <v>71</v>
      </c>
    </row>
    <row r="163" spans="1:18">
      <c r="A163" t="s">
        <v>931</v>
      </c>
      <c r="B163" t="str">
        <f>VLOOKUP(A163,population!$B:$E,1,0)</f>
        <v>Turkey</v>
      </c>
      <c r="C163" t="s">
        <v>1745</v>
      </c>
      <c r="D163">
        <v>47</v>
      </c>
      <c r="E163" s="7" t="s">
        <v>1731</v>
      </c>
      <c r="F163" s="3">
        <v>3.8484999999999999E-3</v>
      </c>
      <c r="G163" s="3">
        <v>0.87709999999999999</v>
      </c>
      <c r="H163" s="3">
        <v>4.4750000000000004E-4</v>
      </c>
      <c r="I163" s="3">
        <v>1.2798500000000001E-2</v>
      </c>
      <c r="L163" t="s">
        <v>524</v>
      </c>
      <c r="P163">
        <v>99</v>
      </c>
      <c r="Q163">
        <f>VLOOKUP(P163,$D:$D,1,0)</f>
        <v>99</v>
      </c>
    </row>
    <row r="164" spans="1:18">
      <c r="A164" t="s">
        <v>574</v>
      </c>
      <c r="B164" t="str">
        <f>VLOOKUP(A164,population!$B:$E,1,0)</f>
        <v>Turkmenistan</v>
      </c>
      <c r="C164" t="s">
        <v>1744</v>
      </c>
      <c r="D164">
        <v>58</v>
      </c>
      <c r="E164" s="7" t="s">
        <v>1731</v>
      </c>
      <c r="F164" s="3">
        <v>6.4000000000000001E-2</v>
      </c>
      <c r="G164" s="3">
        <v>0.93</v>
      </c>
      <c r="H164" s="3">
        <v>0</v>
      </c>
      <c r="I164" s="3">
        <v>5.0000000000000001E-3</v>
      </c>
      <c r="L164" t="s">
        <v>524</v>
      </c>
      <c r="P164">
        <v>119</v>
      </c>
      <c r="Q164">
        <f>VLOOKUP(P164,$D:$D,1,0)</f>
        <v>119</v>
      </c>
      <c r="R164" t="s">
        <v>734</v>
      </c>
    </row>
    <row r="165" spans="1:18">
      <c r="A165" t="s">
        <v>750</v>
      </c>
      <c r="B165" t="str">
        <f>VLOOKUP(A165,population!$B:$E,1,0)</f>
        <v>Tuvalu</v>
      </c>
      <c r="C165" t="s">
        <v>1746</v>
      </c>
      <c r="D165">
        <v>201</v>
      </c>
      <c r="E165" s="7" t="s">
        <v>1730</v>
      </c>
      <c r="F165" s="3">
        <v>0.96699999999999997</v>
      </c>
      <c r="G165" s="3">
        <v>1E-3</v>
      </c>
      <c r="H165" s="3">
        <v>0</v>
      </c>
      <c r="I165" s="3">
        <v>3.2000000000000001E-2</v>
      </c>
      <c r="L165" t="s">
        <v>524</v>
      </c>
    </row>
    <row r="166" spans="1:18">
      <c r="A166" t="s">
        <v>271</v>
      </c>
      <c r="B166" t="str">
        <f>VLOOKUP(A166,population!$B:$E,1,0)</f>
        <v>Uganda</v>
      </c>
      <c r="C166" t="s">
        <v>1747</v>
      </c>
      <c r="D166">
        <v>99</v>
      </c>
      <c r="E166" s="7" t="s">
        <v>1730</v>
      </c>
      <c r="F166" s="3">
        <v>0.80631000000000008</v>
      </c>
      <c r="G166" s="3">
        <v>0.10695</v>
      </c>
      <c r="H166" s="3">
        <v>2.7900000000000004E-3</v>
      </c>
      <c r="I166" s="3">
        <v>1.3950000000000001E-2</v>
      </c>
      <c r="L166" t="s">
        <v>164</v>
      </c>
    </row>
    <row r="167" spans="1:18">
      <c r="A167" t="s">
        <v>1046</v>
      </c>
      <c r="B167" t="str">
        <f>VLOOKUP(A167,population!$B:$E,1,0)</f>
        <v>Ukraine</v>
      </c>
      <c r="C167" t="s">
        <v>1741</v>
      </c>
      <c r="D167">
        <v>34</v>
      </c>
      <c r="E167" s="7" t="s">
        <v>1732</v>
      </c>
      <c r="F167" s="3">
        <v>0.381745</v>
      </c>
      <c r="G167" s="3">
        <v>5.4600000000000004E-3</v>
      </c>
      <c r="H167" s="3">
        <v>2.7300000000000002E-4</v>
      </c>
      <c r="I167" s="3">
        <v>6.6885E-2</v>
      </c>
      <c r="J167" s="1"/>
      <c r="K167" s="1">
        <f>SUM(F167:J167)</f>
        <v>0.45436300000000007</v>
      </c>
      <c r="L167" t="s">
        <v>954</v>
      </c>
      <c r="P167">
        <v>69</v>
      </c>
      <c r="Q167">
        <f>VLOOKUP(P167,$D:$D,1,0)</f>
        <v>69</v>
      </c>
    </row>
    <row r="168" spans="1:18">
      <c r="A168" t="s">
        <v>1645</v>
      </c>
      <c r="B168" t="str">
        <f>VLOOKUP(A168,population!$B:$E,1,0)</f>
        <v>United Arab Emirates</v>
      </c>
      <c r="C168" t="s">
        <v>1745</v>
      </c>
      <c r="D168">
        <v>73</v>
      </c>
      <c r="E168" s="7" t="s">
        <v>1731</v>
      </c>
      <c r="F168" s="3">
        <v>0.11466</v>
      </c>
      <c r="G168" s="3">
        <v>0.69979000000000002</v>
      </c>
      <c r="H168" s="3">
        <v>7.826000000000001E-2</v>
      </c>
      <c r="I168" s="3">
        <v>1.729E-2</v>
      </c>
      <c r="J168" t="s">
        <v>1731</v>
      </c>
      <c r="L168" t="s">
        <v>1575</v>
      </c>
    </row>
    <row r="169" spans="1:18">
      <c r="A169" t="s">
        <v>1240</v>
      </c>
      <c r="B169" t="str">
        <f>VLOOKUP(A169,population!$B:$E,1,0)</f>
        <v>United Kingdom</v>
      </c>
      <c r="C169" t="s">
        <v>1740</v>
      </c>
      <c r="D169">
        <v>24</v>
      </c>
      <c r="E169" s="7" t="s">
        <v>1732</v>
      </c>
      <c r="F169" s="3">
        <v>0.18973999999999999</v>
      </c>
      <c r="G169" s="3">
        <v>1.166E-2</v>
      </c>
      <c r="H169" s="3">
        <v>4.5050000000000003E-3</v>
      </c>
      <c r="I169" s="3">
        <v>5.9360000000000003E-2</v>
      </c>
      <c r="J169" s="1"/>
      <c r="K169" s="1">
        <f>SUM(F169:J169)</f>
        <v>0.26526500000000003</v>
      </c>
      <c r="L169" t="s">
        <v>954</v>
      </c>
      <c r="P169">
        <v>40</v>
      </c>
      <c r="Q169">
        <f>VLOOKUP(P169,$D:$D,1,0)</f>
        <v>40</v>
      </c>
    </row>
    <row r="170" spans="1:18">
      <c r="A170" t="s">
        <v>1556</v>
      </c>
      <c r="B170" t="str">
        <f>VLOOKUP(A170,population!$B:$E,1,0)</f>
        <v>United States</v>
      </c>
      <c r="C170" t="s">
        <v>1749</v>
      </c>
      <c r="D170">
        <v>20</v>
      </c>
      <c r="E170" s="7" t="s">
        <v>1730</v>
      </c>
      <c r="F170" s="3">
        <v>0.52065000000000006</v>
      </c>
      <c r="G170" s="3">
        <v>5.8500000000000002E-3</v>
      </c>
      <c r="H170" s="3">
        <v>1.1700000000000002E-2</v>
      </c>
      <c r="I170" s="3">
        <v>0.11180000000000001</v>
      </c>
      <c r="J170" s="1">
        <f>+F170+G170</f>
        <v>0.52650000000000008</v>
      </c>
      <c r="L170" t="s">
        <v>1537</v>
      </c>
      <c r="P170">
        <v>36</v>
      </c>
      <c r="Q170">
        <f>VLOOKUP(P170,$D:$D,1,0)</f>
        <v>36</v>
      </c>
    </row>
    <row r="171" spans="1:18">
      <c r="A171" t="s">
        <v>1506</v>
      </c>
      <c r="B171" t="str">
        <f>VLOOKUP(A171,population!$B:$E,1,0)</f>
        <v>Uruguay</v>
      </c>
      <c r="C171" t="s">
        <v>1741</v>
      </c>
      <c r="D171">
        <v>4</v>
      </c>
      <c r="E171" s="7" t="s">
        <v>1732</v>
      </c>
      <c r="F171" s="3">
        <v>0.23571</v>
      </c>
      <c r="G171" s="3">
        <v>0</v>
      </c>
      <c r="H171" s="3">
        <v>0</v>
      </c>
      <c r="I171" s="3">
        <v>0.16929</v>
      </c>
      <c r="J171" s="1"/>
      <c r="K171" s="1">
        <f>SUM(F171:J171)</f>
        <v>0.40500000000000003</v>
      </c>
      <c r="L171" t="s">
        <v>1269</v>
      </c>
      <c r="P171">
        <v>5</v>
      </c>
      <c r="Q171">
        <f>VLOOKUP(P171,$D:$D,1,0)</f>
        <v>5</v>
      </c>
    </row>
    <row r="172" spans="1:18">
      <c r="A172" t="s">
        <v>579</v>
      </c>
      <c r="B172" t="str">
        <f>VLOOKUP(A172,population!$B:$E,1,0)</f>
        <v>Uzbekistan</v>
      </c>
      <c r="C172" t="s">
        <v>1745</v>
      </c>
      <c r="D172">
        <v>55</v>
      </c>
      <c r="E172" s="7" t="s">
        <v>1731</v>
      </c>
      <c r="F172" s="3">
        <v>1.1934E-2</v>
      </c>
      <c r="G172" s="3">
        <v>0.49317</v>
      </c>
      <c r="H172" s="3">
        <v>2.0400000000000003E-4</v>
      </c>
      <c r="I172" s="3">
        <v>4.2839999999999996E-3</v>
      </c>
      <c r="J172" s="1">
        <f>+F172+G172</f>
        <v>0.505104</v>
      </c>
      <c r="L172" t="s">
        <v>524</v>
      </c>
      <c r="P172">
        <v>112</v>
      </c>
      <c r="Q172" t="e">
        <f>VLOOKUP(P172,$D:$D,1,0)</f>
        <v>#N/A</v>
      </c>
      <c r="R172" t="s">
        <v>1760</v>
      </c>
    </row>
    <row r="173" spans="1:18">
      <c r="A173" t="s">
        <v>685</v>
      </c>
      <c r="B173" t="str">
        <f>VLOOKUP(A173,population!$B:$E,1,0)</f>
        <v>Vanuatu</v>
      </c>
      <c r="C173" t="s">
        <v>1746</v>
      </c>
      <c r="D173">
        <v>90</v>
      </c>
      <c r="E173" s="7" t="s">
        <v>1730</v>
      </c>
      <c r="F173" s="3">
        <v>0.93300000000000005</v>
      </c>
      <c r="G173" s="3">
        <v>0</v>
      </c>
      <c r="H173" s="3">
        <v>0</v>
      </c>
      <c r="I173" s="3">
        <v>6.7000000000000004E-2</v>
      </c>
      <c r="L173" t="s">
        <v>524</v>
      </c>
    </row>
    <row r="174" spans="1:18">
      <c r="A174" t="s">
        <v>1187</v>
      </c>
      <c r="B174" t="str">
        <f>VLOOKUP(A174,population!$B:$E,1,0)</f>
        <v>Vatican City</v>
      </c>
      <c r="C174" t="s">
        <v>1746</v>
      </c>
      <c r="D174">
        <v>36</v>
      </c>
      <c r="E174" s="7" t="s">
        <v>1730</v>
      </c>
      <c r="F174" s="3">
        <v>1</v>
      </c>
      <c r="G174" s="3">
        <v>0</v>
      </c>
      <c r="H174" s="3">
        <v>0</v>
      </c>
      <c r="I174" s="3">
        <v>0</v>
      </c>
      <c r="L174" t="s">
        <v>954</v>
      </c>
      <c r="P174">
        <v>75</v>
      </c>
      <c r="Q174">
        <f>VLOOKUP(P174,$D:$D,1,0)</f>
        <v>75</v>
      </c>
    </row>
    <row r="175" spans="1:18">
      <c r="A175" t="s">
        <v>1512</v>
      </c>
      <c r="B175" t="str">
        <f>VLOOKUP(A175,population!$B:$E,1,0)</f>
        <v>Venezuela</v>
      </c>
      <c r="C175" t="s">
        <v>1748</v>
      </c>
      <c r="D175">
        <v>11</v>
      </c>
      <c r="E175" s="7" t="s">
        <v>1730</v>
      </c>
      <c r="F175" s="3">
        <v>0.70547000000000004</v>
      </c>
      <c r="G175" s="3">
        <v>2.3700000000000001E-3</v>
      </c>
      <c r="H175" s="3">
        <v>0</v>
      </c>
      <c r="I175" s="3">
        <v>8.1133000000000011E-2</v>
      </c>
      <c r="L175" t="s">
        <v>1269</v>
      </c>
      <c r="P175">
        <v>12</v>
      </c>
      <c r="Q175">
        <f>VLOOKUP(P175,$D:$D,1,0)</f>
        <v>12</v>
      </c>
    </row>
    <row r="176" spans="1:18">
      <c r="A176" t="s">
        <v>837</v>
      </c>
      <c r="B176" t="str">
        <f>VLOOKUP(A176,population!$B:$E,1,0)</f>
        <v>Vietnam</v>
      </c>
      <c r="C176" t="s">
        <v>1740</v>
      </c>
      <c r="D176">
        <v>77</v>
      </c>
      <c r="E176" s="7" t="s">
        <v>1753</v>
      </c>
      <c r="F176" s="3">
        <v>2.419E-2</v>
      </c>
      <c r="G176" s="3">
        <v>5.9000000000000003E-4</v>
      </c>
      <c r="H176" s="3">
        <v>4.8379999999999999E-2</v>
      </c>
      <c r="I176" s="3">
        <v>0.222135</v>
      </c>
      <c r="J176" s="1"/>
      <c r="K176" s="1">
        <f>SUM(F176:J176)</f>
        <v>0.29529499999999997</v>
      </c>
      <c r="L176" t="s">
        <v>524</v>
      </c>
    </row>
    <row r="177" spans="1:18">
      <c r="A177" t="s">
        <v>1653</v>
      </c>
      <c r="B177" t="str">
        <f>VLOOKUP(A177,population!$B:$E,1,0)</f>
        <v>Yemen</v>
      </c>
      <c r="C177" t="s">
        <v>1744</v>
      </c>
      <c r="D177">
        <v>76</v>
      </c>
      <c r="E177" t="s">
        <v>1731</v>
      </c>
      <c r="F177" s="3">
        <v>1.92E-3</v>
      </c>
      <c r="G177" s="3">
        <v>0.95135999999999998</v>
      </c>
      <c r="H177" s="3">
        <v>5.7599999999999995E-3</v>
      </c>
      <c r="I177" s="3">
        <v>9.6000000000000002E-4</v>
      </c>
      <c r="L177" t="s">
        <v>1575</v>
      </c>
    </row>
    <row r="178" spans="1:18">
      <c r="A178" t="s">
        <v>279</v>
      </c>
      <c r="B178" t="str">
        <f>VLOOKUP(A178,population!$B:$E,1,0)</f>
        <v>Zambia</v>
      </c>
      <c r="C178" t="s">
        <v>1746</v>
      </c>
      <c r="D178">
        <v>81</v>
      </c>
      <c r="E178" s="7" t="s">
        <v>1730</v>
      </c>
      <c r="F178" s="3">
        <v>0.94672000000000001</v>
      </c>
      <c r="G178" s="3">
        <v>4.8500000000000001E-3</v>
      </c>
      <c r="H178" s="3">
        <v>9.6999999999999994E-4</v>
      </c>
      <c r="I178" s="3">
        <v>1.6490000000000001E-2</v>
      </c>
      <c r="L178" t="s">
        <v>164</v>
      </c>
    </row>
    <row r="179" spans="1:18">
      <c r="A179" t="s">
        <v>286</v>
      </c>
      <c r="B179" t="str">
        <f>VLOOKUP(A179,population!$B:$E,1,0)</f>
        <v>Zimbabwe</v>
      </c>
      <c r="C179" t="s">
        <v>1748</v>
      </c>
      <c r="D179">
        <v>89</v>
      </c>
      <c r="E179" s="7" t="s">
        <v>1730</v>
      </c>
      <c r="F179" s="3">
        <v>0.76195000000000002</v>
      </c>
      <c r="G179" s="3">
        <v>7.8750000000000001E-3</v>
      </c>
      <c r="H179" s="3">
        <v>0</v>
      </c>
      <c r="I179" s="3">
        <v>0.105</v>
      </c>
      <c r="L179" t="s">
        <v>164</v>
      </c>
    </row>
    <row r="180" spans="1:18">
      <c r="A180" t="s">
        <v>1750</v>
      </c>
      <c r="B180" t="e">
        <f>VLOOKUP(A180,population!$B:$E,1,0)</f>
        <v>#N/A</v>
      </c>
      <c r="C180" t="s">
        <v>1751</v>
      </c>
      <c r="D180">
        <v>1</v>
      </c>
      <c r="E180" s="7" t="s">
        <v>1732</v>
      </c>
      <c r="J180" s="1"/>
      <c r="K180" s="1"/>
      <c r="L180" t="s">
        <v>1750</v>
      </c>
      <c r="P180">
        <v>2</v>
      </c>
      <c r="Q180">
        <f t="shared" ref="Q180:Q192" si="3">VLOOKUP(P180,$D:$D,1,0)</f>
        <v>2</v>
      </c>
    </row>
    <row r="181" spans="1:18">
      <c r="A181" t="s">
        <v>1984</v>
      </c>
      <c r="B181" t="str">
        <f>VLOOKUP(A181,population!$B:$E,1,0)</f>
        <v>Bahamas</v>
      </c>
      <c r="C181" t="s">
        <v>1746</v>
      </c>
      <c r="D181">
        <v>15</v>
      </c>
      <c r="E181" s="7" t="s">
        <v>1730</v>
      </c>
      <c r="F181" s="3">
        <v>0.96</v>
      </c>
      <c r="G181" s="3">
        <v>1E-3</v>
      </c>
      <c r="H181" s="3">
        <v>0</v>
      </c>
      <c r="I181" s="3">
        <v>3.7000000000000005E-2</v>
      </c>
      <c r="L181" t="s">
        <v>1269</v>
      </c>
      <c r="P181">
        <v>27</v>
      </c>
      <c r="Q181">
        <f t="shared" si="3"/>
        <v>27</v>
      </c>
    </row>
    <row r="182" spans="1:18">
      <c r="A182" t="s">
        <v>1208</v>
      </c>
      <c r="B182" t="str">
        <f>VLOOKUP(A182,population!$B:$E,1,0)</f>
        <v>France</v>
      </c>
      <c r="C182" t="s">
        <v>1740</v>
      </c>
      <c r="D182">
        <v>27</v>
      </c>
      <c r="E182" s="7" t="s">
        <v>1732</v>
      </c>
      <c r="F182" s="3">
        <v>0.18732499999999999</v>
      </c>
      <c r="G182" s="3">
        <v>2.2124999999999999E-2</v>
      </c>
      <c r="H182" s="3">
        <v>1.6224999999999998E-3</v>
      </c>
      <c r="I182" s="3">
        <v>8.4075000000000011E-2</v>
      </c>
      <c r="J182" s="1"/>
      <c r="K182" s="1">
        <f>SUM(F182:J182)</f>
        <v>0.29514750000000001</v>
      </c>
      <c r="L182" t="s">
        <v>954</v>
      </c>
      <c r="P182">
        <v>46</v>
      </c>
      <c r="Q182">
        <f t="shared" si="3"/>
        <v>46</v>
      </c>
    </row>
    <row r="183" spans="1:18">
      <c r="A183" t="s">
        <v>1986</v>
      </c>
      <c r="B183" t="str">
        <f>VLOOKUP(A183,population!$B:$E,1,0)</f>
        <v>Gambia</v>
      </c>
      <c r="C183" t="s">
        <v>1744</v>
      </c>
      <c r="D183">
        <v>37</v>
      </c>
      <c r="E183" s="7" t="s">
        <v>1731</v>
      </c>
      <c r="F183" s="3">
        <v>4.4999999999999998E-2</v>
      </c>
      <c r="G183" s="3">
        <v>0.95099999999999996</v>
      </c>
      <c r="H183" s="3">
        <v>0</v>
      </c>
      <c r="I183" s="3">
        <v>1E-3</v>
      </c>
      <c r="L183" t="s">
        <v>164</v>
      </c>
      <c r="P183">
        <v>77</v>
      </c>
      <c r="Q183">
        <f t="shared" si="3"/>
        <v>77</v>
      </c>
    </row>
    <row r="184" spans="1:18">
      <c r="A184" t="s">
        <v>1122</v>
      </c>
      <c r="B184" t="str">
        <f>VLOOKUP(A184,population!$B:$E,1,0)</f>
        <v>Kosovo</v>
      </c>
      <c r="C184" t="s">
        <v>1745</v>
      </c>
      <c r="D184">
        <v>39</v>
      </c>
      <c r="E184" s="7" t="s">
        <v>1730</v>
      </c>
      <c r="F184" s="3">
        <v>7.239000000000001E-2</v>
      </c>
      <c r="G184" s="3">
        <v>0.55245</v>
      </c>
      <c r="H184" s="3">
        <v>0</v>
      </c>
      <c r="I184" s="3">
        <v>1.0160000000000001E-2</v>
      </c>
      <c r="J184" s="1">
        <f>+F184+G184</f>
        <v>0.62484000000000006</v>
      </c>
      <c r="L184" t="s">
        <v>954</v>
      </c>
      <c r="P184">
        <v>82</v>
      </c>
      <c r="Q184">
        <f t="shared" si="3"/>
        <v>82</v>
      </c>
    </row>
    <row r="185" spans="1:18">
      <c r="A185" t="s">
        <v>1145</v>
      </c>
      <c r="B185" t="str">
        <f>VLOOKUP(A185,population!$B:$E,1,0)</f>
        <v>Serbia</v>
      </c>
      <c r="C185" t="s">
        <v>1749</v>
      </c>
      <c r="D185">
        <v>39</v>
      </c>
      <c r="E185" s="7" t="s">
        <v>1730</v>
      </c>
      <c r="F185" s="3">
        <v>0.46712500000000001</v>
      </c>
      <c r="G185" s="3">
        <v>2.1210000000000003E-2</v>
      </c>
      <c r="H185" s="3">
        <v>0</v>
      </c>
      <c r="I185" s="3">
        <v>1.6664999999999999E-2</v>
      </c>
      <c r="J185" s="1">
        <f>+F185+G185</f>
        <v>0.48833500000000002</v>
      </c>
      <c r="L185" t="s">
        <v>954</v>
      </c>
      <c r="P185">
        <v>86</v>
      </c>
      <c r="Q185">
        <f t="shared" si="3"/>
        <v>86</v>
      </c>
    </row>
    <row r="186" spans="1:18">
      <c r="A186" t="s">
        <v>1132</v>
      </c>
      <c r="B186" t="str">
        <f>VLOOKUP(A186,population!$B:$E,1,0)</f>
        <v>Moldova</v>
      </c>
      <c r="C186" t="s">
        <v>1748</v>
      </c>
      <c r="D186">
        <v>39</v>
      </c>
      <c r="E186" s="7" t="s">
        <v>1730</v>
      </c>
      <c r="F186" s="3">
        <v>0.70069999999999999</v>
      </c>
      <c r="G186" s="3">
        <v>4.2899999999999995E-3</v>
      </c>
      <c r="H186" s="3">
        <v>0</v>
      </c>
      <c r="I186" s="3">
        <v>1.001E-2</v>
      </c>
      <c r="L186" t="s">
        <v>954</v>
      </c>
      <c r="P186">
        <v>88</v>
      </c>
      <c r="Q186">
        <f t="shared" si="3"/>
        <v>88</v>
      </c>
    </row>
    <row r="187" spans="1:18">
      <c r="A187" t="s">
        <v>623</v>
      </c>
      <c r="B187" t="e">
        <f>VLOOKUP(A187,population!$B:$E,1,0)</f>
        <v>#N/A</v>
      </c>
      <c r="C187" t="s">
        <v>1741</v>
      </c>
      <c r="D187">
        <v>44</v>
      </c>
      <c r="E187" s="7" t="s">
        <v>1732</v>
      </c>
      <c r="F187" s="3">
        <v>0.12494999999999999</v>
      </c>
      <c r="G187" s="3">
        <v>8.4999999999999995E-4</v>
      </c>
      <c r="H187" s="3">
        <v>9.7324999999999995E-2</v>
      </c>
      <c r="I187" s="3">
        <v>0.20145000000000002</v>
      </c>
      <c r="J187" s="1"/>
      <c r="K187" s="1">
        <f>SUM(F187:J187)</f>
        <v>0.42457500000000004</v>
      </c>
      <c r="L187" t="s">
        <v>524</v>
      </c>
      <c r="N187" t="s">
        <v>1697</v>
      </c>
      <c r="P187">
        <v>96</v>
      </c>
      <c r="Q187">
        <f t="shared" si="3"/>
        <v>96</v>
      </c>
    </row>
    <row r="188" spans="1:18">
      <c r="A188" t="s">
        <v>616</v>
      </c>
      <c r="B188" t="e">
        <f>VLOOKUP(A188,population!$B:$E,1,0)</f>
        <v>#N/A</v>
      </c>
      <c r="C188" t="s">
        <v>1743</v>
      </c>
      <c r="D188">
        <v>45</v>
      </c>
      <c r="E188" s="7" t="s">
        <v>1753</v>
      </c>
      <c r="F188" s="3">
        <v>0.02</v>
      </c>
      <c r="G188" s="3">
        <v>0</v>
      </c>
      <c r="H188" s="3">
        <v>1.4999999999999999E-2</v>
      </c>
      <c r="I188" s="3">
        <v>0.96499999999999997</v>
      </c>
      <c r="L188" t="s">
        <v>524</v>
      </c>
      <c r="P188">
        <v>97</v>
      </c>
      <c r="Q188">
        <f t="shared" si="3"/>
        <v>97</v>
      </c>
    </row>
    <row r="189" spans="1:18">
      <c r="A189" t="s">
        <v>1723</v>
      </c>
      <c r="B189" t="e">
        <f>VLOOKUP(A189,population!$B:$E,1,0)</f>
        <v>#N/A</v>
      </c>
      <c r="C189" t="s">
        <v>1742</v>
      </c>
      <c r="D189">
        <v>46</v>
      </c>
      <c r="E189" s="7" t="s">
        <v>1767</v>
      </c>
      <c r="F189" s="3">
        <v>0.38807999999999998</v>
      </c>
      <c r="G189" s="3">
        <v>0.33</v>
      </c>
      <c r="H189" s="3">
        <v>0</v>
      </c>
      <c r="I189" s="3">
        <v>0.16192000000000001</v>
      </c>
      <c r="J189" s="1"/>
      <c r="K189" s="1">
        <f>SUM(F189:J189)</f>
        <v>0.88000000000000012</v>
      </c>
      <c r="L189" t="s">
        <v>164</v>
      </c>
      <c r="P189">
        <v>98</v>
      </c>
      <c r="Q189">
        <f t="shared" si="3"/>
        <v>98</v>
      </c>
    </row>
    <row r="190" spans="1:18">
      <c r="A190" t="s">
        <v>1724</v>
      </c>
      <c r="B190" t="e">
        <f>VLOOKUP(A190,population!$B:$E,1,0)</f>
        <v>#N/A</v>
      </c>
      <c r="C190" t="s">
        <v>1744</v>
      </c>
      <c r="D190">
        <v>47</v>
      </c>
      <c r="E190" s="7" t="s">
        <v>1731</v>
      </c>
      <c r="F190" s="3">
        <v>1.6E-2</v>
      </c>
      <c r="G190" s="3">
        <v>0.96399999999999997</v>
      </c>
      <c r="H190" s="3">
        <v>1.9099999999999999E-2</v>
      </c>
      <c r="I190" s="3">
        <v>4.0000000000000002E-4</v>
      </c>
      <c r="L190" t="s">
        <v>524</v>
      </c>
      <c r="P190">
        <v>100</v>
      </c>
      <c r="Q190" t="e">
        <f t="shared" si="3"/>
        <v>#N/A</v>
      </c>
      <c r="R190" t="s">
        <v>1755</v>
      </c>
    </row>
    <row r="191" spans="1:18">
      <c r="A191" t="s">
        <v>1034</v>
      </c>
      <c r="B191" t="str">
        <f>VLOOKUP(A191,population!$B:$E,1,0)</f>
        <v>Georgia</v>
      </c>
      <c r="C191" t="s">
        <v>1748</v>
      </c>
      <c r="D191">
        <v>51</v>
      </c>
      <c r="E191" s="7" t="s">
        <v>1767</v>
      </c>
      <c r="F191" s="3">
        <v>0.70800000000000007</v>
      </c>
      <c r="G191" s="3">
        <v>8.5600000000000009E-2</v>
      </c>
      <c r="H191" s="3">
        <v>0</v>
      </c>
      <c r="I191" s="3">
        <v>5.6000000000000008E-3</v>
      </c>
      <c r="L191" t="s">
        <v>954</v>
      </c>
      <c r="P191">
        <v>105</v>
      </c>
      <c r="Q191" t="e">
        <f t="shared" si="3"/>
        <v>#N/A</v>
      </c>
      <c r="R191" t="s">
        <v>1757</v>
      </c>
    </row>
    <row r="192" spans="1:18">
      <c r="A192" t="s">
        <v>921</v>
      </c>
      <c r="B192" t="str">
        <f>VLOOKUP(A192,population!$B:$E,1,0)</f>
        <v>Cyprus</v>
      </c>
      <c r="C192" t="s">
        <v>1742</v>
      </c>
      <c r="D192">
        <v>56</v>
      </c>
      <c r="E192" s="7" t="s">
        <v>1767</v>
      </c>
      <c r="F192" s="3">
        <v>0.54899999999999993</v>
      </c>
      <c r="G192" s="3">
        <v>0.18975</v>
      </c>
      <c r="H192" s="3">
        <v>1.5E-3</v>
      </c>
      <c r="I192" s="3">
        <v>9.0000000000000011E-3</v>
      </c>
      <c r="J192" s="1"/>
      <c r="K192" s="1">
        <f>SUM(F192:J192)</f>
        <v>0.74924999999999986</v>
      </c>
      <c r="L192" t="s">
        <v>524</v>
      </c>
      <c r="P192">
        <v>116</v>
      </c>
      <c r="Q192" t="e">
        <f t="shared" si="3"/>
        <v>#N/A</v>
      </c>
      <c r="R192" t="s">
        <v>1765</v>
      </c>
    </row>
    <row r="193" spans="1:12">
      <c r="A193" t="s">
        <v>333</v>
      </c>
      <c r="B193" t="e">
        <f>VLOOKUP(A193,population!$B:$E,1,0)</f>
        <v>#N/A</v>
      </c>
      <c r="C193" t="s">
        <v>1747</v>
      </c>
      <c r="D193">
        <v>64</v>
      </c>
      <c r="E193" s="7" t="s">
        <v>1730</v>
      </c>
      <c r="F193" s="3">
        <v>0.81175499999999989</v>
      </c>
      <c r="G193" s="3">
        <v>1.1339999999999999E-2</v>
      </c>
      <c r="H193" s="3">
        <v>0</v>
      </c>
      <c r="I193" s="3">
        <v>0.121905</v>
      </c>
      <c r="L193" t="s">
        <v>164</v>
      </c>
    </row>
    <row r="194" spans="1:12">
      <c r="A194" t="s">
        <v>645</v>
      </c>
      <c r="B194" t="str">
        <f>VLOOKUP(A194,population!$B:$E,1,0)</f>
        <v>Taiwan</v>
      </c>
      <c r="C194" t="s">
        <v>1741</v>
      </c>
      <c r="D194">
        <v>70</v>
      </c>
      <c r="E194" s="7" t="s">
        <v>1732</v>
      </c>
      <c r="F194" s="3">
        <v>2.4750000000000001E-2</v>
      </c>
      <c r="G194" s="3">
        <v>1.8000000000000001E-4</v>
      </c>
      <c r="H194" s="3">
        <v>9.5850000000000005E-2</v>
      </c>
      <c r="I194" s="3">
        <v>0.32895000000000002</v>
      </c>
      <c r="J194" s="1"/>
      <c r="K194" s="1">
        <f>SUM(F194:J194)</f>
        <v>0.44973000000000002</v>
      </c>
      <c r="L194" t="s">
        <v>524</v>
      </c>
    </row>
    <row r="195" spans="1:12">
      <c r="A195" t="s">
        <v>326</v>
      </c>
      <c r="B195" t="e">
        <f>VLOOKUP(A195,population!$B:$E,1,0)</f>
        <v>#N/A</v>
      </c>
      <c r="C195" t="s">
        <v>1746</v>
      </c>
      <c r="D195">
        <v>71</v>
      </c>
      <c r="E195" s="7" t="s">
        <v>1730</v>
      </c>
      <c r="F195" s="3">
        <v>0.94362999999999997</v>
      </c>
      <c r="G195" s="3">
        <v>1.4775E-2</v>
      </c>
      <c r="H195" s="3">
        <v>4.9249999999999999E-4</v>
      </c>
      <c r="I195" s="3">
        <v>2.5609999999999997E-2</v>
      </c>
      <c r="L195" t="s">
        <v>164</v>
      </c>
    </row>
    <row r="196" spans="1:12">
      <c r="A196" t="s">
        <v>770</v>
      </c>
      <c r="B196" t="e">
        <f>VLOOKUP(A196,population!$B:$E,1,0)</f>
        <v>#N/A</v>
      </c>
      <c r="C196" t="s">
        <v>1743</v>
      </c>
      <c r="D196">
        <v>74</v>
      </c>
      <c r="E196" s="7" t="s">
        <v>1753</v>
      </c>
      <c r="F196" s="3">
        <v>7.5270000000000004E-2</v>
      </c>
      <c r="G196" s="3">
        <v>3.8600000000000002E-2</v>
      </c>
      <c r="H196" s="3">
        <v>0.78937000000000002</v>
      </c>
      <c r="I196" s="3">
        <v>6.2725000000000003E-2</v>
      </c>
      <c r="L196" t="s">
        <v>524</v>
      </c>
    </row>
    <row r="197" spans="1:12">
      <c r="A197" t="s">
        <v>1697</v>
      </c>
      <c r="B197" t="str">
        <f>VLOOKUP(A197,population!$B:$E,1,0)</f>
        <v>Western Sahara</v>
      </c>
      <c r="C197" t="s">
        <v>1746</v>
      </c>
      <c r="D197">
        <v>97</v>
      </c>
      <c r="E197" s="7" t="s">
        <v>1730</v>
      </c>
      <c r="F197" s="3">
        <v>0.94599999999999995</v>
      </c>
      <c r="G197" s="3">
        <v>3.0000000000000001E-3</v>
      </c>
      <c r="H197" s="3">
        <v>1.4999999999999999E-2</v>
      </c>
      <c r="I197" s="3">
        <v>3.6999999999999998E-2</v>
      </c>
      <c r="L197" t="s">
        <v>164</v>
      </c>
    </row>
    <row r="198" spans="1:12">
      <c r="A198" t="s">
        <v>254</v>
      </c>
      <c r="B198" t="str">
        <f>VLOOKUP(A198,population!$B:$E,1,0)</f>
        <v>Somalia</v>
      </c>
      <c r="C198" t="s">
        <v>1744</v>
      </c>
      <c r="D198">
        <v>200</v>
      </c>
      <c r="E198" s="7" t="s">
        <v>1731</v>
      </c>
      <c r="F198" s="3">
        <v>0</v>
      </c>
      <c r="G198" s="3">
        <v>0.98302999999999996</v>
      </c>
      <c r="H198" s="3">
        <v>0</v>
      </c>
      <c r="I198" s="3">
        <v>0</v>
      </c>
      <c r="L198" t="s">
        <v>164</v>
      </c>
    </row>
    <row r="199" spans="1:12">
      <c r="A199" t="s">
        <v>741</v>
      </c>
      <c r="B199" t="str">
        <f>VLOOKUP(A199,population!$B:$E,1,0)</f>
        <v>Niue</v>
      </c>
      <c r="C199" t="s">
        <v>1746</v>
      </c>
      <c r="D199">
        <v>201</v>
      </c>
      <c r="E199" s="7" t="s">
        <v>1730</v>
      </c>
      <c r="F199" s="3">
        <v>0.96399999999999997</v>
      </c>
      <c r="G199" s="3">
        <v>0</v>
      </c>
      <c r="H199" s="3">
        <v>0</v>
      </c>
      <c r="I199" s="3">
        <v>3.5000000000000003E-2</v>
      </c>
      <c r="L199" t="s">
        <v>524</v>
      </c>
    </row>
    <row r="200" spans="1:12">
      <c r="A200" t="s">
        <v>234</v>
      </c>
      <c r="B200" t="str">
        <f>VLOOKUP(A200,population!$B:$E,1,0)</f>
        <v>Réunion</v>
      </c>
      <c r="C200" t="s">
        <v>1747</v>
      </c>
      <c r="D200">
        <v>202</v>
      </c>
      <c r="E200" s="7" t="s">
        <v>1767</v>
      </c>
      <c r="F200" s="3">
        <v>0.876</v>
      </c>
      <c r="G200" s="3">
        <v>4.2000000000000003E-2</v>
      </c>
      <c r="H200" s="3">
        <v>4.7E-2</v>
      </c>
      <c r="I200" s="3">
        <v>3.5000000000000003E-2</v>
      </c>
      <c r="L200" t="s">
        <v>164</v>
      </c>
    </row>
    <row r="201" spans="1:12">
      <c r="A201" t="s">
        <v>734</v>
      </c>
      <c r="B201" t="str">
        <f>VLOOKUP(A201,population!$B:$E,1,0)</f>
        <v>Cook Islands</v>
      </c>
      <c r="C201" t="s">
        <v>1746</v>
      </c>
      <c r="D201">
        <v>119</v>
      </c>
      <c r="E201" s="7" t="s">
        <v>1989</v>
      </c>
      <c r="F201" s="3">
        <v>0.96</v>
      </c>
      <c r="G201" s="3">
        <v>0</v>
      </c>
      <c r="H201" s="3">
        <v>0</v>
      </c>
      <c r="I201" s="3">
        <v>0.04</v>
      </c>
      <c r="L201" t="s">
        <v>524</v>
      </c>
    </row>
    <row r="202" spans="1:12">
      <c r="A202" t="s">
        <v>711</v>
      </c>
      <c r="B202" t="e">
        <f>VLOOKUP(A202,population!$B:$E,1,0)</f>
        <v>#N/A</v>
      </c>
      <c r="C202" t="s">
        <v>1746</v>
      </c>
      <c r="D202">
        <v>109</v>
      </c>
      <c r="E202" s="7" t="s">
        <v>1989</v>
      </c>
      <c r="F202" s="3">
        <v>0.95299999999999996</v>
      </c>
      <c r="G202" s="3">
        <v>0</v>
      </c>
      <c r="H202" s="3">
        <v>4.0000000000000001E-3</v>
      </c>
      <c r="I202" s="3">
        <v>4.2999999999999997E-2</v>
      </c>
      <c r="L202" t="s">
        <v>524</v>
      </c>
    </row>
    <row r="203" spans="1:12">
      <c r="A203" t="s">
        <v>354</v>
      </c>
      <c r="B203" t="e">
        <f>VLOOKUP(A203,population!$B:$E,1,0)</f>
        <v>#N/A</v>
      </c>
      <c r="C203" t="s">
        <v>1747</v>
      </c>
      <c r="D203">
        <v>107</v>
      </c>
      <c r="E203" s="7" t="s">
        <v>1989</v>
      </c>
      <c r="F203" s="3">
        <v>0.82199999999999995</v>
      </c>
      <c r="G203" s="3">
        <v>0</v>
      </c>
      <c r="H203" s="3">
        <v>0</v>
      </c>
      <c r="I203" s="3">
        <v>0.17899999999999999</v>
      </c>
      <c r="L203" t="s">
        <v>164</v>
      </c>
    </row>
    <row r="206" spans="1:12">
      <c r="J206" s="1"/>
    </row>
    <row r="208" spans="1:12">
      <c r="J208" s="1"/>
      <c r="K208" s="1"/>
    </row>
  </sheetData>
  <sortState ref="A2:R203">
    <sortCondition ref="B2"/>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R208"/>
  <sheetViews>
    <sheetView zoomScale="85" zoomScaleNormal="85" workbookViewId="0">
      <pane ySplit="1" topLeftCell="A29" activePane="bottomLeft" state="frozen"/>
      <selection pane="bottomLeft" activeCell="K54" sqref="K54"/>
    </sheetView>
  </sheetViews>
  <sheetFormatPr defaultRowHeight="15"/>
  <cols>
    <col min="1" max="1" width="32.140625" bestFit="1" customWidth="1"/>
    <col min="2" max="2" width="3.7109375" bestFit="1" customWidth="1"/>
    <col min="4" max="4" width="2.28515625" style="7" bestFit="1" customWidth="1"/>
    <col min="5" max="5" width="5.5703125" style="3" bestFit="1" customWidth="1"/>
    <col min="6" max="8" width="4.5703125" style="3" bestFit="1" customWidth="1"/>
    <col min="9" max="9" width="4.7109375" bestFit="1" customWidth="1"/>
    <col min="10" max="10" width="5.5703125" bestFit="1" customWidth="1"/>
    <col min="11" max="11" width="5.5703125" customWidth="1"/>
    <col min="12" max="12" width="30.5703125" bestFit="1" customWidth="1"/>
  </cols>
  <sheetData>
    <row r="1" spans="1:17" s="4" customFormat="1">
      <c r="A1" s="4" t="s">
        <v>0</v>
      </c>
      <c r="C1" s="4" t="s">
        <v>1739</v>
      </c>
      <c r="D1" s="6"/>
      <c r="E1" s="5" t="s">
        <v>1730</v>
      </c>
      <c r="F1" s="5" t="s">
        <v>1731</v>
      </c>
      <c r="G1" s="5" t="s">
        <v>1732</v>
      </c>
      <c r="H1" s="5" t="s">
        <v>1733</v>
      </c>
      <c r="L1" s="4" t="s">
        <v>151</v>
      </c>
      <c r="P1">
        <v>1</v>
      </c>
      <c r="Q1">
        <f t="shared" ref="Q1:Q13" si="0">VLOOKUP(P1,$C:$C,1,0)</f>
        <v>1</v>
      </c>
    </row>
    <row r="2" spans="1:17">
      <c r="A2" t="s">
        <v>608</v>
      </c>
      <c r="B2" t="s">
        <v>1740</v>
      </c>
      <c r="C2">
        <v>33</v>
      </c>
      <c r="D2" s="7" t="s">
        <v>1753</v>
      </c>
      <c r="E2" s="3">
        <v>3.7599999999999999E-3</v>
      </c>
      <c r="F2" s="3">
        <v>4.6999999999999999E-4</v>
      </c>
      <c r="G2" s="3">
        <v>8.5116999999999984E-2</v>
      </c>
      <c r="H2" s="3">
        <v>0.14593499999999998</v>
      </c>
      <c r="I2" s="1"/>
      <c r="J2" s="1">
        <f t="shared" ref="J2:J33" si="1">SUM(E2:I2)</f>
        <v>0.23528199999999996</v>
      </c>
      <c r="K2" s="1"/>
      <c r="L2" t="s">
        <v>524</v>
      </c>
      <c r="N2" t="s">
        <v>1470</v>
      </c>
      <c r="P2">
        <v>59</v>
      </c>
      <c r="Q2">
        <f t="shared" si="0"/>
        <v>59</v>
      </c>
    </row>
    <row r="3" spans="1:17">
      <c r="A3" t="s">
        <v>837</v>
      </c>
      <c r="B3" t="s">
        <v>1740</v>
      </c>
      <c r="C3">
        <v>77</v>
      </c>
      <c r="D3" s="7" t="s">
        <v>1753</v>
      </c>
      <c r="E3" s="3">
        <v>2.419E-2</v>
      </c>
      <c r="F3" s="3">
        <v>5.9000000000000003E-4</v>
      </c>
      <c r="G3" s="3">
        <v>4.8379999999999999E-2</v>
      </c>
      <c r="H3" s="3">
        <v>0.222135</v>
      </c>
      <c r="I3" s="1"/>
      <c r="J3" s="1">
        <f t="shared" si="1"/>
        <v>0.29529499999999997</v>
      </c>
      <c r="K3" s="1"/>
      <c r="L3" t="s">
        <v>524</v>
      </c>
      <c r="P3">
        <v>88</v>
      </c>
      <c r="Q3">
        <f t="shared" si="0"/>
        <v>88</v>
      </c>
    </row>
    <row r="4" spans="1:17">
      <c r="A4" t="s">
        <v>523</v>
      </c>
      <c r="B4" t="s">
        <v>1740</v>
      </c>
      <c r="C4">
        <v>93</v>
      </c>
      <c r="D4" s="7" t="s">
        <v>1732</v>
      </c>
      <c r="E4" s="3">
        <v>0.21696000000000001</v>
      </c>
      <c r="F4" s="3">
        <v>7.6800000000000002E-3</v>
      </c>
      <c r="G4" s="3">
        <v>1.3120000000000001E-2</v>
      </c>
      <c r="H4" s="3">
        <v>8.2240000000000008E-2</v>
      </c>
      <c r="I4" s="1"/>
      <c r="J4" s="1">
        <f t="shared" si="1"/>
        <v>0.32</v>
      </c>
      <c r="K4" s="1"/>
      <c r="L4" t="s">
        <v>524</v>
      </c>
      <c r="P4">
        <v>7</v>
      </c>
      <c r="Q4">
        <f t="shared" si="0"/>
        <v>7</v>
      </c>
    </row>
    <row r="5" spans="1:17">
      <c r="A5" t="s">
        <v>535</v>
      </c>
      <c r="B5" t="s">
        <v>1740</v>
      </c>
      <c r="C5">
        <v>94</v>
      </c>
      <c r="D5" s="7" t="s">
        <v>1732</v>
      </c>
      <c r="E5" s="3">
        <v>0.18875999999999998</v>
      </c>
      <c r="F5" s="3">
        <v>3.96E-3</v>
      </c>
      <c r="G5" s="3">
        <v>1.2210000000000002E-2</v>
      </c>
      <c r="H5" s="3">
        <v>0.12474</v>
      </c>
      <c r="I5" s="1"/>
      <c r="J5" s="1">
        <f t="shared" si="1"/>
        <v>0.32966999999999996</v>
      </c>
      <c r="K5" s="1"/>
      <c r="L5" t="s">
        <v>524</v>
      </c>
      <c r="P5">
        <v>9</v>
      </c>
      <c r="Q5">
        <f t="shared" si="0"/>
        <v>9</v>
      </c>
    </row>
    <row r="6" spans="1:17">
      <c r="A6" t="s">
        <v>1076</v>
      </c>
      <c r="B6" t="s">
        <v>1740</v>
      </c>
      <c r="C6">
        <v>22</v>
      </c>
      <c r="D6" s="7" t="s">
        <v>1732</v>
      </c>
      <c r="E6" s="3">
        <v>0.17363499999999998</v>
      </c>
      <c r="F6" s="3">
        <v>7.5849999999999989E-3</v>
      </c>
      <c r="G6" s="3">
        <v>2.2549999999999996E-3</v>
      </c>
      <c r="H6" s="3">
        <v>2.1115000000000002E-2</v>
      </c>
      <c r="I6" s="1"/>
      <c r="J6" s="1">
        <f t="shared" si="1"/>
        <v>0.20458999999999999</v>
      </c>
      <c r="K6" s="1"/>
      <c r="L6" t="s">
        <v>954</v>
      </c>
      <c r="P6">
        <v>18</v>
      </c>
      <c r="Q6">
        <f t="shared" si="0"/>
        <v>18</v>
      </c>
    </row>
    <row r="7" spans="1:17">
      <c r="A7" t="s">
        <v>1039</v>
      </c>
      <c r="B7" t="s">
        <v>1740</v>
      </c>
      <c r="C7">
        <v>23</v>
      </c>
      <c r="D7" s="7" t="s">
        <v>1732</v>
      </c>
      <c r="E7" s="3">
        <v>0.24255000000000002</v>
      </c>
      <c r="F7" s="3">
        <v>3.3000000000000002E-2</v>
      </c>
      <c r="G7" s="3">
        <v>3.9600000000000003E-4</v>
      </c>
      <c r="H7" s="3">
        <v>5.4120000000000001E-2</v>
      </c>
      <c r="I7" s="1"/>
      <c r="J7" s="1">
        <f t="shared" si="1"/>
        <v>0.33006600000000003</v>
      </c>
      <c r="K7" s="1"/>
      <c r="L7" t="s">
        <v>954</v>
      </c>
      <c r="P7">
        <v>23</v>
      </c>
      <c r="Q7">
        <f t="shared" si="0"/>
        <v>23</v>
      </c>
    </row>
    <row r="8" spans="1:17">
      <c r="A8" t="s">
        <v>1240</v>
      </c>
      <c r="B8" t="s">
        <v>1740</v>
      </c>
      <c r="C8">
        <v>24</v>
      </c>
      <c r="D8" s="7" t="s">
        <v>1732</v>
      </c>
      <c r="E8" s="3">
        <v>0.18973999999999999</v>
      </c>
      <c r="F8" s="3">
        <v>1.166E-2</v>
      </c>
      <c r="G8" s="3">
        <v>4.5050000000000003E-3</v>
      </c>
      <c r="H8" s="3">
        <v>5.9360000000000003E-2</v>
      </c>
      <c r="I8" s="1"/>
      <c r="J8" s="1">
        <f t="shared" si="1"/>
        <v>0.26526500000000003</v>
      </c>
      <c r="K8" s="1"/>
      <c r="L8" t="s">
        <v>954</v>
      </c>
      <c r="P8">
        <v>22</v>
      </c>
      <c r="Q8">
        <f t="shared" si="0"/>
        <v>22</v>
      </c>
    </row>
    <row r="9" spans="1:17">
      <c r="A9" t="s">
        <v>1084</v>
      </c>
      <c r="B9" t="s">
        <v>1740</v>
      </c>
      <c r="C9">
        <v>25</v>
      </c>
      <c r="D9" s="7" t="s">
        <v>1732</v>
      </c>
      <c r="E9" s="3">
        <v>0.11104500000000002</v>
      </c>
      <c r="F9" s="3">
        <v>7.5900000000000004E-3</v>
      </c>
      <c r="G9" s="3">
        <v>9.8999999999999999E-4</v>
      </c>
      <c r="H9" s="3">
        <v>4.5210000000000007E-2</v>
      </c>
      <c r="I9" s="1"/>
      <c r="J9" s="1">
        <f t="shared" si="1"/>
        <v>0.16483500000000004</v>
      </c>
      <c r="K9" s="1"/>
      <c r="L9" t="s">
        <v>954</v>
      </c>
      <c r="P9">
        <v>28</v>
      </c>
      <c r="Q9">
        <f t="shared" si="0"/>
        <v>28</v>
      </c>
    </row>
    <row r="10" spans="1:17">
      <c r="A10" t="s">
        <v>1058</v>
      </c>
      <c r="B10" t="s">
        <v>1740</v>
      </c>
      <c r="C10">
        <v>25</v>
      </c>
      <c r="D10" s="7" t="s">
        <v>1732</v>
      </c>
      <c r="E10" s="3">
        <v>0.15029999999999999</v>
      </c>
      <c r="F10" s="3">
        <v>7.3800000000000003E-3</v>
      </c>
      <c r="G10" s="3">
        <v>1.08E-3</v>
      </c>
      <c r="H10" s="3">
        <v>2.1239999999999998E-2</v>
      </c>
      <c r="I10" s="1"/>
      <c r="J10" s="1">
        <f t="shared" si="1"/>
        <v>0.18</v>
      </c>
      <c r="K10" s="1"/>
      <c r="L10" t="s">
        <v>954</v>
      </c>
      <c r="P10">
        <v>27</v>
      </c>
      <c r="Q10">
        <f t="shared" si="0"/>
        <v>27</v>
      </c>
    </row>
    <row r="11" spans="1:17">
      <c r="A11" t="s">
        <v>1068</v>
      </c>
      <c r="B11" t="s">
        <v>1740</v>
      </c>
      <c r="C11">
        <v>26</v>
      </c>
      <c r="D11" s="7" t="s">
        <v>1732</v>
      </c>
      <c r="E11" s="3">
        <v>0.22848000000000002</v>
      </c>
      <c r="F11" s="3">
        <v>2.2400000000000002E-3</v>
      </c>
      <c r="G11" s="3">
        <v>0</v>
      </c>
      <c r="H11" s="3">
        <v>4.9280000000000004E-2</v>
      </c>
      <c r="I11" s="1"/>
      <c r="J11" s="1">
        <f t="shared" si="1"/>
        <v>0.28000000000000003</v>
      </c>
      <c r="K11" s="1"/>
      <c r="L11" t="s">
        <v>954</v>
      </c>
      <c r="P11">
        <v>30</v>
      </c>
      <c r="Q11">
        <f t="shared" si="0"/>
        <v>30</v>
      </c>
    </row>
    <row r="12" spans="1:17">
      <c r="A12" t="s">
        <v>1233</v>
      </c>
      <c r="B12" t="s">
        <v>1740</v>
      </c>
      <c r="C12">
        <v>27</v>
      </c>
      <c r="D12" s="7" t="s">
        <v>1732</v>
      </c>
      <c r="E12" s="3">
        <v>0.16764000000000001</v>
      </c>
      <c r="F12" s="3">
        <v>1.9800000000000002E-2</v>
      </c>
      <c r="G12" s="3">
        <v>2.31E-3</v>
      </c>
      <c r="H12" s="3">
        <v>0.14025000000000001</v>
      </c>
      <c r="I12" s="1"/>
      <c r="J12" s="1">
        <f t="shared" si="1"/>
        <v>0.33000000000000007</v>
      </c>
      <c r="K12" s="1"/>
      <c r="L12" t="s">
        <v>954</v>
      </c>
      <c r="P12">
        <v>31</v>
      </c>
      <c r="Q12">
        <f t="shared" si="0"/>
        <v>31</v>
      </c>
    </row>
    <row r="13" spans="1:17">
      <c r="A13" t="s">
        <v>1208</v>
      </c>
      <c r="B13" t="s">
        <v>1740</v>
      </c>
      <c r="C13">
        <v>27</v>
      </c>
      <c r="D13" s="7" t="s">
        <v>1732</v>
      </c>
      <c r="E13" s="3">
        <v>0.18732499999999999</v>
      </c>
      <c r="F13" s="3">
        <v>2.2124999999999999E-2</v>
      </c>
      <c r="G13" s="3">
        <v>1.6224999999999998E-3</v>
      </c>
      <c r="H13" s="3">
        <v>8.4075000000000011E-2</v>
      </c>
      <c r="I13" s="1"/>
      <c r="J13" s="1">
        <f t="shared" si="1"/>
        <v>0.29514750000000001</v>
      </c>
      <c r="K13" s="1"/>
      <c r="L13" t="s">
        <v>954</v>
      </c>
      <c r="P13">
        <v>32</v>
      </c>
      <c r="Q13">
        <f t="shared" si="0"/>
        <v>32</v>
      </c>
    </row>
    <row r="14" spans="1:17">
      <c r="A14" t="s">
        <v>1197</v>
      </c>
      <c r="B14" t="s">
        <v>1740</v>
      </c>
      <c r="C14">
        <v>27</v>
      </c>
      <c r="D14" s="7" t="s">
        <v>1732</v>
      </c>
      <c r="E14" s="3">
        <v>0.21285000000000001</v>
      </c>
      <c r="F14" s="3">
        <v>1.9470000000000001E-2</v>
      </c>
      <c r="G14" s="3">
        <v>6.6E-4</v>
      </c>
      <c r="H14" s="3">
        <v>9.6657000000000007E-2</v>
      </c>
      <c r="I14" s="1"/>
      <c r="J14" s="1">
        <f t="shared" si="1"/>
        <v>0.32963700000000001</v>
      </c>
      <c r="K14" s="1"/>
      <c r="L14" t="s">
        <v>954</v>
      </c>
    </row>
    <row r="15" spans="1:17">
      <c r="A15" t="s">
        <v>966</v>
      </c>
      <c r="B15" t="s">
        <v>1740</v>
      </c>
      <c r="C15">
        <v>28</v>
      </c>
      <c r="D15" s="7" t="s">
        <v>1732</v>
      </c>
      <c r="E15" s="3">
        <v>4.7765000000000002E-2</v>
      </c>
      <c r="F15" s="3">
        <v>0</v>
      </c>
      <c r="G15" s="3">
        <v>0</v>
      </c>
      <c r="H15" s="3">
        <v>0.15661999999999998</v>
      </c>
      <c r="I15" s="1"/>
      <c r="J15" s="1">
        <f t="shared" si="1"/>
        <v>0.20438499999999998</v>
      </c>
      <c r="K15" s="1"/>
      <c r="L15" t="s">
        <v>954</v>
      </c>
      <c r="P15">
        <v>33</v>
      </c>
      <c r="Q15">
        <f>VLOOKUP(P15,$C:$C,1,0)</f>
        <v>33</v>
      </c>
    </row>
    <row r="16" spans="1:17">
      <c r="A16" t="s">
        <v>970</v>
      </c>
      <c r="B16" t="s">
        <v>1740</v>
      </c>
      <c r="C16">
        <v>30</v>
      </c>
      <c r="D16" s="7" t="s">
        <v>1732</v>
      </c>
      <c r="E16" s="3">
        <v>6.4000000000000001E-2</v>
      </c>
      <c r="F16" s="3">
        <v>3.2000000000000003E-4</v>
      </c>
      <c r="G16" s="3">
        <v>0</v>
      </c>
      <c r="H16" s="3">
        <v>9.536E-2</v>
      </c>
      <c r="I16" s="1"/>
      <c r="J16" s="1">
        <f t="shared" si="1"/>
        <v>0.15967999999999999</v>
      </c>
      <c r="K16" s="1"/>
      <c r="L16" t="s">
        <v>954</v>
      </c>
    </row>
    <row r="17" spans="1:18">
      <c r="A17" t="s">
        <v>1029</v>
      </c>
      <c r="B17" t="s">
        <v>1740</v>
      </c>
      <c r="C17">
        <v>34</v>
      </c>
      <c r="D17" s="7" t="s">
        <v>1732</v>
      </c>
      <c r="E17" s="3">
        <v>0.23496</v>
      </c>
      <c r="F17" s="3">
        <v>6.6E-4</v>
      </c>
      <c r="G17" s="3">
        <v>0</v>
      </c>
      <c r="H17" s="3">
        <v>9.4379999999999992E-2</v>
      </c>
      <c r="I17" s="1"/>
      <c r="J17" s="1">
        <f t="shared" si="1"/>
        <v>0.32999999999999996</v>
      </c>
      <c r="K17" s="1"/>
      <c r="L17" t="s">
        <v>954</v>
      </c>
      <c r="P17">
        <v>49</v>
      </c>
      <c r="Q17">
        <f>VLOOKUP(P17,$C:$C,1,0)</f>
        <v>49</v>
      </c>
    </row>
    <row r="18" spans="1:18">
      <c r="A18" t="s">
        <v>1111</v>
      </c>
      <c r="B18" t="s">
        <v>1740</v>
      </c>
      <c r="C18">
        <v>39</v>
      </c>
      <c r="D18" s="7" t="s">
        <v>1730</v>
      </c>
      <c r="E18" s="3">
        <v>0.27503499999999997</v>
      </c>
      <c r="F18" s="3">
        <v>4.5895000000000005E-2</v>
      </c>
      <c r="G18" s="3">
        <v>0</v>
      </c>
      <c r="H18" s="3">
        <v>1.4070000000000001E-2</v>
      </c>
      <c r="I18" s="1"/>
      <c r="J18" s="1">
        <f t="shared" si="1"/>
        <v>0.33500000000000002</v>
      </c>
      <c r="K18" s="1"/>
      <c r="L18" t="s">
        <v>954</v>
      </c>
    </row>
    <row r="19" spans="1:18">
      <c r="A19" t="s">
        <v>1100</v>
      </c>
      <c r="B19" t="s">
        <v>1740</v>
      </c>
      <c r="C19">
        <v>42</v>
      </c>
      <c r="D19" s="7" t="s">
        <v>1730</v>
      </c>
      <c r="E19" s="3">
        <v>5.8499999999999996E-2</v>
      </c>
      <c r="F19" s="3">
        <v>0.26097500000000001</v>
      </c>
      <c r="G19" s="3">
        <v>0</v>
      </c>
      <c r="H19" s="3">
        <v>5.2000000000000006E-3</v>
      </c>
      <c r="I19" s="1"/>
      <c r="J19" s="1">
        <f t="shared" si="1"/>
        <v>0.32467499999999999</v>
      </c>
      <c r="K19" s="1"/>
      <c r="L19" t="s">
        <v>954</v>
      </c>
      <c r="P19">
        <v>108</v>
      </c>
      <c r="Q19" t="e">
        <f t="shared" ref="Q19:Q24" si="2">VLOOKUP(P19,$C:$C,1,0)</f>
        <v>#N/A</v>
      </c>
      <c r="R19" t="s">
        <v>1759</v>
      </c>
    </row>
    <row r="20" spans="1:18">
      <c r="A20" t="s">
        <v>1290</v>
      </c>
      <c r="B20" t="s">
        <v>1740</v>
      </c>
      <c r="C20">
        <v>96</v>
      </c>
      <c r="D20" s="7" t="s">
        <v>1730</v>
      </c>
      <c r="E20" s="3">
        <v>0.19832</v>
      </c>
      <c r="F20" s="3">
        <v>0</v>
      </c>
      <c r="G20" s="3">
        <v>6.7000000000000002E-4</v>
      </c>
      <c r="H20" s="3">
        <v>0.13534000000000002</v>
      </c>
      <c r="I20" s="1"/>
      <c r="J20" s="1">
        <f t="shared" si="1"/>
        <v>0.33433000000000002</v>
      </c>
      <c r="K20" s="1"/>
      <c r="L20" t="s">
        <v>1269</v>
      </c>
      <c r="P20">
        <v>121</v>
      </c>
      <c r="Q20" t="e">
        <f t="shared" si="2"/>
        <v>#N/A</v>
      </c>
      <c r="R20" t="s">
        <v>1762</v>
      </c>
    </row>
    <row r="21" spans="1:18">
      <c r="A21" t="s">
        <v>623</v>
      </c>
      <c r="B21" t="s">
        <v>1741</v>
      </c>
      <c r="C21">
        <v>44</v>
      </c>
      <c r="D21" s="7" t="s">
        <v>1732</v>
      </c>
      <c r="E21" s="3">
        <v>0.12494999999999999</v>
      </c>
      <c r="F21" s="3">
        <v>8.4999999999999995E-4</v>
      </c>
      <c r="G21" s="3">
        <v>9.7324999999999995E-2</v>
      </c>
      <c r="H21" s="3">
        <v>0.20145000000000002</v>
      </c>
      <c r="I21" s="1"/>
      <c r="J21" s="1">
        <f t="shared" si="1"/>
        <v>0.42457500000000004</v>
      </c>
      <c r="K21" s="1"/>
      <c r="L21" t="s">
        <v>524</v>
      </c>
      <c r="N21" t="s">
        <v>1697</v>
      </c>
      <c r="P21">
        <v>36</v>
      </c>
      <c r="Q21">
        <f t="shared" si="2"/>
        <v>36</v>
      </c>
    </row>
    <row r="22" spans="1:18">
      <c r="A22" t="s">
        <v>645</v>
      </c>
      <c r="B22" t="s">
        <v>1741</v>
      </c>
      <c r="C22">
        <v>70</v>
      </c>
      <c r="D22" s="7" t="s">
        <v>1732</v>
      </c>
      <c r="E22" s="3">
        <v>2.4750000000000001E-2</v>
      </c>
      <c r="F22" s="3">
        <v>1.8000000000000001E-4</v>
      </c>
      <c r="G22" s="3">
        <v>9.5850000000000005E-2</v>
      </c>
      <c r="H22" s="3">
        <v>0.32895000000000002</v>
      </c>
      <c r="I22" s="1"/>
      <c r="J22" s="1">
        <f t="shared" si="1"/>
        <v>0.44973000000000002</v>
      </c>
      <c r="K22" s="1"/>
      <c r="L22" t="s">
        <v>524</v>
      </c>
      <c r="P22">
        <v>74</v>
      </c>
      <c r="Q22">
        <f t="shared" si="2"/>
        <v>74</v>
      </c>
    </row>
    <row r="23" spans="1:18">
      <c r="A23" t="s">
        <v>554</v>
      </c>
      <c r="B23" t="s">
        <v>1741</v>
      </c>
      <c r="C23">
        <v>98</v>
      </c>
      <c r="D23" s="7" t="s">
        <v>1732</v>
      </c>
      <c r="E23" s="3">
        <v>0.10664</v>
      </c>
      <c r="F23" s="3">
        <v>0.30271999999999999</v>
      </c>
      <c r="G23" s="3">
        <v>8.5999999999999998E-4</v>
      </c>
      <c r="H23" s="3">
        <v>1.9780000000000002E-2</v>
      </c>
      <c r="I23" s="1"/>
      <c r="J23" s="1">
        <f t="shared" si="1"/>
        <v>0.43000000000000005</v>
      </c>
      <c r="K23" s="1"/>
      <c r="L23" t="s">
        <v>524</v>
      </c>
      <c r="P23">
        <v>11</v>
      </c>
      <c r="Q23">
        <f t="shared" si="2"/>
        <v>11</v>
      </c>
    </row>
    <row r="24" spans="1:18">
      <c r="A24" t="s">
        <v>976</v>
      </c>
      <c r="B24" t="s">
        <v>1741</v>
      </c>
      <c r="C24">
        <v>28</v>
      </c>
      <c r="D24" s="7" t="s">
        <v>1732</v>
      </c>
      <c r="E24" s="3">
        <v>0.27945000000000003</v>
      </c>
      <c r="F24" s="3">
        <v>2.3490000000000004E-2</v>
      </c>
      <c r="G24" s="3">
        <v>1.6200000000000001E-3</v>
      </c>
      <c r="H24" s="3">
        <v>0.10064250000000001</v>
      </c>
      <c r="I24" s="1"/>
      <c r="J24" s="1">
        <f t="shared" si="1"/>
        <v>0.40520250000000008</v>
      </c>
      <c r="K24" s="1"/>
      <c r="L24" t="s">
        <v>954</v>
      </c>
      <c r="P24">
        <v>34</v>
      </c>
      <c r="Q24">
        <f t="shared" si="2"/>
        <v>34</v>
      </c>
    </row>
    <row r="25" spans="1:18">
      <c r="A25" t="s">
        <v>983</v>
      </c>
      <c r="B25" t="s">
        <v>1741</v>
      </c>
      <c r="C25">
        <v>28</v>
      </c>
      <c r="D25" s="7" t="s">
        <v>1732</v>
      </c>
      <c r="E25" s="3">
        <v>0.31629000000000002</v>
      </c>
      <c r="F25" s="3">
        <v>0</v>
      </c>
      <c r="G25" s="3">
        <v>0</v>
      </c>
      <c r="H25" s="3">
        <v>7.2540000000000007E-2</v>
      </c>
      <c r="I25" s="1"/>
      <c r="J25" s="1">
        <f t="shared" si="1"/>
        <v>0.38883000000000001</v>
      </c>
      <c r="K25" s="1"/>
      <c r="L25" t="s">
        <v>954</v>
      </c>
    </row>
    <row r="26" spans="1:18">
      <c r="A26" t="s">
        <v>1013</v>
      </c>
      <c r="B26" t="s">
        <v>1741</v>
      </c>
      <c r="C26">
        <v>28</v>
      </c>
      <c r="D26" s="7" t="s">
        <v>1732</v>
      </c>
      <c r="E26" s="3">
        <v>0.33863999999999994</v>
      </c>
      <c r="F26" s="3">
        <v>2.2824999999999998E-2</v>
      </c>
      <c r="G26" s="3">
        <v>3.32E-3</v>
      </c>
      <c r="H26" s="3">
        <v>4.9799999999999997E-2</v>
      </c>
      <c r="I26" s="1"/>
      <c r="J26" s="1">
        <f t="shared" si="1"/>
        <v>0.41458499999999993</v>
      </c>
      <c r="K26" s="1"/>
      <c r="L26" t="s">
        <v>954</v>
      </c>
    </row>
    <row r="27" spans="1:18">
      <c r="A27" t="s">
        <v>1008</v>
      </c>
      <c r="B27" t="s">
        <v>1741</v>
      </c>
      <c r="C27">
        <v>28</v>
      </c>
      <c r="D27" s="7" t="s">
        <v>1732</v>
      </c>
      <c r="E27" s="3">
        <v>0.36847999999999997</v>
      </c>
      <c r="F27" s="3">
        <v>1.6919999999999998E-2</v>
      </c>
      <c r="G27" s="3">
        <v>0</v>
      </c>
      <c r="H27" s="3">
        <v>8.4599999999999995E-2</v>
      </c>
      <c r="I27" s="1"/>
      <c r="J27" s="1">
        <f t="shared" si="1"/>
        <v>0.47</v>
      </c>
      <c r="K27" s="1"/>
      <c r="L27" t="s">
        <v>954</v>
      </c>
      <c r="P27">
        <v>44</v>
      </c>
      <c r="Q27">
        <f>VLOOKUP(P27,$C:$C,1,0)</f>
        <v>44</v>
      </c>
    </row>
    <row r="28" spans="1:18">
      <c r="A28" t="s">
        <v>1003</v>
      </c>
      <c r="B28" t="s">
        <v>1741</v>
      </c>
      <c r="C28">
        <v>28</v>
      </c>
      <c r="D28" s="7" t="s">
        <v>1732</v>
      </c>
      <c r="E28" s="3">
        <v>0.39664500000000003</v>
      </c>
      <c r="F28" s="3">
        <v>9.3000000000000005E-4</v>
      </c>
      <c r="G28" s="3">
        <v>0</v>
      </c>
      <c r="H28" s="3">
        <v>6.6494999999999999E-2</v>
      </c>
      <c r="I28" s="1"/>
      <c r="J28" s="1">
        <f t="shared" si="1"/>
        <v>0.46406999999999998</v>
      </c>
      <c r="K28" s="1"/>
      <c r="L28" t="s">
        <v>954</v>
      </c>
      <c r="P28">
        <v>46</v>
      </c>
      <c r="Q28">
        <f>VLOOKUP(P28,$C:$C,1,0)</f>
        <v>46</v>
      </c>
    </row>
    <row r="29" spans="1:18">
      <c r="A29" t="s">
        <v>1181</v>
      </c>
      <c r="B29" t="s">
        <v>1741</v>
      </c>
      <c r="C29">
        <v>29</v>
      </c>
      <c r="D29" s="7" t="s">
        <v>1732</v>
      </c>
      <c r="E29" s="3">
        <v>0.38956499999999999</v>
      </c>
      <c r="F29" s="3">
        <v>1.0395E-2</v>
      </c>
      <c r="G29" s="3">
        <v>1.9800000000000002E-4</v>
      </c>
      <c r="H29" s="3">
        <v>9.4347000000000014E-2</v>
      </c>
      <c r="I29" s="1"/>
      <c r="J29" s="1">
        <f t="shared" si="1"/>
        <v>0.49450499999999997</v>
      </c>
      <c r="K29" s="1"/>
      <c r="L29" t="s">
        <v>954</v>
      </c>
    </row>
    <row r="30" spans="1:18">
      <c r="A30" t="s">
        <v>987</v>
      </c>
      <c r="B30" t="s">
        <v>1741</v>
      </c>
      <c r="C30">
        <v>30</v>
      </c>
      <c r="D30" s="7" t="s">
        <v>1732</v>
      </c>
      <c r="E30" s="3">
        <v>0.21762000000000004</v>
      </c>
      <c r="F30" s="3">
        <v>3.9000000000000005E-4</v>
      </c>
      <c r="G30" s="3">
        <v>0</v>
      </c>
      <c r="H30" s="3">
        <v>0.1716</v>
      </c>
      <c r="I30" s="1"/>
      <c r="J30" s="1">
        <f t="shared" si="1"/>
        <v>0.38961000000000001</v>
      </c>
      <c r="K30" s="1"/>
      <c r="L30" t="s">
        <v>954</v>
      </c>
    </row>
    <row r="31" spans="1:18">
      <c r="A31" t="s">
        <v>995</v>
      </c>
      <c r="B31" t="s">
        <v>1741</v>
      </c>
      <c r="C31">
        <v>30</v>
      </c>
      <c r="D31" s="7" t="s">
        <v>1732</v>
      </c>
      <c r="E31" s="3">
        <v>0.37267</v>
      </c>
      <c r="F31" s="3">
        <v>0</v>
      </c>
      <c r="G31" s="3">
        <v>0</v>
      </c>
      <c r="H31" s="3">
        <v>4.1500000000000002E-2</v>
      </c>
      <c r="I31" s="1"/>
      <c r="J31" s="1">
        <f t="shared" si="1"/>
        <v>0.41416999999999998</v>
      </c>
      <c r="K31" s="1"/>
      <c r="L31" t="s">
        <v>954</v>
      </c>
      <c r="P31">
        <v>51</v>
      </c>
      <c r="Q31">
        <f>VLOOKUP(P31,$C:$C,1,0)</f>
        <v>51</v>
      </c>
    </row>
    <row r="32" spans="1:18">
      <c r="A32" t="s">
        <v>1046</v>
      </c>
      <c r="B32" t="s">
        <v>1741</v>
      </c>
      <c r="C32">
        <v>34</v>
      </c>
      <c r="D32" s="7" t="s">
        <v>1732</v>
      </c>
      <c r="E32" s="3">
        <v>0.381745</v>
      </c>
      <c r="F32" s="3">
        <v>5.4600000000000004E-3</v>
      </c>
      <c r="G32" s="3">
        <v>2.7300000000000002E-4</v>
      </c>
      <c r="H32" s="3">
        <v>6.6885E-2</v>
      </c>
      <c r="I32" s="1"/>
      <c r="J32" s="1">
        <f t="shared" si="1"/>
        <v>0.45436300000000007</v>
      </c>
      <c r="K32" s="1"/>
      <c r="L32" t="s">
        <v>954</v>
      </c>
      <c r="P32">
        <v>48</v>
      </c>
      <c r="Q32">
        <f>VLOOKUP(P32,$C:$C,1,0)</f>
        <v>48</v>
      </c>
    </row>
    <row r="33" spans="1:17">
      <c r="A33" t="s">
        <v>1136</v>
      </c>
      <c r="B33" t="s">
        <v>1741</v>
      </c>
      <c r="C33">
        <v>39</v>
      </c>
      <c r="D33" s="7" t="s">
        <v>1730</v>
      </c>
      <c r="E33" s="3">
        <v>0.35535500000000003</v>
      </c>
      <c r="F33" s="3">
        <v>8.5085000000000008E-2</v>
      </c>
      <c r="G33" s="3">
        <v>0</v>
      </c>
      <c r="H33" s="3">
        <v>1.456E-2</v>
      </c>
      <c r="I33" s="1"/>
      <c r="J33" s="1">
        <f t="shared" si="1"/>
        <v>0.45500000000000007</v>
      </c>
      <c r="K33" s="1"/>
      <c r="L33" t="s">
        <v>954</v>
      </c>
      <c r="P33">
        <v>56</v>
      </c>
      <c r="Q33">
        <f>VLOOKUP(P33,$C:$C,1,0)</f>
        <v>56</v>
      </c>
    </row>
    <row r="34" spans="1:17">
      <c r="A34" t="s">
        <v>1506</v>
      </c>
      <c r="B34" t="s">
        <v>1741</v>
      </c>
      <c r="C34">
        <v>4</v>
      </c>
      <c r="D34" s="7" t="s">
        <v>1732</v>
      </c>
      <c r="E34" s="3">
        <v>0.23571</v>
      </c>
      <c r="F34" s="3">
        <v>0</v>
      </c>
      <c r="G34" s="3">
        <v>0</v>
      </c>
      <c r="H34" s="3">
        <v>0.16929</v>
      </c>
      <c r="I34" s="1"/>
      <c r="J34" s="1">
        <f t="shared" ref="J34:J51" si="3">SUM(E34:I34)</f>
        <v>0.40500000000000003</v>
      </c>
      <c r="K34" s="1"/>
      <c r="L34" t="s">
        <v>1269</v>
      </c>
    </row>
    <row r="35" spans="1:17">
      <c r="A35" t="s">
        <v>1541</v>
      </c>
      <c r="B35" t="s">
        <v>1741</v>
      </c>
      <c r="C35">
        <v>19</v>
      </c>
      <c r="D35" s="7" t="s">
        <v>1732</v>
      </c>
      <c r="E35" s="3">
        <v>0.29399999999999998</v>
      </c>
      <c r="F35" s="3">
        <v>8.8199999999999997E-3</v>
      </c>
      <c r="G35" s="3">
        <v>9.2399999999999999E-3</v>
      </c>
      <c r="H35" s="3">
        <v>0.10836</v>
      </c>
      <c r="I35" s="1"/>
      <c r="J35" s="1">
        <f t="shared" si="3"/>
        <v>0.42042000000000002</v>
      </c>
      <c r="K35" s="1"/>
      <c r="L35" t="s">
        <v>1537</v>
      </c>
    </row>
    <row r="36" spans="1:17">
      <c r="A36" t="s">
        <v>921</v>
      </c>
      <c r="B36" t="s">
        <v>1742</v>
      </c>
      <c r="C36">
        <v>56</v>
      </c>
      <c r="D36" s="7" t="s">
        <v>1767</v>
      </c>
      <c r="E36" s="3">
        <v>0.54899999999999993</v>
      </c>
      <c r="F36" s="3">
        <v>0.18975</v>
      </c>
      <c r="G36" s="3">
        <v>1.5E-3</v>
      </c>
      <c r="H36" s="3">
        <v>9.0000000000000011E-3</v>
      </c>
      <c r="I36" s="1"/>
      <c r="J36" s="1">
        <f t="shared" si="3"/>
        <v>0.74924999999999986</v>
      </c>
      <c r="K36" s="1"/>
      <c r="L36" t="s">
        <v>524</v>
      </c>
      <c r="P36">
        <v>68</v>
      </c>
      <c r="Q36">
        <f>VLOOKUP(P36,$C:$C,1,0)</f>
        <v>68</v>
      </c>
    </row>
    <row r="37" spans="1:17">
      <c r="A37" t="s">
        <v>817</v>
      </c>
      <c r="B37" t="s">
        <v>1742</v>
      </c>
      <c r="C37">
        <v>83</v>
      </c>
      <c r="D37" s="7" t="s">
        <v>1731</v>
      </c>
      <c r="E37" s="3">
        <v>0.12739999999999999</v>
      </c>
      <c r="F37" s="3">
        <v>0.10009999999999998</v>
      </c>
      <c r="G37" s="3">
        <v>0.2737</v>
      </c>
      <c r="H37" s="3">
        <v>0.1988</v>
      </c>
      <c r="I37" s="1"/>
      <c r="J37" s="1">
        <f t="shared" si="3"/>
        <v>0.7</v>
      </c>
      <c r="K37" s="1"/>
      <c r="L37" t="s">
        <v>524</v>
      </c>
      <c r="P37">
        <v>85</v>
      </c>
      <c r="Q37">
        <f>VLOOKUP(P37,$C:$C,1,0)</f>
        <v>85</v>
      </c>
    </row>
    <row r="38" spans="1:17">
      <c r="A38" t="s">
        <v>953</v>
      </c>
      <c r="B38" t="s">
        <v>1742</v>
      </c>
      <c r="C38">
        <v>28</v>
      </c>
      <c r="D38" s="7" t="s">
        <v>1732</v>
      </c>
      <c r="E38" s="3">
        <v>0.44330000000000008</v>
      </c>
      <c r="F38" s="3">
        <v>2.9700000000000001E-2</v>
      </c>
      <c r="G38" s="3">
        <v>1.1000000000000001E-3</v>
      </c>
      <c r="H38" s="3">
        <v>7.4800000000000005E-2</v>
      </c>
      <c r="I38" s="1"/>
      <c r="J38" s="1">
        <f t="shared" si="3"/>
        <v>0.54890000000000005</v>
      </c>
      <c r="K38" s="1"/>
      <c r="L38" t="s">
        <v>954</v>
      </c>
      <c r="P38">
        <v>45</v>
      </c>
      <c r="Q38">
        <f>VLOOKUP(P38,$C:$C,1,0)</f>
        <v>45</v>
      </c>
    </row>
    <row r="39" spans="1:17">
      <c r="A39" t="s">
        <v>1106</v>
      </c>
      <c r="B39" t="s">
        <v>1742</v>
      </c>
      <c r="C39">
        <v>39</v>
      </c>
      <c r="D39" s="7" t="s">
        <v>1730</v>
      </c>
      <c r="E39" s="3">
        <v>0.34518000000000004</v>
      </c>
      <c r="F39" s="3">
        <v>0.29832000000000003</v>
      </c>
      <c r="G39" s="3">
        <v>0</v>
      </c>
      <c r="H39" s="3">
        <v>1.6500000000000001E-2</v>
      </c>
      <c r="I39" s="1"/>
      <c r="J39" s="1">
        <f t="shared" si="3"/>
        <v>0.66</v>
      </c>
      <c r="K39" s="1"/>
      <c r="L39" t="s">
        <v>954</v>
      </c>
      <c r="P39">
        <v>91</v>
      </c>
      <c r="Q39">
        <f>VLOOKUP(P39,$C:$C,1,0)</f>
        <v>91</v>
      </c>
    </row>
    <row r="40" spans="1:17">
      <c r="A40" t="s">
        <v>1127</v>
      </c>
      <c r="B40" t="s">
        <v>1742</v>
      </c>
      <c r="C40">
        <v>42</v>
      </c>
      <c r="D40" s="7" t="s">
        <v>1730</v>
      </c>
      <c r="E40" s="3">
        <v>0.465505</v>
      </c>
      <c r="F40" s="3">
        <v>0.30850500000000003</v>
      </c>
      <c r="G40" s="3">
        <v>0</v>
      </c>
      <c r="H40" s="3">
        <v>1.0990000000000002E-2</v>
      </c>
      <c r="I40" s="1"/>
      <c r="J40" s="1">
        <f t="shared" si="3"/>
        <v>0.78500000000000014</v>
      </c>
      <c r="K40" s="1"/>
      <c r="L40" t="s">
        <v>954</v>
      </c>
    </row>
    <row r="41" spans="1:17">
      <c r="A41" t="s">
        <v>1497</v>
      </c>
      <c r="B41" t="s">
        <v>1742</v>
      </c>
      <c r="C41">
        <v>12</v>
      </c>
      <c r="D41" s="7" t="s">
        <v>1730</v>
      </c>
      <c r="E41" s="3">
        <v>0.51800000000000002</v>
      </c>
      <c r="F41" s="3">
        <v>0.152</v>
      </c>
      <c r="G41" s="3">
        <v>0.20400000000000001</v>
      </c>
      <c r="H41" s="3">
        <v>0.125</v>
      </c>
      <c r="I41" s="1"/>
      <c r="J41" s="1">
        <f t="shared" si="3"/>
        <v>0.99900000000000011</v>
      </c>
      <c r="K41" s="1"/>
      <c r="L41" t="s">
        <v>1269</v>
      </c>
    </row>
    <row r="42" spans="1:17">
      <c r="A42" t="s">
        <v>445</v>
      </c>
      <c r="B42" t="s">
        <v>1742</v>
      </c>
      <c r="C42">
        <v>38</v>
      </c>
      <c r="D42" s="7" t="s">
        <v>1731</v>
      </c>
      <c r="E42" s="3">
        <v>0.19700000000000001</v>
      </c>
      <c r="F42" s="3">
        <v>0.45100000000000001</v>
      </c>
      <c r="G42" s="3">
        <v>0</v>
      </c>
      <c r="H42" s="3">
        <v>0.35199999999999998</v>
      </c>
      <c r="I42" s="1"/>
      <c r="J42" s="1">
        <f t="shared" si="3"/>
        <v>1</v>
      </c>
      <c r="K42" s="1"/>
      <c r="L42" t="s">
        <v>164</v>
      </c>
    </row>
    <row r="43" spans="1:17">
      <c r="A43" t="s">
        <v>1723</v>
      </c>
      <c r="B43" t="s">
        <v>1742</v>
      </c>
      <c r="C43">
        <v>46</v>
      </c>
      <c r="D43" s="7" t="s">
        <v>1767</v>
      </c>
      <c r="E43" s="3">
        <v>0.38807999999999998</v>
      </c>
      <c r="F43" s="3">
        <v>0.33</v>
      </c>
      <c r="G43" s="3">
        <v>0</v>
      </c>
      <c r="H43" s="3">
        <v>0.16192000000000001</v>
      </c>
      <c r="I43" s="1"/>
      <c r="J43" s="1">
        <f t="shared" si="3"/>
        <v>0.88000000000000012</v>
      </c>
      <c r="K43" s="1"/>
      <c r="L43" t="s">
        <v>164</v>
      </c>
    </row>
    <row r="44" spans="1:17">
      <c r="A44" t="s">
        <v>416</v>
      </c>
      <c r="B44" t="s">
        <v>1742</v>
      </c>
      <c r="C44">
        <v>49</v>
      </c>
      <c r="D44" s="7" t="s">
        <v>1767</v>
      </c>
      <c r="E44" s="3">
        <v>0.19687499999999999</v>
      </c>
      <c r="F44" s="3">
        <v>0.53900000000000003</v>
      </c>
      <c r="G44" s="3">
        <v>0</v>
      </c>
      <c r="H44" s="3">
        <v>0.13825000000000001</v>
      </c>
      <c r="I44" s="1"/>
      <c r="J44" s="1">
        <f t="shared" si="3"/>
        <v>0.87412500000000004</v>
      </c>
      <c r="K44" s="1"/>
      <c r="L44" t="s">
        <v>164</v>
      </c>
      <c r="P44">
        <v>94</v>
      </c>
      <c r="Q44">
        <f>VLOOKUP(P44,$C:$C,1,0)</f>
        <v>94</v>
      </c>
    </row>
    <row r="45" spans="1:17">
      <c r="A45" t="s">
        <v>501</v>
      </c>
      <c r="B45" t="s">
        <v>1742</v>
      </c>
      <c r="C45">
        <v>53</v>
      </c>
      <c r="D45" s="7" t="s">
        <v>1767</v>
      </c>
      <c r="E45" s="3">
        <v>0.34960000000000002</v>
      </c>
      <c r="F45" s="3">
        <v>0.11200000000000002</v>
      </c>
      <c r="G45" s="3">
        <v>0</v>
      </c>
      <c r="H45" s="3">
        <v>0.3392</v>
      </c>
      <c r="I45" s="1"/>
      <c r="J45" s="1">
        <f t="shared" si="3"/>
        <v>0.80079999999999996</v>
      </c>
      <c r="K45" s="1"/>
      <c r="L45" t="s">
        <v>164</v>
      </c>
    </row>
    <row r="46" spans="1:17">
      <c r="A46" t="s">
        <v>409</v>
      </c>
      <c r="B46" t="s">
        <v>1742</v>
      </c>
      <c r="C46">
        <v>53</v>
      </c>
      <c r="D46" s="7" t="s">
        <v>1767</v>
      </c>
      <c r="E46" s="3">
        <v>0.49025000000000007</v>
      </c>
      <c r="F46" s="3">
        <v>0.22015000000000001</v>
      </c>
      <c r="G46" s="3">
        <v>0</v>
      </c>
      <c r="H46" s="3">
        <v>0.213675</v>
      </c>
      <c r="I46" s="1"/>
      <c r="J46" s="1">
        <f t="shared" si="3"/>
        <v>0.9240750000000002</v>
      </c>
      <c r="K46" s="1"/>
      <c r="L46" t="s">
        <v>164</v>
      </c>
      <c r="P46">
        <v>95</v>
      </c>
      <c r="Q46">
        <f>VLOOKUP(P46,$C:$C,1,0)</f>
        <v>95</v>
      </c>
    </row>
    <row r="47" spans="1:17">
      <c r="A47" t="s">
        <v>319</v>
      </c>
      <c r="B47" t="s">
        <v>1742</v>
      </c>
      <c r="C47">
        <v>54</v>
      </c>
      <c r="D47" s="7" t="s">
        <v>1767</v>
      </c>
      <c r="E47" s="3">
        <v>0.38163999999999998</v>
      </c>
      <c r="F47" s="3">
        <v>0.51982000000000006</v>
      </c>
      <c r="G47" s="3">
        <v>0</v>
      </c>
      <c r="H47" s="3">
        <v>3.7600000000000001E-2</v>
      </c>
      <c r="I47" s="1"/>
      <c r="J47" s="1">
        <f t="shared" si="3"/>
        <v>0.93906000000000001</v>
      </c>
      <c r="K47" s="1"/>
      <c r="L47" t="s">
        <v>164</v>
      </c>
      <c r="P47">
        <v>96</v>
      </c>
      <c r="Q47">
        <f>VLOOKUP(P47,$C:$C,1,0)</f>
        <v>96</v>
      </c>
    </row>
    <row r="48" spans="1:17">
      <c r="A48" t="s">
        <v>482</v>
      </c>
      <c r="B48" t="s">
        <v>1742</v>
      </c>
      <c r="C48">
        <v>57</v>
      </c>
      <c r="D48" s="7" t="s">
        <v>1767</v>
      </c>
      <c r="E48" s="3">
        <v>0.47081499999999998</v>
      </c>
      <c r="F48" s="3">
        <v>0.46603999999999995</v>
      </c>
      <c r="G48" s="3">
        <v>9.5500000000000004E-5</v>
      </c>
      <c r="H48" s="3">
        <v>1.7763000000000001E-2</v>
      </c>
      <c r="I48" s="1"/>
      <c r="J48" s="1">
        <f t="shared" si="3"/>
        <v>0.95471349999999999</v>
      </c>
      <c r="K48" s="1"/>
      <c r="L48" t="s">
        <v>164</v>
      </c>
      <c r="P48">
        <v>98</v>
      </c>
      <c r="Q48">
        <f>VLOOKUP(P48,$C:$C,1,0)</f>
        <v>98</v>
      </c>
    </row>
    <row r="49" spans="1:18">
      <c r="A49" t="s">
        <v>187</v>
      </c>
      <c r="B49" t="s">
        <v>1742</v>
      </c>
      <c r="C49">
        <v>72</v>
      </c>
      <c r="D49" s="7" t="s">
        <v>1767</v>
      </c>
      <c r="E49" s="3">
        <v>0.57147999999999999</v>
      </c>
      <c r="F49" s="3">
        <v>0.31485999999999997</v>
      </c>
      <c r="G49" s="3">
        <v>0</v>
      </c>
      <c r="H49" s="3">
        <v>2.4205999999999998E-2</v>
      </c>
      <c r="I49" s="1"/>
      <c r="J49" s="1">
        <f t="shared" si="3"/>
        <v>0.91054599999999986</v>
      </c>
      <c r="K49" s="1"/>
      <c r="L49" t="s">
        <v>164</v>
      </c>
      <c r="P49">
        <v>102</v>
      </c>
      <c r="Q49" t="e">
        <f>VLOOKUP(P49,$C:$C,1,0)</f>
        <v>#N/A</v>
      </c>
      <c r="R49" t="s">
        <v>215</v>
      </c>
    </row>
    <row r="50" spans="1:18">
      <c r="A50" t="s">
        <v>263</v>
      </c>
      <c r="B50" t="s">
        <v>1742</v>
      </c>
      <c r="C50">
        <v>79</v>
      </c>
      <c r="D50" s="7" t="s">
        <v>1767</v>
      </c>
      <c r="E50" s="3">
        <v>0.59250999999999998</v>
      </c>
      <c r="F50" s="3">
        <v>0.33967999999999998</v>
      </c>
      <c r="G50" s="3">
        <v>9.6500000000000004E-4</v>
      </c>
      <c r="H50" s="3">
        <v>3.15555E-2</v>
      </c>
      <c r="I50" s="1"/>
      <c r="J50" s="1">
        <f t="shared" si="3"/>
        <v>0.96471049999999992</v>
      </c>
      <c r="K50" s="1"/>
      <c r="L50" t="s">
        <v>164</v>
      </c>
    </row>
    <row r="51" spans="1:18">
      <c r="A51" t="s">
        <v>1610</v>
      </c>
      <c r="B51" t="s">
        <v>1742</v>
      </c>
      <c r="C51">
        <v>56</v>
      </c>
      <c r="D51" s="7" t="s">
        <v>1767</v>
      </c>
      <c r="E51" s="3">
        <v>0.34278500000000001</v>
      </c>
      <c r="F51" s="3">
        <v>0.54863499999999998</v>
      </c>
      <c r="G51" s="3">
        <v>1.7900000000000001E-3</v>
      </c>
      <c r="H51" s="3">
        <v>2.6850000000000003E-3</v>
      </c>
      <c r="I51" s="1"/>
      <c r="J51" s="1">
        <f t="shared" si="3"/>
        <v>0.895895</v>
      </c>
      <c r="K51" s="1"/>
      <c r="L51" t="s">
        <v>1575</v>
      </c>
    </row>
    <row r="52" spans="1:18">
      <c r="A52" t="s">
        <v>1750</v>
      </c>
      <c r="B52" t="s">
        <v>1751</v>
      </c>
      <c r="C52">
        <v>1</v>
      </c>
      <c r="D52" s="7" t="s">
        <v>1732</v>
      </c>
      <c r="I52" s="1"/>
      <c r="J52" s="1"/>
      <c r="K52" s="1"/>
      <c r="L52" t="s">
        <v>1750</v>
      </c>
      <c r="P52">
        <v>2</v>
      </c>
      <c r="Q52">
        <f t="shared" ref="Q52:Q57" si="4">VLOOKUP(P52,$C:$C,1,0)</f>
        <v>2</v>
      </c>
    </row>
    <row r="53" spans="1:18">
      <c r="A53" t="s">
        <v>1145</v>
      </c>
      <c r="B53" t="s">
        <v>1749</v>
      </c>
      <c r="C53">
        <v>39</v>
      </c>
      <c r="D53" s="7" t="s">
        <v>1730</v>
      </c>
      <c r="E53" s="3">
        <v>0.46712500000000001</v>
      </c>
      <c r="F53" s="3">
        <v>2.1210000000000003E-2</v>
      </c>
      <c r="G53" s="3">
        <v>0</v>
      </c>
      <c r="H53" s="3">
        <v>1.6664999999999999E-2</v>
      </c>
      <c r="I53" s="1">
        <f t="shared" ref="I53:I64" si="5">+E53+F53</f>
        <v>0.48833500000000002</v>
      </c>
      <c r="L53" t="s">
        <v>954</v>
      </c>
      <c r="P53">
        <v>58</v>
      </c>
      <c r="Q53">
        <f t="shared" si="4"/>
        <v>58</v>
      </c>
    </row>
    <row r="54" spans="1:18">
      <c r="A54" t="s">
        <v>917</v>
      </c>
      <c r="B54" t="s">
        <v>1745</v>
      </c>
      <c r="C54">
        <v>51</v>
      </c>
      <c r="D54" s="7" t="s">
        <v>1767</v>
      </c>
      <c r="E54" s="3">
        <v>1.4849999999999999E-2</v>
      </c>
      <c r="F54" s="3">
        <v>0.479655</v>
      </c>
      <c r="G54" s="3">
        <v>0</v>
      </c>
      <c r="H54" s="3">
        <v>0</v>
      </c>
      <c r="I54" s="1">
        <f t="shared" si="5"/>
        <v>0.49450499999999997</v>
      </c>
      <c r="L54" t="s">
        <v>524</v>
      </c>
      <c r="P54">
        <v>64</v>
      </c>
      <c r="Q54">
        <f t="shared" si="4"/>
        <v>64</v>
      </c>
    </row>
    <row r="55" spans="1:18">
      <c r="A55" t="s">
        <v>1216</v>
      </c>
      <c r="B55" t="s">
        <v>1749</v>
      </c>
      <c r="C55">
        <v>24</v>
      </c>
      <c r="D55" s="7" t="s">
        <v>1732</v>
      </c>
      <c r="E55" s="3">
        <v>0.49220000000000003</v>
      </c>
      <c r="F55" s="3">
        <v>5.8849999999999996E-3</v>
      </c>
      <c r="G55" s="3">
        <v>2.14E-3</v>
      </c>
      <c r="H55" s="3">
        <v>3.424E-2</v>
      </c>
      <c r="I55" s="1">
        <f t="shared" si="5"/>
        <v>0.498085</v>
      </c>
      <c r="L55" t="s">
        <v>954</v>
      </c>
      <c r="P55">
        <v>29</v>
      </c>
      <c r="Q55">
        <f t="shared" si="4"/>
        <v>29</v>
      </c>
    </row>
    <row r="56" spans="1:18">
      <c r="A56" t="s">
        <v>579</v>
      </c>
      <c r="B56" t="s">
        <v>1745</v>
      </c>
      <c r="C56">
        <v>55</v>
      </c>
      <c r="D56" s="7" t="s">
        <v>1731</v>
      </c>
      <c r="E56" s="3">
        <v>1.1934E-2</v>
      </c>
      <c r="F56" s="3">
        <v>0.49317</v>
      </c>
      <c r="G56" s="3">
        <v>2.0400000000000003E-4</v>
      </c>
      <c r="H56" s="3">
        <v>4.2839999999999996E-3</v>
      </c>
      <c r="I56" s="1">
        <f t="shared" si="5"/>
        <v>0.505104</v>
      </c>
      <c r="L56" t="s">
        <v>524</v>
      </c>
      <c r="P56">
        <v>66</v>
      </c>
      <c r="Q56">
        <f t="shared" si="4"/>
        <v>66</v>
      </c>
    </row>
    <row r="57" spans="1:18">
      <c r="A57" t="s">
        <v>1556</v>
      </c>
      <c r="B57" t="s">
        <v>1749</v>
      </c>
      <c r="C57">
        <v>20</v>
      </c>
      <c r="D57" s="7" t="s">
        <v>1730</v>
      </c>
      <c r="E57" s="3">
        <v>0.52065000000000006</v>
      </c>
      <c r="F57" s="3">
        <v>5.8500000000000002E-3</v>
      </c>
      <c r="G57" s="3">
        <v>1.1700000000000002E-2</v>
      </c>
      <c r="H57" s="3">
        <v>0.11180000000000001</v>
      </c>
      <c r="I57" s="1">
        <f t="shared" si="5"/>
        <v>0.52650000000000008</v>
      </c>
      <c r="L57" t="s">
        <v>1537</v>
      </c>
      <c r="P57">
        <v>122</v>
      </c>
      <c r="Q57" t="e">
        <f t="shared" si="4"/>
        <v>#N/A</v>
      </c>
      <c r="R57" t="s">
        <v>1763</v>
      </c>
    </row>
    <row r="58" spans="1:18">
      <c r="A58" t="s">
        <v>1319</v>
      </c>
      <c r="B58" t="s">
        <v>1749</v>
      </c>
      <c r="C58">
        <v>15</v>
      </c>
      <c r="D58" s="7" t="s">
        <v>1730</v>
      </c>
      <c r="E58" s="3">
        <v>0.54039999999999999</v>
      </c>
      <c r="F58" s="3">
        <v>0</v>
      </c>
      <c r="G58" s="3">
        <v>0</v>
      </c>
      <c r="H58" s="3">
        <v>0.15889999999999999</v>
      </c>
      <c r="I58" s="1">
        <f t="shared" si="5"/>
        <v>0.54039999999999999</v>
      </c>
      <c r="L58" t="s">
        <v>1269</v>
      </c>
    </row>
    <row r="59" spans="1:18">
      <c r="A59" t="s">
        <v>1374</v>
      </c>
      <c r="B59" t="s">
        <v>1749</v>
      </c>
      <c r="C59">
        <v>16</v>
      </c>
      <c r="D59" s="7" t="s">
        <v>1730</v>
      </c>
      <c r="E59" s="3">
        <v>0.54488999999999999</v>
      </c>
      <c r="F59" s="3">
        <v>6.1499999999999999E-4</v>
      </c>
      <c r="G59" s="3">
        <v>4.3049999999999998E-3</v>
      </c>
      <c r="H59" s="3">
        <v>6.4574999999999994E-2</v>
      </c>
      <c r="I59" s="1">
        <f t="shared" si="5"/>
        <v>0.54550500000000002</v>
      </c>
      <c r="L59" t="s">
        <v>1269</v>
      </c>
    </row>
    <row r="60" spans="1:18">
      <c r="A60" t="s">
        <v>366</v>
      </c>
      <c r="B60" t="s">
        <v>1749</v>
      </c>
      <c r="C60">
        <v>84</v>
      </c>
      <c r="D60" s="7" t="s">
        <v>1730</v>
      </c>
      <c r="E60" s="3">
        <v>0.55516999999999994</v>
      </c>
      <c r="F60" s="3">
        <v>3.0800000000000003E-3</v>
      </c>
      <c r="G60" s="3">
        <v>2.31E-3</v>
      </c>
      <c r="H60" s="3">
        <v>0.20944000000000002</v>
      </c>
      <c r="I60" s="1">
        <f t="shared" si="5"/>
        <v>0.55824999999999991</v>
      </c>
      <c r="L60" t="s">
        <v>164</v>
      </c>
    </row>
    <row r="61" spans="1:18">
      <c r="A61" t="s">
        <v>1430</v>
      </c>
      <c r="B61" t="s">
        <v>1749</v>
      </c>
      <c r="C61">
        <v>3</v>
      </c>
      <c r="D61" s="7" t="s">
        <v>1732</v>
      </c>
      <c r="E61" s="3">
        <v>0.56562000000000001</v>
      </c>
      <c r="F61" s="3">
        <v>6.6000000000000008E-3</v>
      </c>
      <c r="G61" s="3">
        <v>3.3E-4</v>
      </c>
      <c r="H61" s="3">
        <v>8.7780000000000011E-2</v>
      </c>
      <c r="I61" s="1">
        <f t="shared" si="5"/>
        <v>0.57222000000000006</v>
      </c>
      <c r="L61" t="s">
        <v>1269</v>
      </c>
    </row>
    <row r="62" spans="1:18">
      <c r="A62" t="s">
        <v>1160</v>
      </c>
      <c r="B62" t="s">
        <v>1749</v>
      </c>
      <c r="C62">
        <v>36</v>
      </c>
      <c r="D62" s="7" t="s">
        <v>1730</v>
      </c>
      <c r="E62" s="3">
        <v>0.596167</v>
      </c>
      <c r="F62" s="3">
        <v>2.6454999999999996E-2</v>
      </c>
      <c r="G62" s="3">
        <v>2.1449999999999998E-3</v>
      </c>
      <c r="H62" s="3">
        <v>9.0090000000000003E-2</v>
      </c>
      <c r="I62" s="1">
        <f t="shared" si="5"/>
        <v>0.62262200000000001</v>
      </c>
      <c r="L62" t="s">
        <v>954</v>
      </c>
      <c r="P62">
        <v>53</v>
      </c>
      <c r="Q62">
        <f>VLOOKUP(P62,$C:$C,1,0)</f>
        <v>53</v>
      </c>
    </row>
    <row r="63" spans="1:18">
      <c r="A63" t="s">
        <v>1122</v>
      </c>
      <c r="B63" t="s">
        <v>1745</v>
      </c>
      <c r="C63">
        <v>39</v>
      </c>
      <c r="D63" s="7" t="s">
        <v>1730</v>
      </c>
      <c r="E63" s="3">
        <v>7.239000000000001E-2</v>
      </c>
      <c r="F63" s="3">
        <v>0.55245</v>
      </c>
      <c r="G63" s="3">
        <v>0</v>
      </c>
      <c r="H63" s="3">
        <v>1.0160000000000001E-2</v>
      </c>
      <c r="I63" s="1">
        <f t="shared" si="5"/>
        <v>0.62484000000000006</v>
      </c>
      <c r="L63" t="s">
        <v>954</v>
      </c>
      <c r="P63">
        <v>54</v>
      </c>
      <c r="Q63">
        <f>VLOOKUP(P63,$C:$C,1,0)</f>
        <v>54</v>
      </c>
    </row>
    <row r="64" spans="1:18">
      <c r="A64" t="s">
        <v>228</v>
      </c>
      <c r="B64" t="s">
        <v>1749</v>
      </c>
      <c r="C64">
        <v>87</v>
      </c>
      <c r="D64" s="7" t="s">
        <v>1730</v>
      </c>
      <c r="E64" s="3">
        <v>0.48761999999999994</v>
      </c>
      <c r="F64" s="3">
        <v>0.15479999999999999</v>
      </c>
      <c r="G64" s="3">
        <v>0</v>
      </c>
      <c r="H64" s="3">
        <v>0.21758</v>
      </c>
      <c r="I64" s="1">
        <f t="shared" si="5"/>
        <v>0.64241999999999999</v>
      </c>
      <c r="L64" t="s">
        <v>164</v>
      </c>
    </row>
    <row r="65" spans="1:18">
      <c r="A65" t="s">
        <v>181</v>
      </c>
      <c r="B65" t="s">
        <v>1749</v>
      </c>
      <c r="C65">
        <v>72</v>
      </c>
      <c r="D65" s="7" t="s">
        <v>1767</v>
      </c>
      <c r="E65" s="3">
        <v>0.629</v>
      </c>
      <c r="F65" s="3">
        <v>0.36599999999999999</v>
      </c>
      <c r="G65" s="3">
        <v>0</v>
      </c>
      <c r="H65" s="3">
        <v>5.0000000000000001E-3</v>
      </c>
      <c r="L65" t="s">
        <v>164</v>
      </c>
      <c r="P65">
        <v>103</v>
      </c>
      <c r="Q65" t="e">
        <f t="shared" ref="Q65:Q78" si="6">VLOOKUP(P65,$C:$C,1,0)</f>
        <v>#N/A</v>
      </c>
      <c r="R65" t="s">
        <v>875</v>
      </c>
    </row>
    <row r="66" spans="1:18">
      <c r="A66" t="s">
        <v>833</v>
      </c>
      <c r="B66" t="s">
        <v>1746</v>
      </c>
      <c r="C66">
        <v>85</v>
      </c>
      <c r="D66" s="7" t="s">
        <v>1731</v>
      </c>
      <c r="E66" s="3">
        <v>0.996</v>
      </c>
      <c r="F66" s="3">
        <v>1E-3</v>
      </c>
      <c r="G66" s="3">
        <v>0</v>
      </c>
      <c r="H66" s="3">
        <v>1E-3</v>
      </c>
      <c r="L66" t="s">
        <v>524</v>
      </c>
      <c r="P66">
        <v>89</v>
      </c>
      <c r="Q66">
        <f t="shared" si="6"/>
        <v>89</v>
      </c>
    </row>
    <row r="67" spans="1:18">
      <c r="A67" t="s">
        <v>675</v>
      </c>
      <c r="B67" t="s">
        <v>1746</v>
      </c>
      <c r="C67">
        <v>86</v>
      </c>
      <c r="D67" s="7" t="s">
        <v>1730</v>
      </c>
      <c r="E67" s="3">
        <v>0.99199999999999999</v>
      </c>
      <c r="F67" s="3">
        <v>0</v>
      </c>
      <c r="G67" s="3">
        <v>0</v>
      </c>
      <c r="H67" s="3">
        <v>6.0000000000000001E-3</v>
      </c>
      <c r="L67" t="s">
        <v>524</v>
      </c>
      <c r="P67">
        <v>37</v>
      </c>
      <c r="Q67">
        <f t="shared" si="6"/>
        <v>37</v>
      </c>
    </row>
    <row r="68" spans="1:18">
      <c r="A68" t="s">
        <v>685</v>
      </c>
      <c r="B68" t="s">
        <v>1746</v>
      </c>
      <c r="C68">
        <v>90</v>
      </c>
      <c r="D68" s="7" t="s">
        <v>1730</v>
      </c>
      <c r="E68" s="3">
        <v>0.93300000000000005</v>
      </c>
      <c r="F68" s="3">
        <v>0</v>
      </c>
      <c r="G68" s="3">
        <v>0</v>
      </c>
      <c r="H68" s="3">
        <v>6.7000000000000004E-2</v>
      </c>
      <c r="L68" t="s">
        <v>524</v>
      </c>
      <c r="P68">
        <v>90</v>
      </c>
      <c r="Q68">
        <f t="shared" si="6"/>
        <v>90</v>
      </c>
    </row>
    <row r="69" spans="1:18">
      <c r="A69" t="s">
        <v>680</v>
      </c>
      <c r="B69" t="s">
        <v>1746</v>
      </c>
      <c r="C69">
        <v>90</v>
      </c>
      <c r="D69" s="7" t="s">
        <v>1730</v>
      </c>
      <c r="E69" s="3">
        <v>0.97399999999999998</v>
      </c>
      <c r="F69" s="3">
        <v>0</v>
      </c>
      <c r="G69" s="3">
        <v>3.0000000000000001E-3</v>
      </c>
      <c r="H69" s="3">
        <v>2.1999999999999999E-2</v>
      </c>
      <c r="L69" t="s">
        <v>524</v>
      </c>
      <c r="P69">
        <v>43</v>
      </c>
      <c r="Q69">
        <f t="shared" si="6"/>
        <v>43</v>
      </c>
    </row>
    <row r="70" spans="1:18">
      <c r="A70" t="s">
        <v>709</v>
      </c>
      <c r="B70" t="s">
        <v>1746</v>
      </c>
      <c r="C70">
        <v>90</v>
      </c>
      <c r="D70" s="7" t="s">
        <v>1730</v>
      </c>
      <c r="E70" s="3">
        <v>0.97499999999999998</v>
      </c>
      <c r="F70" s="3">
        <v>0</v>
      </c>
      <c r="G70" s="3">
        <v>0</v>
      </c>
      <c r="H70" s="3">
        <v>2.5999999999999999E-2</v>
      </c>
      <c r="L70" t="s">
        <v>524</v>
      </c>
      <c r="P70">
        <v>6</v>
      </c>
      <c r="Q70">
        <f t="shared" si="6"/>
        <v>6</v>
      </c>
    </row>
    <row r="71" spans="1:18">
      <c r="A71" t="s">
        <v>741</v>
      </c>
      <c r="B71" t="s">
        <v>1746</v>
      </c>
      <c r="C71">
        <v>201</v>
      </c>
      <c r="D71" s="7" t="s">
        <v>1730</v>
      </c>
      <c r="E71" s="3">
        <v>0.96399999999999997</v>
      </c>
      <c r="F71" s="3">
        <v>0</v>
      </c>
      <c r="G71" s="3">
        <v>0</v>
      </c>
      <c r="H71" s="3">
        <v>3.5000000000000003E-2</v>
      </c>
      <c r="L71" t="s">
        <v>524</v>
      </c>
      <c r="P71">
        <v>16</v>
      </c>
      <c r="Q71">
        <f t="shared" si="6"/>
        <v>16</v>
      </c>
    </row>
    <row r="72" spans="1:18">
      <c r="A72" t="s">
        <v>748</v>
      </c>
      <c r="B72" t="s">
        <v>1746</v>
      </c>
      <c r="C72">
        <v>201</v>
      </c>
      <c r="D72" s="7" t="s">
        <v>1730</v>
      </c>
      <c r="E72" s="3">
        <v>0.98899999999999999</v>
      </c>
      <c r="F72" s="3">
        <v>0</v>
      </c>
      <c r="G72" s="3">
        <v>1E-3</v>
      </c>
      <c r="H72" s="3">
        <v>8.9999999999999993E-3</v>
      </c>
      <c r="L72" t="s">
        <v>524</v>
      </c>
      <c r="P72">
        <v>14</v>
      </c>
      <c r="Q72">
        <f t="shared" si="6"/>
        <v>14</v>
      </c>
    </row>
    <row r="73" spans="1:18">
      <c r="A73" t="s">
        <v>750</v>
      </c>
      <c r="B73" t="s">
        <v>1746</v>
      </c>
      <c r="C73">
        <v>201</v>
      </c>
      <c r="D73" s="7" t="s">
        <v>1730</v>
      </c>
      <c r="E73" s="3">
        <v>0.96699999999999997</v>
      </c>
      <c r="F73" s="3">
        <v>1E-3</v>
      </c>
      <c r="G73" s="3">
        <v>0</v>
      </c>
      <c r="H73" s="3">
        <v>3.2000000000000001E-2</v>
      </c>
      <c r="L73" t="s">
        <v>524</v>
      </c>
      <c r="P73">
        <v>13</v>
      </c>
      <c r="Q73">
        <f t="shared" si="6"/>
        <v>13</v>
      </c>
    </row>
    <row r="74" spans="1:18">
      <c r="A74" t="s">
        <v>734</v>
      </c>
      <c r="B74" t="s">
        <v>1746</v>
      </c>
      <c r="E74" s="3">
        <v>0.96</v>
      </c>
      <c r="F74" s="3">
        <v>0</v>
      </c>
      <c r="G74" s="3">
        <v>0</v>
      </c>
      <c r="H74" s="3">
        <v>0.04</v>
      </c>
      <c r="L74" t="s">
        <v>524</v>
      </c>
      <c r="P74">
        <v>15</v>
      </c>
      <c r="Q74">
        <f t="shared" si="6"/>
        <v>15</v>
      </c>
    </row>
    <row r="75" spans="1:18">
      <c r="A75" t="s">
        <v>705</v>
      </c>
      <c r="B75" t="s">
        <v>1746</v>
      </c>
      <c r="E75" s="3">
        <v>0.97</v>
      </c>
      <c r="F75" s="3">
        <v>0</v>
      </c>
      <c r="G75" s="3">
        <v>0</v>
      </c>
      <c r="H75" s="3">
        <v>0.03</v>
      </c>
      <c r="L75" t="s">
        <v>524</v>
      </c>
      <c r="P75">
        <v>17</v>
      </c>
      <c r="Q75">
        <f t="shared" si="6"/>
        <v>17</v>
      </c>
    </row>
    <row r="76" spans="1:18">
      <c r="A76" t="s">
        <v>711</v>
      </c>
      <c r="B76" t="s">
        <v>1746</v>
      </c>
      <c r="E76" s="3">
        <v>0.95299999999999996</v>
      </c>
      <c r="F76" s="3">
        <v>0</v>
      </c>
      <c r="G76" s="3">
        <v>4.0000000000000001E-3</v>
      </c>
      <c r="H76" s="3">
        <v>4.2999999999999997E-2</v>
      </c>
      <c r="L76" t="s">
        <v>524</v>
      </c>
      <c r="P76">
        <v>20</v>
      </c>
      <c r="Q76">
        <f t="shared" si="6"/>
        <v>20</v>
      </c>
    </row>
    <row r="77" spans="1:18">
      <c r="A77" t="s">
        <v>743</v>
      </c>
      <c r="B77" t="s">
        <v>1746</v>
      </c>
      <c r="E77" s="3">
        <v>0.96799999999999997</v>
      </c>
      <c r="F77" s="3">
        <v>0</v>
      </c>
      <c r="G77" s="3">
        <v>0</v>
      </c>
      <c r="H77" s="3">
        <v>2.9000000000000001E-2</v>
      </c>
      <c r="L77" t="s">
        <v>524</v>
      </c>
      <c r="P77">
        <v>25</v>
      </c>
      <c r="Q77">
        <f t="shared" si="6"/>
        <v>25</v>
      </c>
    </row>
    <row r="78" spans="1:18">
      <c r="A78" t="s">
        <v>1073</v>
      </c>
      <c r="B78" t="s">
        <v>1746</v>
      </c>
      <c r="C78">
        <v>21</v>
      </c>
      <c r="D78" s="7" t="s">
        <v>1730</v>
      </c>
      <c r="E78" s="3">
        <v>0.95</v>
      </c>
      <c r="F78" s="3">
        <v>2E-3</v>
      </c>
      <c r="G78" s="3">
        <v>7.0000000000000001E-3</v>
      </c>
      <c r="H78" s="3">
        <v>4.2000000000000003E-2</v>
      </c>
      <c r="L78" t="s">
        <v>954</v>
      </c>
      <c r="P78">
        <v>24</v>
      </c>
      <c r="Q78">
        <f t="shared" si="6"/>
        <v>24</v>
      </c>
    </row>
    <row r="79" spans="1:18">
      <c r="A79" t="s">
        <v>992</v>
      </c>
      <c r="B79" t="s">
        <v>1746</v>
      </c>
      <c r="C79">
        <v>28</v>
      </c>
      <c r="D79" s="7" t="s">
        <v>1732</v>
      </c>
      <c r="E79" s="3">
        <v>0.92</v>
      </c>
      <c r="F79" s="3">
        <v>0.05</v>
      </c>
      <c r="G79" s="3">
        <v>0</v>
      </c>
      <c r="H79" s="3">
        <v>2.9000000000000001E-2</v>
      </c>
      <c r="L79" t="s">
        <v>954</v>
      </c>
    </row>
    <row r="80" spans="1:18">
      <c r="A80" t="s">
        <v>1154</v>
      </c>
      <c r="B80" t="s">
        <v>1746</v>
      </c>
      <c r="C80">
        <v>29</v>
      </c>
      <c r="D80" s="7" t="s">
        <v>1732</v>
      </c>
      <c r="E80" s="3">
        <v>0.89800000000000002</v>
      </c>
      <c r="F80" s="3">
        <v>8.0000000000000002E-3</v>
      </c>
      <c r="G80" s="3">
        <v>5.0000000000000001E-3</v>
      </c>
      <c r="H80" s="3">
        <v>8.8999999999999996E-2</v>
      </c>
      <c r="L80" t="s">
        <v>954</v>
      </c>
    </row>
    <row r="81" spans="1:18">
      <c r="A81" t="s">
        <v>1178</v>
      </c>
      <c r="B81" t="s">
        <v>1746</v>
      </c>
      <c r="C81">
        <v>36</v>
      </c>
      <c r="D81" s="7" t="s">
        <v>1730</v>
      </c>
      <c r="E81" s="3">
        <v>0.91900000000000004</v>
      </c>
      <c r="F81" s="3">
        <v>0</v>
      </c>
      <c r="G81" s="3">
        <v>0</v>
      </c>
      <c r="H81" s="3">
        <v>8.0999999999999989E-2</v>
      </c>
      <c r="L81" t="s">
        <v>954</v>
      </c>
      <c r="P81">
        <v>55</v>
      </c>
      <c r="Q81">
        <f>VLOOKUP(P81,$C:$C,1,0)</f>
        <v>55</v>
      </c>
    </row>
    <row r="82" spans="1:18">
      <c r="A82" t="s">
        <v>1167</v>
      </c>
      <c r="B82" t="s">
        <v>1746</v>
      </c>
      <c r="C82">
        <v>36</v>
      </c>
      <c r="D82" s="7" t="s">
        <v>1730</v>
      </c>
      <c r="E82" s="3">
        <v>0.97</v>
      </c>
      <c r="F82" s="3">
        <v>2E-3</v>
      </c>
      <c r="G82" s="3">
        <v>2E-3</v>
      </c>
      <c r="H82" s="3">
        <v>2.5000000000000001E-2</v>
      </c>
      <c r="L82" t="s">
        <v>954</v>
      </c>
      <c r="P82">
        <v>50</v>
      </c>
      <c r="Q82">
        <f>VLOOKUP(P82,$C:$C,1,0)</f>
        <v>50</v>
      </c>
    </row>
    <row r="83" spans="1:18">
      <c r="A83" t="s">
        <v>1187</v>
      </c>
      <c r="B83" t="s">
        <v>1746</v>
      </c>
      <c r="C83">
        <v>36</v>
      </c>
      <c r="D83" s="7" t="s">
        <v>1730</v>
      </c>
      <c r="E83" s="3">
        <v>1</v>
      </c>
      <c r="F83" s="3">
        <v>0</v>
      </c>
      <c r="G83" s="3">
        <v>0</v>
      </c>
      <c r="H83" s="3">
        <v>0</v>
      </c>
      <c r="L83" t="s">
        <v>954</v>
      </c>
      <c r="P83">
        <v>52</v>
      </c>
      <c r="Q83">
        <f>VLOOKUP(P83,$C:$C,1,0)</f>
        <v>52</v>
      </c>
    </row>
    <row r="84" spans="1:18">
      <c r="A84" t="s">
        <v>1727</v>
      </c>
      <c r="B84" t="s">
        <v>1746</v>
      </c>
      <c r="C84">
        <v>14</v>
      </c>
      <c r="D84" s="7" t="s">
        <v>1730</v>
      </c>
      <c r="E84" s="3">
        <v>0.91100000000000003</v>
      </c>
      <c r="F84" s="3">
        <v>1E-3</v>
      </c>
      <c r="G84" s="3">
        <v>3.0000000000000001E-3</v>
      </c>
      <c r="H84" s="3">
        <v>8.5000000000000006E-2</v>
      </c>
      <c r="L84" t="s">
        <v>1269</v>
      </c>
    </row>
    <row r="85" spans="1:18">
      <c r="A85" t="s">
        <v>1272</v>
      </c>
      <c r="B85" t="s">
        <v>1746</v>
      </c>
      <c r="C85">
        <v>14</v>
      </c>
      <c r="D85" s="7" t="s">
        <v>1730</v>
      </c>
      <c r="E85" s="3">
        <v>0.93</v>
      </c>
      <c r="F85" s="3">
        <v>6.0000000000000001E-3</v>
      </c>
      <c r="G85" s="3">
        <v>2E-3</v>
      </c>
      <c r="H85" s="3">
        <v>6.3E-2</v>
      </c>
      <c r="L85" t="s">
        <v>1269</v>
      </c>
    </row>
    <row r="86" spans="1:18">
      <c r="A86" t="s">
        <v>1296</v>
      </c>
      <c r="B86" t="s">
        <v>1746</v>
      </c>
      <c r="C86">
        <v>14</v>
      </c>
      <c r="D86" s="7" t="s">
        <v>1730</v>
      </c>
      <c r="E86" s="3">
        <v>0.94399999999999995</v>
      </c>
      <c r="F86" s="3">
        <v>1E-3</v>
      </c>
      <c r="G86" s="3">
        <v>1E-3</v>
      </c>
      <c r="H86" s="3">
        <v>5.1999999999999998E-2</v>
      </c>
      <c r="L86" t="s">
        <v>1269</v>
      </c>
      <c r="P86">
        <v>117</v>
      </c>
      <c r="Q86" t="e">
        <f>VLOOKUP(P86,$C:$C,1,0)</f>
        <v>#N/A</v>
      </c>
      <c r="R86" t="s">
        <v>1766</v>
      </c>
    </row>
    <row r="87" spans="1:18">
      <c r="A87" t="s">
        <v>1726</v>
      </c>
      <c r="B87" t="s">
        <v>1746</v>
      </c>
      <c r="C87">
        <v>14</v>
      </c>
      <c r="D87" s="7" t="s">
        <v>1730</v>
      </c>
      <c r="E87" s="3">
        <v>0.94599999999999995</v>
      </c>
      <c r="F87" s="3">
        <v>3.0000000000000001E-3</v>
      </c>
      <c r="G87" s="3">
        <v>1.4999999999999999E-2</v>
      </c>
      <c r="H87" s="3">
        <v>3.6999999999999998E-2</v>
      </c>
      <c r="L87" t="s">
        <v>1269</v>
      </c>
      <c r="P87">
        <v>119</v>
      </c>
      <c r="Q87" t="e">
        <f>VLOOKUP(P87,$C:$C,1,0)</f>
        <v>#N/A</v>
      </c>
      <c r="R87" t="s">
        <v>734</v>
      </c>
    </row>
    <row r="88" spans="1:18">
      <c r="A88" t="s">
        <v>1284</v>
      </c>
      <c r="B88" t="s">
        <v>1746</v>
      </c>
      <c r="C88">
        <v>14</v>
      </c>
      <c r="D88" s="7" t="s">
        <v>1730</v>
      </c>
      <c r="E88" s="3">
        <v>0.95199999999999996</v>
      </c>
      <c r="F88" s="3">
        <v>0.01</v>
      </c>
      <c r="G88" s="3">
        <v>4.0000000000000001E-3</v>
      </c>
      <c r="H88" s="3">
        <v>3.3000000000000002E-2</v>
      </c>
      <c r="L88" t="s">
        <v>1269</v>
      </c>
      <c r="P88">
        <v>118</v>
      </c>
      <c r="Q88" t="e">
        <f>VLOOKUP(P88,$C:$C,1,0)</f>
        <v>#N/A</v>
      </c>
      <c r="R88" t="s">
        <v>1761</v>
      </c>
    </row>
    <row r="89" spans="1:18">
      <c r="A89" t="s">
        <v>1305</v>
      </c>
      <c r="B89" t="s">
        <v>1746</v>
      </c>
      <c r="C89">
        <v>14</v>
      </c>
      <c r="D89" s="7" t="s">
        <v>1730</v>
      </c>
      <c r="E89" s="3">
        <v>0.96599999999999997</v>
      </c>
      <c r="F89" s="3">
        <v>3.0000000000000001E-3</v>
      </c>
      <c r="G89" s="3">
        <v>7.0000000000000001E-3</v>
      </c>
      <c r="H89" s="3">
        <v>2.5000000000000001E-2</v>
      </c>
      <c r="L89" t="s">
        <v>1269</v>
      </c>
    </row>
    <row r="90" spans="1:18">
      <c r="A90" t="s">
        <v>1279</v>
      </c>
      <c r="B90" t="s">
        <v>1746</v>
      </c>
      <c r="C90">
        <v>15</v>
      </c>
      <c r="D90" s="7" t="s">
        <v>1730</v>
      </c>
      <c r="E90" s="3">
        <v>0.96</v>
      </c>
      <c r="F90" s="3">
        <v>1E-3</v>
      </c>
      <c r="G90" s="3">
        <v>0</v>
      </c>
      <c r="H90" s="3">
        <v>3.7000000000000005E-2</v>
      </c>
      <c r="L90" t="s">
        <v>1269</v>
      </c>
    </row>
    <row r="91" spans="1:18">
      <c r="A91" t="s">
        <v>326</v>
      </c>
      <c r="B91" t="s">
        <v>1746</v>
      </c>
      <c r="C91">
        <v>71</v>
      </c>
      <c r="D91" s="7" t="s">
        <v>1730</v>
      </c>
      <c r="E91" s="3">
        <v>0.94362999999999997</v>
      </c>
      <c r="F91" s="3">
        <v>1.4775E-2</v>
      </c>
      <c r="G91" s="3">
        <v>4.9249999999999999E-4</v>
      </c>
      <c r="H91" s="3">
        <v>2.5609999999999997E-2</v>
      </c>
      <c r="L91" t="s">
        <v>164</v>
      </c>
      <c r="P91">
        <v>123</v>
      </c>
      <c r="Q91" t="e">
        <f>VLOOKUP(P91,$C:$C,1,0)</f>
        <v>#N/A</v>
      </c>
      <c r="R91" t="s">
        <v>1750</v>
      </c>
    </row>
    <row r="92" spans="1:18">
      <c r="A92" t="s">
        <v>279</v>
      </c>
      <c r="B92" t="s">
        <v>1746</v>
      </c>
      <c r="C92">
        <v>81</v>
      </c>
      <c r="D92" s="7" t="s">
        <v>1730</v>
      </c>
      <c r="E92" s="3">
        <v>0.94672000000000001</v>
      </c>
      <c r="F92" s="3">
        <v>4.8500000000000001E-3</v>
      </c>
      <c r="G92" s="3">
        <v>9.6999999999999994E-4</v>
      </c>
      <c r="H92" s="3">
        <v>1.6490000000000001E-2</v>
      </c>
      <c r="L92" t="s">
        <v>164</v>
      </c>
    </row>
    <row r="93" spans="1:18">
      <c r="A93" t="s">
        <v>375</v>
      </c>
      <c r="B93" t="s">
        <v>1746</v>
      </c>
      <c r="C93">
        <v>91</v>
      </c>
      <c r="D93" s="7" t="s">
        <v>1730</v>
      </c>
      <c r="E93" s="3">
        <v>0.96799999999999997</v>
      </c>
      <c r="F93" s="3">
        <v>0</v>
      </c>
      <c r="G93" s="3">
        <v>0</v>
      </c>
      <c r="H93" s="3">
        <v>3.2000000000000001E-2</v>
      </c>
      <c r="L93" t="s">
        <v>164</v>
      </c>
    </row>
    <row r="94" spans="1:18">
      <c r="A94" t="s">
        <v>1697</v>
      </c>
      <c r="B94" t="s">
        <v>1746</v>
      </c>
      <c r="C94">
        <v>97</v>
      </c>
      <c r="D94" s="7" t="s">
        <v>1730</v>
      </c>
      <c r="E94" s="3">
        <v>0.94599999999999995</v>
      </c>
      <c r="F94" s="3">
        <v>3.0000000000000001E-3</v>
      </c>
      <c r="G94" s="3">
        <v>1.4999999999999999E-2</v>
      </c>
      <c r="H94" s="3">
        <v>3.6999999999999998E-2</v>
      </c>
      <c r="L94" t="s">
        <v>164</v>
      </c>
    </row>
    <row r="95" spans="1:18">
      <c r="A95" t="s">
        <v>250</v>
      </c>
      <c r="B95" t="s">
        <v>1746</v>
      </c>
      <c r="E95" s="3">
        <v>0.94</v>
      </c>
      <c r="F95" s="3">
        <v>1.0999999999999999E-2</v>
      </c>
      <c r="G95" s="3">
        <v>2.1000000000000001E-2</v>
      </c>
      <c r="H95" s="3">
        <v>2.7000000000000003E-2</v>
      </c>
      <c r="L95" t="s">
        <v>164</v>
      </c>
    </row>
    <row r="96" spans="1:18">
      <c r="A96" t="s">
        <v>1590</v>
      </c>
      <c r="B96" t="s">
        <v>1746</v>
      </c>
      <c r="C96">
        <v>56</v>
      </c>
      <c r="D96" s="7" t="s">
        <v>1767</v>
      </c>
      <c r="E96" s="3">
        <v>1</v>
      </c>
      <c r="F96" s="3">
        <v>0</v>
      </c>
      <c r="G96" s="3">
        <v>0</v>
      </c>
      <c r="H96" s="3">
        <v>0</v>
      </c>
      <c r="I96" s="1"/>
      <c r="J96" s="1"/>
      <c r="K96" s="1"/>
      <c r="L96" t="s">
        <v>1575</v>
      </c>
    </row>
    <row r="97" spans="1:18">
      <c r="A97" t="s">
        <v>810</v>
      </c>
      <c r="B97" t="s">
        <v>1747</v>
      </c>
      <c r="C97">
        <v>78</v>
      </c>
      <c r="D97" s="7" t="s">
        <v>1730</v>
      </c>
      <c r="E97" s="3">
        <v>0.88433000000000006</v>
      </c>
      <c r="F97" s="3">
        <v>5.2524999999999995E-2</v>
      </c>
      <c r="G97" s="3">
        <v>8.5949999999999991E-4</v>
      </c>
      <c r="H97" s="3">
        <v>1.6234999999999999E-2</v>
      </c>
      <c r="L97" t="s">
        <v>524</v>
      </c>
      <c r="P97">
        <v>83</v>
      </c>
      <c r="Q97">
        <f>VLOOKUP(P97,$C:$C,1,0)</f>
        <v>83</v>
      </c>
    </row>
    <row r="98" spans="1:18">
      <c r="A98" t="s">
        <v>721</v>
      </c>
      <c r="B98" t="s">
        <v>1747</v>
      </c>
      <c r="E98" s="3">
        <v>0.86699999999999999</v>
      </c>
      <c r="F98" s="3">
        <v>0</v>
      </c>
      <c r="G98" s="3">
        <v>8.0000000000000002E-3</v>
      </c>
      <c r="H98" s="3">
        <v>0.124</v>
      </c>
      <c r="L98" t="s">
        <v>524</v>
      </c>
      <c r="P98">
        <v>26</v>
      </c>
      <c r="Q98">
        <f>VLOOKUP(P98,$C:$C,1,0)</f>
        <v>26</v>
      </c>
    </row>
    <row r="99" spans="1:18">
      <c r="A99" t="s">
        <v>1231</v>
      </c>
      <c r="B99" t="s">
        <v>1747</v>
      </c>
      <c r="C99">
        <v>27</v>
      </c>
      <c r="D99" s="7" t="s">
        <v>1732</v>
      </c>
      <c r="E99" s="3">
        <v>0.877</v>
      </c>
      <c r="F99" s="3">
        <v>4.0000000000000001E-3</v>
      </c>
      <c r="G99" s="3">
        <v>0</v>
      </c>
      <c r="H99" s="3">
        <v>0.11900000000000001</v>
      </c>
      <c r="L99" t="s">
        <v>954</v>
      </c>
      <c r="P99">
        <v>106</v>
      </c>
      <c r="Q99" t="e">
        <f>VLOOKUP(P99,$C:$C,1,0)</f>
        <v>#N/A</v>
      </c>
      <c r="R99" t="s">
        <v>721</v>
      </c>
    </row>
    <row r="100" spans="1:18">
      <c r="A100" t="s">
        <v>1140</v>
      </c>
      <c r="B100" t="s">
        <v>1747</v>
      </c>
      <c r="C100">
        <v>39</v>
      </c>
      <c r="D100" s="7" t="s">
        <v>1730</v>
      </c>
      <c r="E100" s="3">
        <v>0.83579999999999999</v>
      </c>
      <c r="F100" s="3">
        <v>2.5200000000000001E-3</v>
      </c>
      <c r="G100" s="3">
        <v>0</v>
      </c>
      <c r="H100" s="3">
        <v>8.4000000000000003E-4</v>
      </c>
      <c r="L100" t="s">
        <v>954</v>
      </c>
      <c r="P100">
        <v>107</v>
      </c>
      <c r="Q100" t="e">
        <f>VLOOKUP(P100,$C:$C,1,0)</f>
        <v>#N/A</v>
      </c>
      <c r="R100" t="s">
        <v>1758</v>
      </c>
    </row>
    <row r="101" spans="1:18">
      <c r="A101" t="s">
        <v>1490</v>
      </c>
      <c r="B101" t="s">
        <v>1747</v>
      </c>
      <c r="C101">
        <v>6</v>
      </c>
      <c r="D101" s="7" t="s">
        <v>1730</v>
      </c>
      <c r="E101" s="3">
        <v>0.79742499999999994</v>
      </c>
      <c r="F101" s="3">
        <v>0</v>
      </c>
      <c r="G101" s="3">
        <v>1.67E-3</v>
      </c>
      <c r="H101" s="3">
        <v>3.5904999999999999E-2</v>
      </c>
      <c r="L101" t="s">
        <v>1269</v>
      </c>
    </row>
    <row r="102" spans="1:18">
      <c r="A102" t="s">
        <v>1439</v>
      </c>
      <c r="B102" t="s">
        <v>1747</v>
      </c>
      <c r="C102">
        <v>7</v>
      </c>
      <c r="D102" s="7" t="s">
        <v>1730</v>
      </c>
      <c r="E102" s="3">
        <v>0.83101499999999995</v>
      </c>
      <c r="F102" s="3">
        <v>0</v>
      </c>
      <c r="G102" s="3">
        <v>0</v>
      </c>
      <c r="H102" s="3">
        <v>5.3100000000000001E-2</v>
      </c>
      <c r="L102" t="s">
        <v>1269</v>
      </c>
      <c r="P102">
        <v>113</v>
      </c>
      <c r="Q102" t="e">
        <f>VLOOKUP(P102,$C:$C,1,0)</f>
        <v>#N/A</v>
      </c>
      <c r="R102" t="s">
        <v>1551</v>
      </c>
    </row>
    <row r="103" spans="1:18">
      <c r="A103" t="s">
        <v>1484</v>
      </c>
      <c r="B103" t="s">
        <v>1747</v>
      </c>
      <c r="C103">
        <v>8</v>
      </c>
      <c r="D103" s="7" t="s">
        <v>1730</v>
      </c>
      <c r="E103" s="3">
        <v>0.88663500000000006</v>
      </c>
      <c r="F103" s="3">
        <v>0</v>
      </c>
      <c r="G103" s="3">
        <v>0</v>
      </c>
      <c r="H103" s="3">
        <v>2.7449999999999999E-2</v>
      </c>
      <c r="L103" t="s">
        <v>1269</v>
      </c>
    </row>
    <row r="104" spans="1:18">
      <c r="A104" t="s">
        <v>1416</v>
      </c>
      <c r="B104" t="s">
        <v>1747</v>
      </c>
      <c r="C104">
        <v>13</v>
      </c>
      <c r="D104" s="7" t="s">
        <v>1730</v>
      </c>
      <c r="E104" s="3">
        <v>0.82192000000000009</v>
      </c>
      <c r="F104" s="3">
        <v>6.1600000000000005E-3</v>
      </c>
      <c r="G104" s="3">
        <v>1.7600000000000001E-3</v>
      </c>
      <c r="H104" s="3">
        <v>4.9280000000000004E-2</v>
      </c>
      <c r="L104" t="s">
        <v>1269</v>
      </c>
    </row>
    <row r="105" spans="1:18">
      <c r="A105" t="s">
        <v>1729</v>
      </c>
      <c r="B105" t="s">
        <v>1747</v>
      </c>
      <c r="C105">
        <v>14</v>
      </c>
      <c r="D105" s="7" t="s">
        <v>1730</v>
      </c>
      <c r="E105" s="3">
        <v>0.88700000000000001</v>
      </c>
      <c r="F105" s="3">
        <v>1.4999999999999999E-2</v>
      </c>
      <c r="G105" s="3">
        <v>3.4000000000000002E-2</v>
      </c>
      <c r="H105" s="3">
        <v>6.5000000000000002E-2</v>
      </c>
      <c r="L105" t="s">
        <v>1269</v>
      </c>
      <c r="P105">
        <v>116</v>
      </c>
      <c r="Q105" t="e">
        <f>VLOOKUP(P105,$C:$C,1,0)</f>
        <v>#N/A</v>
      </c>
      <c r="R105" t="s">
        <v>1765</v>
      </c>
    </row>
    <row r="106" spans="1:18">
      <c r="A106" t="s">
        <v>1394</v>
      </c>
      <c r="B106" t="s">
        <v>1747</v>
      </c>
      <c r="C106">
        <v>16</v>
      </c>
      <c r="D106" s="7" t="s">
        <v>1730</v>
      </c>
      <c r="E106" s="3">
        <v>0.83775999999999995</v>
      </c>
      <c r="F106" s="3">
        <v>0</v>
      </c>
      <c r="G106" s="3">
        <v>0</v>
      </c>
      <c r="H106" s="3">
        <v>4.1975999999999999E-2</v>
      </c>
      <c r="L106" t="s">
        <v>1269</v>
      </c>
    </row>
    <row r="107" spans="1:18">
      <c r="A107" t="s">
        <v>458</v>
      </c>
      <c r="B107" t="s">
        <v>1747</v>
      </c>
      <c r="C107">
        <v>38</v>
      </c>
      <c r="D107" s="7" t="s">
        <v>1731</v>
      </c>
      <c r="E107" s="3">
        <v>0.80745999999999996</v>
      </c>
      <c r="F107" s="3">
        <v>0.11279999999999998</v>
      </c>
      <c r="G107" s="3">
        <v>0</v>
      </c>
      <c r="H107" s="3">
        <v>1.8800000000000001E-2</v>
      </c>
      <c r="L107" t="s">
        <v>164</v>
      </c>
    </row>
    <row r="108" spans="1:18">
      <c r="A108" t="s">
        <v>333</v>
      </c>
      <c r="B108" t="s">
        <v>1747</v>
      </c>
      <c r="C108">
        <v>64</v>
      </c>
      <c r="D108" s="7" t="s">
        <v>1730</v>
      </c>
      <c r="E108" s="3">
        <v>0.81175499999999989</v>
      </c>
      <c r="F108" s="3">
        <v>1.1339999999999999E-2</v>
      </c>
      <c r="G108" s="3">
        <v>0</v>
      </c>
      <c r="H108" s="3">
        <v>0.121905</v>
      </c>
      <c r="L108" t="s">
        <v>164</v>
      </c>
    </row>
    <row r="109" spans="1:18">
      <c r="A109" t="s">
        <v>340</v>
      </c>
      <c r="B109" t="s">
        <v>1747</v>
      </c>
      <c r="C109">
        <v>64</v>
      </c>
      <c r="D109" s="7" t="s">
        <v>1730</v>
      </c>
      <c r="E109" s="3">
        <v>0.88700000000000001</v>
      </c>
      <c r="F109" s="3">
        <v>0.04</v>
      </c>
      <c r="G109" s="3">
        <v>0</v>
      </c>
      <c r="H109" s="3">
        <v>7.2000000000000008E-2</v>
      </c>
      <c r="L109" t="s">
        <v>164</v>
      </c>
    </row>
    <row r="110" spans="1:18">
      <c r="A110" t="s">
        <v>314</v>
      </c>
      <c r="B110" t="s">
        <v>1747</v>
      </c>
      <c r="C110">
        <v>66</v>
      </c>
      <c r="D110" s="7" t="s">
        <v>1730</v>
      </c>
      <c r="E110" s="3">
        <v>0.84129999999999994</v>
      </c>
      <c r="F110" s="3">
        <v>7.9899999999999999E-2</v>
      </c>
      <c r="G110" s="3">
        <v>0</v>
      </c>
      <c r="H110" s="3">
        <v>1.8800000000000001E-2</v>
      </c>
      <c r="L110" t="s">
        <v>164</v>
      </c>
    </row>
    <row r="111" spans="1:18">
      <c r="A111" t="s">
        <v>300</v>
      </c>
      <c r="B111" t="s">
        <v>1747</v>
      </c>
      <c r="C111">
        <v>75</v>
      </c>
      <c r="D111" s="7" t="s">
        <v>1730</v>
      </c>
      <c r="E111" s="3">
        <v>0.7964</v>
      </c>
      <c r="F111" s="3">
        <v>1.7600000000000001E-3</v>
      </c>
      <c r="G111" s="3">
        <v>0</v>
      </c>
      <c r="H111" s="3">
        <v>8.1839999999999996E-2</v>
      </c>
      <c r="L111" t="s">
        <v>164</v>
      </c>
      <c r="P111">
        <v>101</v>
      </c>
      <c r="Q111" t="e">
        <f>VLOOKUP(P111,$C:$C,1,0)</f>
        <v>#N/A</v>
      </c>
      <c r="R111" t="s">
        <v>1754</v>
      </c>
    </row>
    <row r="112" spans="1:18">
      <c r="A112" t="s">
        <v>243</v>
      </c>
      <c r="B112" t="s">
        <v>1747</v>
      </c>
      <c r="C112">
        <v>79</v>
      </c>
      <c r="D112" s="7" t="s">
        <v>1767</v>
      </c>
      <c r="E112" s="3">
        <v>0.88729999999999998</v>
      </c>
      <c r="F112" s="3">
        <v>1.7099999999999997E-2</v>
      </c>
      <c r="G112" s="3">
        <v>0</v>
      </c>
      <c r="H112" s="3">
        <v>4.5600000000000002E-2</v>
      </c>
      <c r="L112" t="s">
        <v>164</v>
      </c>
      <c r="P112">
        <v>105</v>
      </c>
      <c r="Q112" t="e">
        <f>VLOOKUP(P112,$C:$C,1,0)</f>
        <v>#N/A</v>
      </c>
      <c r="R112" t="s">
        <v>1757</v>
      </c>
    </row>
    <row r="113" spans="1:18">
      <c r="A113" t="s">
        <v>163</v>
      </c>
      <c r="B113" t="s">
        <v>1747</v>
      </c>
      <c r="C113">
        <v>79</v>
      </c>
      <c r="D113" s="7" t="s">
        <v>1767</v>
      </c>
      <c r="E113" s="3">
        <v>0.89212500000000006</v>
      </c>
      <c r="F113" s="3">
        <v>2.7300000000000001E-2</v>
      </c>
      <c r="G113" s="3">
        <v>0</v>
      </c>
      <c r="H113" s="3">
        <v>5.5574999999999999E-2</v>
      </c>
      <c r="L113" t="s">
        <v>164</v>
      </c>
      <c r="P113">
        <v>104</v>
      </c>
      <c r="Q113" t="e">
        <f>VLOOKUP(P113,$C:$C,1,0)</f>
        <v>#N/A</v>
      </c>
      <c r="R113" t="s">
        <v>1756</v>
      </c>
    </row>
    <row r="114" spans="1:18">
      <c r="A114" t="s">
        <v>380</v>
      </c>
      <c r="B114" t="s">
        <v>1747</v>
      </c>
      <c r="C114">
        <v>80</v>
      </c>
      <c r="D114" s="7" t="s">
        <v>1730</v>
      </c>
      <c r="E114" s="3">
        <v>0.89212500000000006</v>
      </c>
      <c r="F114" s="3">
        <v>2.745E-3</v>
      </c>
      <c r="G114" s="3">
        <v>0</v>
      </c>
      <c r="H114" s="3">
        <v>1.9214999999999999E-2</v>
      </c>
      <c r="L114" t="s">
        <v>164</v>
      </c>
      <c r="P114">
        <v>39</v>
      </c>
      <c r="Q114">
        <f>VLOOKUP(P114,$C:$C,1,0)</f>
        <v>39</v>
      </c>
    </row>
    <row r="115" spans="1:18">
      <c r="A115" t="s">
        <v>209</v>
      </c>
      <c r="B115" t="s">
        <v>1747</v>
      </c>
      <c r="C115">
        <v>87</v>
      </c>
      <c r="D115" s="7" t="s">
        <v>1730</v>
      </c>
      <c r="E115" s="3">
        <v>0.81459499999999996</v>
      </c>
      <c r="F115" s="3">
        <v>0.12805</v>
      </c>
      <c r="G115" s="3">
        <v>0</v>
      </c>
      <c r="H115" s="3">
        <v>4.1370000000000004E-2</v>
      </c>
      <c r="L115" t="s">
        <v>164</v>
      </c>
    </row>
    <row r="116" spans="1:18">
      <c r="A116" t="s">
        <v>395</v>
      </c>
      <c r="B116" t="s">
        <v>1747</v>
      </c>
      <c r="C116">
        <v>91</v>
      </c>
      <c r="D116" s="7" t="s">
        <v>1730</v>
      </c>
      <c r="E116" s="3">
        <v>0.88100000000000001</v>
      </c>
      <c r="F116" s="3">
        <v>2E-3</v>
      </c>
      <c r="G116" s="3">
        <v>1E-3</v>
      </c>
      <c r="H116" s="3">
        <v>0.115</v>
      </c>
      <c r="L116" t="s">
        <v>164</v>
      </c>
    </row>
    <row r="117" spans="1:18">
      <c r="A117" t="s">
        <v>193</v>
      </c>
      <c r="B117" t="s">
        <v>1747</v>
      </c>
      <c r="C117">
        <v>99</v>
      </c>
      <c r="D117" s="7" t="s">
        <v>1730</v>
      </c>
      <c r="E117" s="3">
        <v>0.79711999999999994</v>
      </c>
      <c r="F117" s="3">
        <v>9.1179999999999997E-2</v>
      </c>
      <c r="G117" s="3">
        <v>9.3999999999999997E-4</v>
      </c>
      <c r="H117" s="3">
        <v>5.0760000000000007E-2</v>
      </c>
      <c r="L117" t="s">
        <v>164</v>
      </c>
      <c r="P117">
        <v>4</v>
      </c>
      <c r="Q117">
        <f>VLOOKUP(P117,$C:$C,1,0)</f>
        <v>4</v>
      </c>
    </row>
    <row r="118" spans="1:18">
      <c r="A118" t="s">
        <v>271</v>
      </c>
      <c r="B118" t="s">
        <v>1747</v>
      </c>
      <c r="C118">
        <v>99</v>
      </c>
      <c r="D118" s="7" t="s">
        <v>1730</v>
      </c>
      <c r="E118" s="3">
        <v>0.80631000000000008</v>
      </c>
      <c r="F118" s="3">
        <v>0.10695</v>
      </c>
      <c r="G118" s="3">
        <v>2.7900000000000004E-3</v>
      </c>
      <c r="H118" s="3">
        <v>1.3950000000000001E-2</v>
      </c>
      <c r="L118" t="s">
        <v>164</v>
      </c>
      <c r="P118">
        <v>5</v>
      </c>
      <c r="Q118">
        <f>VLOOKUP(P118,$C:$C,1,0)</f>
        <v>5</v>
      </c>
    </row>
    <row r="119" spans="1:18">
      <c r="A119" t="s">
        <v>234</v>
      </c>
      <c r="B119" t="s">
        <v>1747</v>
      </c>
      <c r="C119">
        <v>202</v>
      </c>
      <c r="D119" s="7" t="s">
        <v>1767</v>
      </c>
      <c r="E119" s="3">
        <v>0.876</v>
      </c>
      <c r="F119" s="3">
        <v>4.2000000000000003E-2</v>
      </c>
      <c r="G119" s="3">
        <v>4.7E-2</v>
      </c>
      <c r="H119" s="3">
        <v>3.5000000000000003E-2</v>
      </c>
      <c r="L119" t="s">
        <v>164</v>
      </c>
    </row>
    <row r="120" spans="1:18">
      <c r="A120" t="s">
        <v>422</v>
      </c>
      <c r="B120" t="s">
        <v>1747</v>
      </c>
      <c r="E120" s="3">
        <v>0.89100000000000001</v>
      </c>
      <c r="F120" s="3">
        <v>1E-3</v>
      </c>
      <c r="G120" s="3">
        <v>0</v>
      </c>
      <c r="H120" s="3">
        <v>0.108</v>
      </c>
      <c r="L120" t="s">
        <v>164</v>
      </c>
      <c r="P120">
        <v>109</v>
      </c>
      <c r="Q120" t="e">
        <f>VLOOKUP(P120,$C:$C,1,0)</f>
        <v>#N/A</v>
      </c>
      <c r="R120" t="s">
        <v>699</v>
      </c>
    </row>
    <row r="121" spans="1:18">
      <c r="A121" t="s">
        <v>354</v>
      </c>
      <c r="B121" t="s">
        <v>1747</v>
      </c>
      <c r="E121" s="3">
        <v>0.82199999999999995</v>
      </c>
      <c r="F121" s="3">
        <v>0</v>
      </c>
      <c r="G121" s="3">
        <v>0</v>
      </c>
      <c r="H121" s="3">
        <v>0.17899999999999999</v>
      </c>
      <c r="L121" t="s">
        <v>164</v>
      </c>
    </row>
    <row r="122" spans="1:18">
      <c r="A122" t="s">
        <v>912</v>
      </c>
      <c r="B122" t="s">
        <v>1748</v>
      </c>
      <c r="C122">
        <v>51</v>
      </c>
      <c r="D122" s="7" t="s">
        <v>1767</v>
      </c>
      <c r="E122" s="3">
        <v>0.71412500000000001</v>
      </c>
      <c r="F122" s="3">
        <v>0</v>
      </c>
      <c r="G122" s="3">
        <v>0</v>
      </c>
      <c r="H122" s="3">
        <v>1.0149999999999999E-2</v>
      </c>
      <c r="L122" t="s">
        <v>524</v>
      </c>
      <c r="P122">
        <v>65</v>
      </c>
      <c r="Q122">
        <f>VLOOKUP(P122,$C:$C,1,0)</f>
        <v>65</v>
      </c>
    </row>
    <row r="123" spans="1:18">
      <c r="A123" t="s">
        <v>715</v>
      </c>
      <c r="B123" t="s">
        <v>1748</v>
      </c>
      <c r="E123" s="3">
        <v>0.79</v>
      </c>
      <c r="F123" s="3">
        <v>0</v>
      </c>
      <c r="G123" s="3">
        <v>1.0999999999999999E-2</v>
      </c>
      <c r="H123" s="3">
        <v>0.2</v>
      </c>
      <c r="L123" t="s">
        <v>524</v>
      </c>
      <c r="P123">
        <v>21</v>
      </c>
      <c r="Q123">
        <f>VLOOKUP(P123,$C:$C,1,0)</f>
        <v>21</v>
      </c>
    </row>
    <row r="124" spans="1:18">
      <c r="A124" t="s">
        <v>1225</v>
      </c>
      <c r="B124" t="s">
        <v>1748</v>
      </c>
      <c r="C124">
        <v>27</v>
      </c>
      <c r="D124" s="7" t="s">
        <v>1732</v>
      </c>
      <c r="E124" s="3">
        <v>0.70499999999999996</v>
      </c>
      <c r="F124" s="3">
        <v>2.3E-2</v>
      </c>
      <c r="G124" s="3">
        <v>0</v>
      </c>
      <c r="H124" s="3">
        <v>0.27100000000000002</v>
      </c>
      <c r="L124" t="s">
        <v>954</v>
      </c>
    </row>
    <row r="125" spans="1:18">
      <c r="A125" t="s">
        <v>999</v>
      </c>
      <c r="B125" t="s">
        <v>1748</v>
      </c>
      <c r="C125">
        <v>28</v>
      </c>
      <c r="D125" s="7" t="s">
        <v>1732</v>
      </c>
      <c r="E125" s="3">
        <v>0.70275849999999995</v>
      </c>
      <c r="F125" s="3">
        <v>0</v>
      </c>
      <c r="G125" s="3">
        <v>0</v>
      </c>
      <c r="H125" s="3">
        <v>4.172E-2</v>
      </c>
      <c r="L125" t="s">
        <v>954</v>
      </c>
      <c r="P125">
        <v>47</v>
      </c>
      <c r="Q125">
        <f>VLOOKUP(P125,$C:$C,1,0)</f>
        <v>47</v>
      </c>
    </row>
    <row r="126" spans="1:18">
      <c r="A126" t="s">
        <v>1132</v>
      </c>
      <c r="B126" t="s">
        <v>1748</v>
      </c>
      <c r="C126">
        <v>39</v>
      </c>
      <c r="D126" s="7" t="s">
        <v>1730</v>
      </c>
      <c r="E126" s="3">
        <v>0.70069999999999999</v>
      </c>
      <c r="F126" s="3">
        <v>4.2899999999999995E-3</v>
      </c>
      <c r="G126" s="3">
        <v>0</v>
      </c>
      <c r="H126" s="3">
        <v>1.001E-2</v>
      </c>
      <c r="L126" t="s">
        <v>954</v>
      </c>
    </row>
    <row r="127" spans="1:18">
      <c r="A127" t="s">
        <v>1034</v>
      </c>
      <c r="B127" t="s">
        <v>1748</v>
      </c>
      <c r="C127">
        <v>51</v>
      </c>
      <c r="D127" s="7" t="s">
        <v>1767</v>
      </c>
      <c r="E127" s="3">
        <v>0.70800000000000007</v>
      </c>
      <c r="F127" s="3">
        <v>8.5600000000000009E-2</v>
      </c>
      <c r="G127" s="3">
        <v>0</v>
      </c>
      <c r="H127" s="3">
        <v>5.6000000000000008E-3</v>
      </c>
      <c r="L127" t="s">
        <v>954</v>
      </c>
      <c r="P127">
        <v>110</v>
      </c>
      <c r="Q127" t="e">
        <f>VLOOKUP(P127,$C:$C,1,0)</f>
        <v>#N/A</v>
      </c>
      <c r="R127" t="s">
        <v>422</v>
      </c>
    </row>
    <row r="128" spans="1:18">
      <c r="A128" t="s">
        <v>1443</v>
      </c>
      <c r="B128" t="s">
        <v>1748</v>
      </c>
      <c r="C128">
        <v>5</v>
      </c>
      <c r="D128" s="7" t="s">
        <v>1730</v>
      </c>
      <c r="E128" s="3">
        <v>0.76950400000000008</v>
      </c>
      <c r="F128" s="3">
        <v>1.73E-4</v>
      </c>
      <c r="G128" s="3">
        <v>8.6499999999999999E-4</v>
      </c>
      <c r="H128" s="3">
        <v>9.4284999999999994E-2</v>
      </c>
      <c r="L128" t="s">
        <v>1269</v>
      </c>
      <c r="P128">
        <v>114</v>
      </c>
      <c r="Q128" t="e">
        <f>VLOOKUP(P128,$C:$C,1,0)</f>
        <v>#N/A</v>
      </c>
      <c r="R128" t="s">
        <v>1541</v>
      </c>
    </row>
    <row r="129" spans="1:17">
      <c r="A129" t="s">
        <v>1462</v>
      </c>
      <c r="B129" t="s">
        <v>1748</v>
      </c>
      <c r="C129">
        <v>9</v>
      </c>
      <c r="D129" s="7" t="s">
        <v>1730</v>
      </c>
      <c r="E129" s="3">
        <v>0.77161999999999986</v>
      </c>
      <c r="F129" s="3">
        <v>0</v>
      </c>
      <c r="G129" s="3">
        <v>0</v>
      </c>
      <c r="H129" s="3">
        <v>4.7559999999999998E-2</v>
      </c>
      <c r="L129" t="s">
        <v>1269</v>
      </c>
    </row>
    <row r="130" spans="1:17">
      <c r="A130" t="s">
        <v>1457</v>
      </c>
      <c r="B130" t="s">
        <v>1748</v>
      </c>
      <c r="C130">
        <v>10</v>
      </c>
      <c r="D130" s="7" t="s">
        <v>1730</v>
      </c>
      <c r="E130" s="3">
        <v>0.76312499999999994</v>
      </c>
      <c r="F130" s="3">
        <v>1.65E-4</v>
      </c>
      <c r="G130" s="3">
        <v>0</v>
      </c>
      <c r="H130" s="3">
        <v>6.17925E-2</v>
      </c>
      <c r="L130" t="s">
        <v>1269</v>
      </c>
    </row>
    <row r="131" spans="1:17">
      <c r="A131" t="s">
        <v>1512</v>
      </c>
      <c r="B131" t="s">
        <v>1748</v>
      </c>
      <c r="C131">
        <v>11</v>
      </c>
      <c r="D131" s="7" t="s">
        <v>1730</v>
      </c>
      <c r="E131" s="3">
        <v>0.70547000000000004</v>
      </c>
      <c r="F131" s="3">
        <v>2.3700000000000001E-3</v>
      </c>
      <c r="G131" s="3">
        <v>0</v>
      </c>
      <c r="H131" s="3">
        <v>8.1133000000000011E-2</v>
      </c>
      <c r="L131" t="s">
        <v>1269</v>
      </c>
    </row>
    <row r="132" spans="1:17">
      <c r="A132" t="s">
        <v>1382</v>
      </c>
      <c r="B132" t="s">
        <v>1748</v>
      </c>
      <c r="C132">
        <v>13</v>
      </c>
      <c r="D132" s="7" t="s">
        <v>1730</v>
      </c>
      <c r="E132" s="3">
        <v>0.71811000000000003</v>
      </c>
      <c r="F132" s="3">
        <v>0</v>
      </c>
      <c r="G132" s="3">
        <v>0</v>
      </c>
      <c r="H132" s="3">
        <v>7.1099999999999997E-2</v>
      </c>
      <c r="L132" t="s">
        <v>1269</v>
      </c>
    </row>
    <row r="133" spans="1:17">
      <c r="A133" t="s">
        <v>1410</v>
      </c>
      <c r="B133" t="s">
        <v>1748</v>
      </c>
      <c r="C133">
        <v>16</v>
      </c>
      <c r="D133" s="7" t="s">
        <v>1730</v>
      </c>
      <c r="E133" s="3">
        <v>0.72071999999999992</v>
      </c>
      <c r="F133" s="3">
        <v>0</v>
      </c>
      <c r="G133" s="3">
        <v>0</v>
      </c>
      <c r="H133" s="3">
        <v>0.11760000000000001</v>
      </c>
      <c r="L133" t="s">
        <v>1269</v>
      </c>
    </row>
    <row r="134" spans="1:17">
      <c r="A134" t="s">
        <v>1388</v>
      </c>
      <c r="B134" t="s">
        <v>1748</v>
      </c>
      <c r="C134">
        <v>16</v>
      </c>
      <c r="D134" s="7" t="s">
        <v>1730</v>
      </c>
      <c r="E134" s="3">
        <v>0.73205999999999993</v>
      </c>
      <c r="F134" s="3">
        <v>0</v>
      </c>
      <c r="G134" s="3">
        <v>0</v>
      </c>
      <c r="H134" s="3">
        <v>9.7939999999999999E-2</v>
      </c>
      <c r="L134" t="s">
        <v>1269</v>
      </c>
    </row>
    <row r="135" spans="1:17">
      <c r="A135" t="s">
        <v>1399</v>
      </c>
      <c r="B135" t="s">
        <v>1748</v>
      </c>
      <c r="C135">
        <v>16</v>
      </c>
      <c r="D135" s="7" t="s">
        <v>1730</v>
      </c>
      <c r="E135" s="3">
        <v>0.73583999999999994</v>
      </c>
      <c r="F135" s="3">
        <v>8.4000000000000003E-4</v>
      </c>
      <c r="G135" s="3">
        <v>8.4000000000000003E-4</v>
      </c>
      <c r="H135" s="3">
        <v>0.10247999999999999</v>
      </c>
      <c r="L135" t="s">
        <v>1269</v>
      </c>
    </row>
    <row r="136" spans="1:17">
      <c r="A136" t="s">
        <v>1299</v>
      </c>
      <c r="B136" t="s">
        <v>1748</v>
      </c>
      <c r="C136">
        <v>17</v>
      </c>
      <c r="D136" s="7" t="s">
        <v>1730</v>
      </c>
      <c r="E136" s="3">
        <v>0.75680000000000003</v>
      </c>
      <c r="F136" s="3">
        <v>0</v>
      </c>
      <c r="G136" s="3">
        <v>0</v>
      </c>
      <c r="H136" s="3">
        <v>0.10234</v>
      </c>
      <c r="L136" t="s">
        <v>1269</v>
      </c>
    </row>
    <row r="137" spans="1:17">
      <c r="A137" t="s">
        <v>1406</v>
      </c>
      <c r="B137" t="s">
        <v>1748</v>
      </c>
      <c r="C137">
        <v>18</v>
      </c>
      <c r="D137" s="7" t="s">
        <v>1730</v>
      </c>
      <c r="E137" s="3">
        <v>0.68515199999999998</v>
      </c>
      <c r="F137" s="3">
        <v>0</v>
      </c>
      <c r="G137" s="3">
        <v>0</v>
      </c>
      <c r="H137" s="3">
        <v>3.4416000000000002E-2</v>
      </c>
      <c r="L137" t="s">
        <v>1269</v>
      </c>
    </row>
    <row r="138" spans="1:17">
      <c r="A138" t="s">
        <v>432</v>
      </c>
      <c r="B138" t="s">
        <v>1748</v>
      </c>
      <c r="C138">
        <v>53</v>
      </c>
      <c r="D138" s="7" t="s">
        <v>1767</v>
      </c>
      <c r="E138" s="3">
        <v>0.70780500000000002</v>
      </c>
      <c r="F138" s="3">
        <v>0.14931</v>
      </c>
      <c r="G138" s="3">
        <v>0</v>
      </c>
      <c r="H138" s="3">
        <v>8.7884999999999991E-2</v>
      </c>
      <c r="L138" t="s">
        <v>164</v>
      </c>
      <c r="P138">
        <v>97</v>
      </c>
      <c r="Q138">
        <f>VLOOKUP(P138,$C:$C,1,0)</f>
        <v>97</v>
      </c>
    </row>
    <row r="139" spans="1:17">
      <c r="A139" t="s">
        <v>347</v>
      </c>
      <c r="B139" t="s">
        <v>1748</v>
      </c>
      <c r="C139">
        <v>64</v>
      </c>
      <c r="D139" s="7" t="s">
        <v>1730</v>
      </c>
      <c r="E139" s="3">
        <v>0.76500000000000001</v>
      </c>
      <c r="F139" s="3">
        <v>0.112</v>
      </c>
      <c r="G139" s="3">
        <v>0</v>
      </c>
      <c r="H139" s="3">
        <v>0.123</v>
      </c>
      <c r="L139" t="s">
        <v>164</v>
      </c>
    </row>
    <row r="140" spans="1:17">
      <c r="A140" t="s">
        <v>286</v>
      </c>
      <c r="B140" t="s">
        <v>1748</v>
      </c>
      <c r="C140">
        <v>89</v>
      </c>
      <c r="D140" s="7" t="s">
        <v>1730</v>
      </c>
      <c r="E140" s="3">
        <v>0.76195000000000002</v>
      </c>
      <c r="F140" s="3">
        <v>7.8750000000000001E-3</v>
      </c>
      <c r="G140" s="3">
        <v>0</v>
      </c>
      <c r="H140" s="3">
        <v>0.105</v>
      </c>
      <c r="L140" t="s">
        <v>164</v>
      </c>
      <c r="P140">
        <v>41</v>
      </c>
      <c r="Q140">
        <f>VLOOKUP(P140,$C:$C,1,0)</f>
        <v>41</v>
      </c>
    </row>
    <row r="141" spans="1:17">
      <c r="A141" t="s">
        <v>386</v>
      </c>
      <c r="B141" t="s">
        <v>1748</v>
      </c>
      <c r="C141">
        <v>91</v>
      </c>
      <c r="D141" s="7" t="s">
        <v>1730</v>
      </c>
      <c r="E141" s="3">
        <v>0.68698500000000007</v>
      </c>
      <c r="F141" s="3">
        <v>1.4365000000000001E-2</v>
      </c>
      <c r="G141" s="3">
        <v>1.0985E-2</v>
      </c>
      <c r="H141" s="3">
        <v>0.13181999999999999</v>
      </c>
      <c r="L141" t="s">
        <v>164</v>
      </c>
      <c r="P141">
        <v>40</v>
      </c>
      <c r="Q141">
        <f>VLOOKUP(P141,$C:$C,1,0)</f>
        <v>40</v>
      </c>
    </row>
    <row r="142" spans="1:17">
      <c r="A142" t="s">
        <v>201</v>
      </c>
      <c r="B142" t="s">
        <v>1748</v>
      </c>
      <c r="C142">
        <v>92</v>
      </c>
      <c r="D142" s="7" t="s">
        <v>1730</v>
      </c>
      <c r="E142" s="3">
        <v>0.79329000000000005</v>
      </c>
      <c r="F142" s="3">
        <v>2.7900000000000001E-2</v>
      </c>
      <c r="G142" s="3">
        <v>4.6500000000000003E-4</v>
      </c>
      <c r="H142" s="3">
        <v>0.10695</v>
      </c>
      <c r="L142" t="s">
        <v>164</v>
      </c>
    </row>
    <row r="143" spans="1:17">
      <c r="A143" t="s">
        <v>660</v>
      </c>
      <c r="B143" t="s">
        <v>1749</v>
      </c>
      <c r="C143">
        <v>201</v>
      </c>
      <c r="D143" s="7" t="s">
        <v>1730</v>
      </c>
      <c r="E143" s="3">
        <v>0.64400000000000002</v>
      </c>
      <c r="F143" s="3">
        <v>6.3E-2</v>
      </c>
      <c r="G143" s="3">
        <v>0.27900000000000003</v>
      </c>
      <c r="H143" s="3">
        <v>1.3000000000000001E-2</v>
      </c>
      <c r="L143" t="s">
        <v>524</v>
      </c>
      <c r="P143">
        <v>12</v>
      </c>
      <c r="Q143">
        <f>VLOOKUP(P143,$C:$C,1,0)</f>
        <v>12</v>
      </c>
    </row>
    <row r="144" spans="1:17">
      <c r="A144" t="s">
        <v>1171</v>
      </c>
      <c r="B144" t="s">
        <v>1749</v>
      </c>
      <c r="C144">
        <v>29</v>
      </c>
      <c r="D144" s="7" t="s">
        <v>1732</v>
      </c>
      <c r="E144" s="3">
        <v>0.67066999999999988</v>
      </c>
      <c r="F144" s="3">
        <v>4.2899999999999995E-3</v>
      </c>
      <c r="G144" s="3">
        <v>5.0049999999999999E-3</v>
      </c>
      <c r="H144" s="3">
        <v>3.5034999999999997E-2</v>
      </c>
      <c r="L144" t="s">
        <v>954</v>
      </c>
    </row>
    <row r="145" spans="1:18">
      <c r="A145" t="s">
        <v>962</v>
      </c>
      <c r="B145" t="s">
        <v>1749</v>
      </c>
      <c r="C145">
        <v>39</v>
      </c>
      <c r="D145" s="7" t="s">
        <v>1730</v>
      </c>
      <c r="E145" s="3">
        <v>0.62111000000000005</v>
      </c>
      <c r="F145" s="3">
        <v>9.3100000000000006E-3</v>
      </c>
      <c r="G145" s="3">
        <v>0</v>
      </c>
      <c r="H145" s="3">
        <v>3.3915000000000001E-2</v>
      </c>
      <c r="L145" t="s">
        <v>954</v>
      </c>
      <c r="P145">
        <v>57</v>
      </c>
      <c r="Q145">
        <f>VLOOKUP(P145,$C:$C,1,0)</f>
        <v>57</v>
      </c>
    </row>
    <row r="146" spans="1:18">
      <c r="A146" t="s">
        <v>1116</v>
      </c>
      <c r="B146" t="s">
        <v>1749</v>
      </c>
      <c r="C146">
        <v>42</v>
      </c>
      <c r="D146" s="7" t="s">
        <v>1730</v>
      </c>
      <c r="E146" s="3">
        <v>0.629915</v>
      </c>
      <c r="F146" s="3">
        <v>3.7894999999999998E-2</v>
      </c>
      <c r="G146" s="3">
        <v>7.1500000000000003E-4</v>
      </c>
      <c r="H146" s="3">
        <v>4.4329999999999994E-2</v>
      </c>
      <c r="L146" t="s">
        <v>954</v>
      </c>
      <c r="P146">
        <v>111</v>
      </c>
      <c r="Q146" t="e">
        <f>VLOOKUP(P146,$C:$C,1,0)</f>
        <v>#N/A</v>
      </c>
      <c r="R146" t="s">
        <v>715</v>
      </c>
    </row>
    <row r="147" spans="1:18">
      <c r="A147" t="s">
        <v>1450</v>
      </c>
      <c r="B147" t="s">
        <v>1749</v>
      </c>
      <c r="C147">
        <v>2</v>
      </c>
      <c r="D147" s="7" t="s">
        <v>1730</v>
      </c>
      <c r="E147" s="3">
        <v>0.62202499999999994</v>
      </c>
      <c r="F147" s="3">
        <v>0</v>
      </c>
      <c r="G147" s="3">
        <v>4.1699999999999994E-4</v>
      </c>
      <c r="H147" s="3">
        <v>7.1584999999999996E-2</v>
      </c>
      <c r="L147" t="s">
        <v>1269</v>
      </c>
      <c r="P147">
        <v>112</v>
      </c>
      <c r="Q147" t="e">
        <f>VLOOKUP(P147,$C:$C,1,0)</f>
        <v>#N/A</v>
      </c>
      <c r="R147" t="s">
        <v>1760</v>
      </c>
    </row>
    <row r="148" spans="1:18">
      <c r="A148" t="s">
        <v>1478</v>
      </c>
      <c r="B148" t="s">
        <v>1749</v>
      </c>
      <c r="C148">
        <v>12</v>
      </c>
      <c r="D148" s="7" t="s">
        <v>1730</v>
      </c>
      <c r="E148" s="3">
        <v>0.66</v>
      </c>
      <c r="F148" s="3">
        <v>6.4000000000000001E-2</v>
      </c>
      <c r="G148" s="3">
        <v>0.249</v>
      </c>
      <c r="H148" s="3">
        <v>2.7999999999999997E-2</v>
      </c>
      <c r="L148" t="s">
        <v>1269</v>
      </c>
      <c r="P148">
        <v>115</v>
      </c>
      <c r="Q148" t="e">
        <f>VLOOKUP(P148,$C:$C,1,0)</f>
        <v>#N/A</v>
      </c>
      <c r="R148" t="s">
        <v>705</v>
      </c>
    </row>
    <row r="149" spans="1:18">
      <c r="A149" t="s">
        <v>1352</v>
      </c>
      <c r="B149" t="s">
        <v>1749</v>
      </c>
      <c r="C149">
        <v>14</v>
      </c>
      <c r="D149" s="7" t="s">
        <v>1730</v>
      </c>
      <c r="E149" s="3">
        <v>0.60628000000000004</v>
      </c>
      <c r="F149" s="3">
        <v>5.4280000000000002E-2</v>
      </c>
      <c r="G149" s="3">
        <v>0.21160000000000001</v>
      </c>
      <c r="H149" s="3">
        <v>4.7840000000000001E-2</v>
      </c>
      <c r="L149" t="s">
        <v>1269</v>
      </c>
    </row>
    <row r="150" spans="1:18">
      <c r="A150" t="s">
        <v>1313</v>
      </c>
      <c r="B150" t="s">
        <v>1749</v>
      </c>
      <c r="C150">
        <v>15</v>
      </c>
      <c r="D150" s="7" t="s">
        <v>1730</v>
      </c>
      <c r="E150" s="3">
        <v>0.65175000000000005</v>
      </c>
      <c r="F150" s="3">
        <v>0</v>
      </c>
      <c r="G150" s="3">
        <v>0</v>
      </c>
      <c r="H150" s="3">
        <v>9.8250000000000004E-2</v>
      </c>
      <c r="L150" t="s">
        <v>1269</v>
      </c>
      <c r="P150">
        <v>120</v>
      </c>
      <c r="Q150" t="e">
        <f>VLOOKUP(P150,$C:$C,1,0)</f>
        <v>#N/A</v>
      </c>
      <c r="R150" t="s">
        <v>1764</v>
      </c>
    </row>
    <row r="151" spans="1:18">
      <c r="A151" t="s">
        <v>307</v>
      </c>
      <c r="B151" t="s">
        <v>1749</v>
      </c>
      <c r="C151">
        <v>64</v>
      </c>
      <c r="D151" s="7" t="s">
        <v>1730</v>
      </c>
      <c r="E151" s="3">
        <v>0.67136499999999988</v>
      </c>
      <c r="F151" s="3">
        <v>0.17476499999999998</v>
      </c>
      <c r="G151" s="3">
        <v>0</v>
      </c>
      <c r="H151" s="3">
        <v>0.10791499999999998</v>
      </c>
      <c r="L151" t="s">
        <v>164</v>
      </c>
      <c r="P151">
        <v>38</v>
      </c>
      <c r="Q151">
        <f>VLOOKUP(P151,$C:$C,1,0)</f>
        <v>38</v>
      </c>
    </row>
    <row r="152" spans="1:18">
      <c r="A152" t="s">
        <v>257</v>
      </c>
      <c r="B152" t="s">
        <v>1749</v>
      </c>
      <c r="C152">
        <v>68</v>
      </c>
      <c r="D152" s="7" t="s">
        <v>1730</v>
      </c>
      <c r="E152" s="3">
        <v>0.60499999999999998</v>
      </c>
      <c r="F152" s="3">
        <v>6.2E-2</v>
      </c>
      <c r="G152" s="3">
        <v>0</v>
      </c>
      <c r="H152" s="3">
        <v>0.33400000000000002</v>
      </c>
      <c r="L152" t="s">
        <v>164</v>
      </c>
    </row>
    <row r="153" spans="1:18">
      <c r="A153" t="s">
        <v>590</v>
      </c>
      <c r="B153" t="s">
        <v>1743</v>
      </c>
      <c r="C153">
        <v>41</v>
      </c>
      <c r="D153" s="7" t="s">
        <v>1753</v>
      </c>
      <c r="E153" s="3">
        <v>5.0999999999999997E-2</v>
      </c>
      <c r="F153" s="3">
        <v>1.7999999999999999E-2</v>
      </c>
      <c r="G153" s="3">
        <v>0.182</v>
      </c>
      <c r="H153" s="3">
        <v>0.748</v>
      </c>
      <c r="L153" t="s">
        <v>524</v>
      </c>
      <c r="N153" t="s">
        <v>1752</v>
      </c>
      <c r="P153">
        <v>35</v>
      </c>
      <c r="Q153">
        <f t="shared" ref="Q153:Q170" si="7">VLOOKUP(P153,$C:$C,1,0)</f>
        <v>35</v>
      </c>
    </row>
    <row r="154" spans="1:18">
      <c r="A154" t="s">
        <v>616</v>
      </c>
      <c r="B154" t="s">
        <v>1743</v>
      </c>
      <c r="C154">
        <v>45</v>
      </c>
      <c r="D154" s="7" t="s">
        <v>1753</v>
      </c>
      <c r="E154" s="3">
        <v>0.02</v>
      </c>
      <c r="F154" s="3">
        <v>0</v>
      </c>
      <c r="G154" s="3">
        <v>1.4999999999999999E-2</v>
      </c>
      <c r="H154" s="3">
        <v>0.96499999999999997</v>
      </c>
      <c r="L154" t="s">
        <v>524</v>
      </c>
      <c r="P154">
        <v>60</v>
      </c>
      <c r="Q154">
        <f t="shared" si="7"/>
        <v>60</v>
      </c>
    </row>
    <row r="155" spans="1:18">
      <c r="A155" t="s">
        <v>638</v>
      </c>
      <c r="B155" t="s">
        <v>1743</v>
      </c>
      <c r="C155">
        <v>48</v>
      </c>
      <c r="D155" s="7" t="s">
        <v>1732</v>
      </c>
      <c r="E155" s="3">
        <v>2.3E-2</v>
      </c>
      <c r="F155" s="3">
        <v>3.2000000000000001E-2</v>
      </c>
      <c r="G155" s="3">
        <v>0.55100000000000005</v>
      </c>
      <c r="H155" s="3">
        <v>0.39400000000000002</v>
      </c>
      <c r="L155" t="s">
        <v>524</v>
      </c>
      <c r="P155">
        <v>63</v>
      </c>
      <c r="Q155">
        <f t="shared" si="7"/>
        <v>63</v>
      </c>
    </row>
    <row r="156" spans="1:18">
      <c r="A156" t="s">
        <v>880</v>
      </c>
      <c r="B156" t="s">
        <v>1743</v>
      </c>
      <c r="C156">
        <v>69</v>
      </c>
      <c r="D156" s="7" t="s">
        <v>1753</v>
      </c>
      <c r="E156" s="3">
        <v>4.6500000000000005E-3</v>
      </c>
      <c r="F156" s="3">
        <v>4.2779999999999999E-2</v>
      </c>
      <c r="G156" s="3">
        <v>0.84630000000000005</v>
      </c>
      <c r="H156" s="3">
        <v>3.7851000000000003E-2</v>
      </c>
      <c r="L156" t="s">
        <v>524</v>
      </c>
      <c r="P156">
        <v>71</v>
      </c>
      <c r="Q156">
        <f t="shared" si="7"/>
        <v>71</v>
      </c>
    </row>
    <row r="157" spans="1:18">
      <c r="A157" t="s">
        <v>866</v>
      </c>
      <c r="B157" t="s">
        <v>1743</v>
      </c>
      <c r="C157">
        <v>69</v>
      </c>
      <c r="D157" s="7" t="s">
        <v>1753</v>
      </c>
      <c r="E157" s="3">
        <v>1.9750000000000004E-2</v>
      </c>
      <c r="F157" s="3">
        <v>0.11376</v>
      </c>
      <c r="G157" s="3">
        <v>0.6343700000000001</v>
      </c>
      <c r="H157" s="3">
        <v>2.2673000000000002E-2</v>
      </c>
      <c r="L157" t="s">
        <v>524</v>
      </c>
      <c r="P157">
        <v>72</v>
      </c>
      <c r="Q157">
        <f t="shared" si="7"/>
        <v>72</v>
      </c>
    </row>
    <row r="158" spans="1:18">
      <c r="A158" t="s">
        <v>770</v>
      </c>
      <c r="B158" t="s">
        <v>1743</v>
      </c>
      <c r="C158">
        <v>74</v>
      </c>
      <c r="D158" s="7" t="s">
        <v>1753</v>
      </c>
      <c r="E158" s="3">
        <v>7.5270000000000004E-2</v>
      </c>
      <c r="F158" s="3">
        <v>3.8600000000000002E-2</v>
      </c>
      <c r="G158" s="3">
        <v>0.78937000000000002</v>
      </c>
      <c r="H158" s="3">
        <v>6.2725000000000003E-2</v>
      </c>
      <c r="L158" t="s">
        <v>524</v>
      </c>
      <c r="P158">
        <v>78</v>
      </c>
      <c r="Q158">
        <f t="shared" si="7"/>
        <v>78</v>
      </c>
    </row>
    <row r="159" spans="1:18">
      <c r="A159" t="s">
        <v>779</v>
      </c>
      <c r="B159" t="s">
        <v>1743</v>
      </c>
      <c r="C159">
        <v>77</v>
      </c>
      <c r="D159" s="7" t="s">
        <v>1753</v>
      </c>
      <c r="E159" s="3">
        <v>3.8400000000000001E-3</v>
      </c>
      <c r="F159" s="3">
        <v>1.9199999999999998E-2</v>
      </c>
      <c r="G159" s="3">
        <v>0.93023999999999996</v>
      </c>
      <c r="H159" s="3">
        <v>7.6800000000000002E-3</v>
      </c>
      <c r="L159" t="s">
        <v>524</v>
      </c>
      <c r="P159">
        <v>73</v>
      </c>
      <c r="Q159">
        <f t="shared" si="7"/>
        <v>73</v>
      </c>
    </row>
    <row r="160" spans="1:18">
      <c r="A160" t="s">
        <v>826</v>
      </c>
      <c r="B160" t="s">
        <v>1743</v>
      </c>
      <c r="C160">
        <v>77</v>
      </c>
      <c r="D160" s="7" t="s">
        <v>1753</v>
      </c>
      <c r="E160" s="3">
        <v>8.4599999999999988E-3</v>
      </c>
      <c r="F160" s="3">
        <v>5.1699999999999996E-2</v>
      </c>
      <c r="G160" s="3">
        <v>0.87702000000000002</v>
      </c>
      <c r="H160" s="3">
        <v>3.6659999999999996E-3</v>
      </c>
      <c r="L160" t="s">
        <v>524</v>
      </c>
      <c r="P160">
        <v>82</v>
      </c>
      <c r="Q160">
        <f t="shared" si="7"/>
        <v>82</v>
      </c>
    </row>
    <row r="161" spans="1:17">
      <c r="A161" t="s">
        <v>794</v>
      </c>
      <c r="B161" t="s">
        <v>1743</v>
      </c>
      <c r="C161">
        <v>77</v>
      </c>
      <c r="D161" s="7" t="s">
        <v>1753</v>
      </c>
      <c r="E161" s="3">
        <v>1.4474999999999998E-2</v>
      </c>
      <c r="F161" s="3">
        <v>0</v>
      </c>
      <c r="G161" s="3">
        <v>0.63690000000000002</v>
      </c>
      <c r="H161" s="3">
        <v>0.311695</v>
      </c>
      <c r="L161" t="s">
        <v>524</v>
      </c>
      <c r="P161">
        <v>81</v>
      </c>
      <c r="Q161">
        <f t="shared" si="7"/>
        <v>81</v>
      </c>
    </row>
    <row r="162" spans="1:17">
      <c r="A162" t="s">
        <v>893</v>
      </c>
      <c r="B162" t="s">
        <v>1743</v>
      </c>
      <c r="C162">
        <v>82</v>
      </c>
      <c r="D162" s="7" t="s">
        <v>1731</v>
      </c>
      <c r="E162" s="3">
        <v>7.1904999999999997E-2</v>
      </c>
      <c r="F162" s="3">
        <v>9.6530000000000005E-2</v>
      </c>
      <c r="G162" s="3">
        <v>0.81656499999999999</v>
      </c>
      <c r="H162" s="3">
        <v>0</v>
      </c>
      <c r="L162" t="s">
        <v>524</v>
      </c>
      <c r="P162">
        <v>87</v>
      </c>
      <c r="Q162">
        <f t="shared" si="7"/>
        <v>87</v>
      </c>
    </row>
    <row r="163" spans="1:17">
      <c r="A163" t="s">
        <v>861</v>
      </c>
      <c r="B163" t="s">
        <v>1743</v>
      </c>
      <c r="C163">
        <v>95</v>
      </c>
      <c r="D163" s="7" t="s">
        <v>1731</v>
      </c>
      <c r="E163" s="3">
        <v>5.0000000000000001E-3</v>
      </c>
      <c r="F163" s="3">
        <v>2E-3</v>
      </c>
      <c r="G163" s="3">
        <v>0.97299999999999998</v>
      </c>
      <c r="H163" s="3">
        <v>1.9E-2</v>
      </c>
      <c r="L163" t="s">
        <v>524</v>
      </c>
      <c r="P163">
        <v>10</v>
      </c>
      <c r="Q163">
        <f t="shared" si="7"/>
        <v>10</v>
      </c>
    </row>
    <row r="164" spans="1:17">
      <c r="A164" t="s">
        <v>215</v>
      </c>
      <c r="B164" t="s">
        <v>1743</v>
      </c>
      <c r="C164">
        <v>202</v>
      </c>
      <c r="D164" s="7" t="s">
        <v>1767</v>
      </c>
      <c r="E164" s="3">
        <v>0.253</v>
      </c>
      <c r="F164" s="3">
        <v>0.16700000000000001</v>
      </c>
      <c r="G164" s="3">
        <v>0.56399999999999995</v>
      </c>
      <c r="H164" s="3">
        <v>1.6E-2</v>
      </c>
      <c r="L164" t="s">
        <v>164</v>
      </c>
      <c r="P164">
        <v>79</v>
      </c>
      <c r="Q164">
        <f t="shared" si="7"/>
        <v>79</v>
      </c>
    </row>
    <row r="165" spans="1:17">
      <c r="A165" t="s">
        <v>1724</v>
      </c>
      <c r="B165" t="s">
        <v>1744</v>
      </c>
      <c r="C165">
        <v>47</v>
      </c>
      <c r="D165" s="7" t="s">
        <v>1731</v>
      </c>
      <c r="E165" s="3">
        <v>1.6E-2</v>
      </c>
      <c r="F165" s="3">
        <v>0.96399999999999997</v>
      </c>
      <c r="G165" s="3">
        <v>1.9099999999999999E-2</v>
      </c>
      <c r="H165" s="3">
        <v>4.0000000000000002E-4</v>
      </c>
      <c r="L165" t="s">
        <v>524</v>
      </c>
      <c r="P165">
        <v>62</v>
      </c>
      <c r="Q165">
        <f t="shared" si="7"/>
        <v>62</v>
      </c>
    </row>
    <row r="166" spans="1:17">
      <c r="A166" t="s">
        <v>574</v>
      </c>
      <c r="B166" t="s">
        <v>1744</v>
      </c>
      <c r="C166">
        <v>58</v>
      </c>
      <c r="D166" s="7" t="s">
        <v>1731</v>
      </c>
      <c r="E166" s="3">
        <v>6.4000000000000001E-2</v>
      </c>
      <c r="F166" s="3">
        <v>0.93</v>
      </c>
      <c r="G166" s="3">
        <v>0</v>
      </c>
      <c r="H166" s="3">
        <v>5.0000000000000001E-3</v>
      </c>
      <c r="L166" t="s">
        <v>524</v>
      </c>
      <c r="P166">
        <v>67</v>
      </c>
      <c r="Q166">
        <f t="shared" si="7"/>
        <v>67</v>
      </c>
    </row>
    <row r="167" spans="1:17">
      <c r="A167" t="s">
        <v>907</v>
      </c>
      <c r="B167" t="s">
        <v>1744</v>
      </c>
      <c r="C167">
        <v>65</v>
      </c>
      <c r="D167" t="s">
        <v>1731</v>
      </c>
      <c r="E167" s="3">
        <v>9.6999999999999994E-4</v>
      </c>
      <c r="F167" s="3">
        <v>0.96709000000000001</v>
      </c>
      <c r="G167" s="3">
        <v>2.9099999999999997E-4</v>
      </c>
      <c r="H167" s="3">
        <v>5.8199999999999994E-4</v>
      </c>
      <c r="L167" t="s">
        <v>524</v>
      </c>
      <c r="P167">
        <v>76</v>
      </c>
      <c r="Q167">
        <f t="shared" si="7"/>
        <v>76</v>
      </c>
    </row>
    <row r="168" spans="1:17">
      <c r="A168" t="s">
        <v>888</v>
      </c>
      <c r="B168" t="s">
        <v>1744</v>
      </c>
      <c r="C168">
        <v>67</v>
      </c>
      <c r="D168" t="s">
        <v>1731</v>
      </c>
      <c r="E168" s="3">
        <v>1.5440000000000001E-2</v>
      </c>
      <c r="F168" s="3">
        <v>0.93025999999999998</v>
      </c>
      <c r="G168" s="3">
        <v>1.84315E-2</v>
      </c>
      <c r="H168" s="3">
        <v>3.86E-4</v>
      </c>
      <c r="L168" t="s">
        <v>524</v>
      </c>
      <c r="P168">
        <v>75</v>
      </c>
      <c r="Q168">
        <f t="shared" si="7"/>
        <v>75</v>
      </c>
    </row>
    <row r="169" spans="1:17">
      <c r="A169" t="s">
        <v>853</v>
      </c>
      <c r="B169" t="s">
        <v>1744</v>
      </c>
      <c r="C169">
        <v>95</v>
      </c>
      <c r="D169" s="7" t="s">
        <v>1731</v>
      </c>
      <c r="E169" s="3">
        <v>2E-3</v>
      </c>
      <c r="F169" s="3">
        <v>0.89800000000000002</v>
      </c>
      <c r="G169" s="3">
        <v>9.6000000000000002E-2</v>
      </c>
      <c r="H169" s="3">
        <v>4.7000000000000002E-3</v>
      </c>
      <c r="L169" t="s">
        <v>524</v>
      </c>
      <c r="P169">
        <v>8</v>
      </c>
      <c r="Q169">
        <f t="shared" si="7"/>
        <v>8</v>
      </c>
    </row>
    <row r="170" spans="1:17">
      <c r="A170" t="s">
        <v>875</v>
      </c>
      <c r="B170" t="s">
        <v>1744</v>
      </c>
      <c r="E170" s="3">
        <v>4.0000000000000001E-3</v>
      </c>
      <c r="F170" s="3">
        <v>0.98399999999999999</v>
      </c>
      <c r="G170" s="3">
        <v>9.0000000000000011E-3</v>
      </c>
      <c r="H170" s="3">
        <v>0</v>
      </c>
      <c r="L170" t="s">
        <v>524</v>
      </c>
      <c r="P170">
        <v>19</v>
      </c>
      <c r="Q170">
        <f t="shared" si="7"/>
        <v>19</v>
      </c>
    </row>
    <row r="171" spans="1:17">
      <c r="A171" t="s">
        <v>471</v>
      </c>
      <c r="B171" t="s">
        <v>1744</v>
      </c>
      <c r="C171">
        <v>31</v>
      </c>
      <c r="D171" s="7" t="s">
        <v>1731</v>
      </c>
      <c r="E171" s="3">
        <v>2.9399999999999999E-3</v>
      </c>
      <c r="F171" s="3">
        <v>0.97117999999999993</v>
      </c>
      <c r="G171" s="3">
        <v>0</v>
      </c>
      <c r="H171" s="3">
        <v>5.8799999999999998E-3</v>
      </c>
      <c r="L171" t="s">
        <v>164</v>
      </c>
    </row>
    <row r="172" spans="1:17">
      <c r="A172" t="s">
        <v>488</v>
      </c>
      <c r="B172" t="s">
        <v>1744</v>
      </c>
      <c r="C172">
        <v>37</v>
      </c>
      <c r="D172" s="7" t="s">
        <v>1731</v>
      </c>
      <c r="E172" s="3">
        <v>3.4739999999999993E-2</v>
      </c>
      <c r="F172" s="3">
        <v>0.93025999999999998</v>
      </c>
      <c r="G172" s="3">
        <v>0</v>
      </c>
      <c r="H172" s="3">
        <v>0</v>
      </c>
      <c r="L172" t="s">
        <v>164</v>
      </c>
      <c r="P172">
        <v>93</v>
      </c>
      <c r="Q172">
        <f>VLOOKUP(P172,$C:$C,1,0)</f>
        <v>93</v>
      </c>
    </row>
    <row r="173" spans="1:17">
      <c r="A173" t="s">
        <v>427</v>
      </c>
      <c r="B173" t="s">
        <v>1744</v>
      </c>
      <c r="C173">
        <v>37</v>
      </c>
      <c r="D173" s="7" t="s">
        <v>1731</v>
      </c>
      <c r="E173" s="3">
        <v>4.4999999999999998E-2</v>
      </c>
      <c r="F173" s="3">
        <v>0.95099999999999996</v>
      </c>
      <c r="G173" s="3">
        <v>0</v>
      </c>
      <c r="H173" s="3">
        <v>1E-3</v>
      </c>
      <c r="L173" t="s">
        <v>164</v>
      </c>
      <c r="P173">
        <v>92</v>
      </c>
      <c r="Q173">
        <f>VLOOKUP(P173,$C:$C,1,0)</f>
        <v>92</v>
      </c>
    </row>
    <row r="174" spans="1:17">
      <c r="A174" t="s">
        <v>477</v>
      </c>
      <c r="B174" t="s">
        <v>1744</v>
      </c>
      <c r="C174">
        <v>50</v>
      </c>
      <c r="D174" s="7" t="s">
        <v>1731</v>
      </c>
      <c r="E174" s="3">
        <v>8.0000000000000002E-3</v>
      </c>
      <c r="F174" s="3">
        <v>0.98399999999999999</v>
      </c>
      <c r="G174" s="3">
        <v>0</v>
      </c>
      <c r="H174" s="3">
        <v>7.0000000000000001E-3</v>
      </c>
      <c r="L174" t="s">
        <v>164</v>
      </c>
    </row>
    <row r="175" spans="1:17">
      <c r="A175" t="s">
        <v>170</v>
      </c>
      <c r="B175" t="s">
        <v>1744</v>
      </c>
      <c r="C175">
        <v>88</v>
      </c>
      <c r="D175" s="7" t="s">
        <v>1731</v>
      </c>
      <c r="E175" s="3">
        <v>4.7999999999999996E-3</v>
      </c>
      <c r="F175" s="3">
        <v>0.94367999999999996</v>
      </c>
      <c r="G175" s="3">
        <v>0</v>
      </c>
      <c r="H175" s="3">
        <v>1.0559999999999998E-2</v>
      </c>
      <c r="L175" t="s">
        <v>164</v>
      </c>
      <c r="P175">
        <v>42</v>
      </c>
      <c r="Q175">
        <f>VLOOKUP(P175,$C:$C,1,0)</f>
        <v>42</v>
      </c>
    </row>
    <row r="176" spans="1:17">
      <c r="A176" t="s">
        <v>254</v>
      </c>
      <c r="B176" t="s">
        <v>1744</v>
      </c>
      <c r="C176">
        <v>200</v>
      </c>
      <c r="D176" s="7" t="s">
        <v>1731</v>
      </c>
      <c r="E176" s="3">
        <v>0</v>
      </c>
      <c r="F176" s="3">
        <v>0.98302999999999996</v>
      </c>
      <c r="G176" s="3">
        <v>0</v>
      </c>
      <c r="H176" s="3">
        <v>0</v>
      </c>
      <c r="L176" t="s">
        <v>164</v>
      </c>
      <c r="P176">
        <v>99</v>
      </c>
      <c r="Q176">
        <f>VLOOKUP(P176,$C:$C,1,0)</f>
        <v>99</v>
      </c>
    </row>
    <row r="177" spans="1:18">
      <c r="A177" t="s">
        <v>175</v>
      </c>
      <c r="B177" t="s">
        <v>1744</v>
      </c>
      <c r="C177">
        <v>200</v>
      </c>
      <c r="D177" s="7" t="s">
        <v>1731</v>
      </c>
      <c r="E177" s="3">
        <v>2.4500000000000001E-2</v>
      </c>
      <c r="F177" s="3">
        <v>0.94961999999999991</v>
      </c>
      <c r="G177" s="3">
        <v>0</v>
      </c>
      <c r="H177" s="3">
        <v>4.8999999999999998E-3</v>
      </c>
      <c r="L177" t="s">
        <v>164</v>
      </c>
      <c r="P177">
        <v>100</v>
      </c>
      <c r="Q177" t="e">
        <f>VLOOKUP(P177,$C:$C,1,0)</f>
        <v>#N/A</v>
      </c>
      <c r="R177" t="s">
        <v>1755</v>
      </c>
    </row>
    <row r="178" spans="1:18">
      <c r="A178" t="s">
        <v>1684</v>
      </c>
      <c r="B178" t="s">
        <v>1744</v>
      </c>
      <c r="C178">
        <v>32</v>
      </c>
      <c r="D178" s="7" t="s">
        <v>1731</v>
      </c>
      <c r="E178" s="3">
        <v>5.9099999999999995E-4</v>
      </c>
      <c r="F178" s="3">
        <v>0.98401499999999997</v>
      </c>
      <c r="G178" s="3">
        <v>0</v>
      </c>
      <c r="H178" s="3">
        <v>0</v>
      </c>
      <c r="L178" t="s">
        <v>1575</v>
      </c>
    </row>
    <row r="179" spans="1:18">
      <c r="A179" t="s">
        <v>1668</v>
      </c>
      <c r="B179" t="s">
        <v>1744</v>
      </c>
      <c r="C179">
        <v>35</v>
      </c>
      <c r="D179" s="7" t="s">
        <v>1731</v>
      </c>
      <c r="E179" s="3">
        <v>1.8600000000000001E-3</v>
      </c>
      <c r="F179" s="3">
        <v>0.91047</v>
      </c>
      <c r="G179" s="3">
        <v>0</v>
      </c>
      <c r="H179" s="3">
        <v>1.7019000000000003E-2</v>
      </c>
      <c r="L179" t="s">
        <v>1575</v>
      </c>
    </row>
    <row r="180" spans="1:18">
      <c r="A180" t="s">
        <v>1693</v>
      </c>
      <c r="B180" t="s">
        <v>1744</v>
      </c>
      <c r="C180">
        <v>35</v>
      </c>
      <c r="D180" s="7" t="s">
        <v>1731</v>
      </c>
      <c r="E180" s="3">
        <v>1.8600000000000001E-3</v>
      </c>
      <c r="F180" s="3">
        <v>0.92535000000000001</v>
      </c>
      <c r="G180" s="3">
        <v>0</v>
      </c>
      <c r="H180" s="3">
        <v>1.8600000000000001E-3</v>
      </c>
      <c r="L180" t="s">
        <v>1575</v>
      </c>
    </row>
    <row r="181" spans="1:18">
      <c r="A181" t="s">
        <v>1678</v>
      </c>
      <c r="B181" t="s">
        <v>1744</v>
      </c>
      <c r="C181">
        <v>43</v>
      </c>
      <c r="D181" s="7" t="s">
        <v>1731</v>
      </c>
      <c r="E181" s="3">
        <v>2.7E-2</v>
      </c>
      <c r="F181" s="3">
        <v>0.96599999999999997</v>
      </c>
      <c r="G181" s="3">
        <v>3.0000000000000001E-3</v>
      </c>
      <c r="H181" s="3">
        <v>2E-3</v>
      </c>
      <c r="L181" t="s">
        <v>1575</v>
      </c>
    </row>
    <row r="182" spans="1:18">
      <c r="A182" t="s">
        <v>1674</v>
      </c>
      <c r="B182" t="s">
        <v>1744</v>
      </c>
      <c r="C182">
        <v>52</v>
      </c>
      <c r="D182" s="7" t="s">
        <v>1731</v>
      </c>
      <c r="E182" s="3">
        <v>4.9979999999999997E-2</v>
      </c>
      <c r="F182" s="3">
        <v>0.93001999999999996</v>
      </c>
      <c r="G182" s="3">
        <v>0</v>
      </c>
      <c r="H182" s="3">
        <v>0</v>
      </c>
      <c r="L182" t="s">
        <v>1575</v>
      </c>
    </row>
    <row r="183" spans="1:18">
      <c r="A183" t="s">
        <v>1599</v>
      </c>
      <c r="B183" t="s">
        <v>1744</v>
      </c>
      <c r="C183">
        <v>56</v>
      </c>
      <c r="D183" s="7" t="s">
        <v>1767</v>
      </c>
      <c r="E183" s="3">
        <v>2.1229999999999999E-2</v>
      </c>
      <c r="F183" s="3">
        <v>0.93797999999999992</v>
      </c>
      <c r="G183" s="3">
        <v>4.8250000000000003E-3</v>
      </c>
      <c r="H183" s="3">
        <v>0</v>
      </c>
      <c r="L183" t="s">
        <v>1575</v>
      </c>
    </row>
    <row r="184" spans="1:18">
      <c r="A184" t="s">
        <v>1640</v>
      </c>
      <c r="B184" t="s">
        <v>1744</v>
      </c>
      <c r="C184">
        <v>56</v>
      </c>
      <c r="D184" s="7" t="s">
        <v>1767</v>
      </c>
      <c r="E184" s="3">
        <v>5.1999999999999998E-2</v>
      </c>
      <c r="F184" s="3">
        <v>0.92800000000000005</v>
      </c>
      <c r="G184" s="3">
        <v>0</v>
      </c>
      <c r="H184" s="3">
        <v>0.02</v>
      </c>
      <c r="L184" t="s">
        <v>1575</v>
      </c>
    </row>
    <row r="185" spans="1:18">
      <c r="A185" t="s">
        <v>1653</v>
      </c>
      <c r="B185" t="s">
        <v>1744</v>
      </c>
      <c r="C185">
        <v>76</v>
      </c>
      <c r="D185" t="s">
        <v>1731</v>
      </c>
      <c r="E185" s="3">
        <v>1.92E-3</v>
      </c>
      <c r="F185" s="3">
        <v>0.95135999999999998</v>
      </c>
      <c r="G185" s="3">
        <v>5.7599999999999995E-3</v>
      </c>
      <c r="H185" s="3">
        <v>9.6000000000000002E-4</v>
      </c>
      <c r="L185" t="s">
        <v>1575</v>
      </c>
    </row>
    <row r="186" spans="1:18">
      <c r="A186" t="s">
        <v>931</v>
      </c>
      <c r="B186" t="s">
        <v>1745</v>
      </c>
      <c r="C186">
        <v>47</v>
      </c>
      <c r="D186" s="7" t="s">
        <v>1731</v>
      </c>
      <c r="E186" s="3">
        <v>3.8484999999999999E-3</v>
      </c>
      <c r="F186" s="3">
        <v>0.87709999999999999</v>
      </c>
      <c r="G186" s="3">
        <v>4.4750000000000004E-4</v>
      </c>
      <c r="H186" s="3">
        <v>1.2798500000000001E-2</v>
      </c>
      <c r="L186" t="s">
        <v>524</v>
      </c>
      <c r="P186">
        <v>61</v>
      </c>
      <c r="Q186">
        <f t="shared" ref="Q186:Q193" si="8">VLOOKUP(P186,$C:$C,1,0)</f>
        <v>61</v>
      </c>
    </row>
    <row r="187" spans="1:18">
      <c r="A187" t="s">
        <v>563</v>
      </c>
      <c r="B187" t="s">
        <v>1745</v>
      </c>
      <c r="C187">
        <v>58</v>
      </c>
      <c r="D187" s="7" t="s">
        <v>1731</v>
      </c>
      <c r="E187" s="3">
        <v>8.2650000000000001E-2</v>
      </c>
      <c r="F187" s="3">
        <v>0.63800000000000001</v>
      </c>
      <c r="G187" s="3">
        <v>0</v>
      </c>
      <c r="H187" s="3">
        <v>3.6249999999999998E-3</v>
      </c>
      <c r="L187" t="s">
        <v>524</v>
      </c>
      <c r="P187">
        <v>69</v>
      </c>
      <c r="Q187">
        <f t="shared" si="8"/>
        <v>69</v>
      </c>
    </row>
    <row r="188" spans="1:18">
      <c r="A188" t="s">
        <v>926</v>
      </c>
      <c r="B188" t="s">
        <v>1745</v>
      </c>
      <c r="C188">
        <v>59</v>
      </c>
      <c r="D188" s="7" t="s">
        <v>1731</v>
      </c>
      <c r="E188" s="3">
        <v>1.65E-3</v>
      </c>
      <c r="F188" s="3">
        <v>0.82087499999999991</v>
      </c>
      <c r="G188" s="3">
        <v>2.4749999999999994E-4</v>
      </c>
      <c r="H188" s="3">
        <v>2.4749999999999998E-3</v>
      </c>
      <c r="L188" t="s">
        <v>524</v>
      </c>
      <c r="P188">
        <v>70</v>
      </c>
      <c r="Q188">
        <f t="shared" si="8"/>
        <v>70</v>
      </c>
    </row>
    <row r="189" spans="1:18">
      <c r="A189" t="s">
        <v>569</v>
      </c>
      <c r="B189" t="s">
        <v>1745</v>
      </c>
      <c r="C189">
        <v>61</v>
      </c>
      <c r="D189" s="7" t="s">
        <v>1731</v>
      </c>
      <c r="E189" s="3">
        <v>1.3519999999999999E-2</v>
      </c>
      <c r="F189" s="3">
        <v>0.81711499999999992</v>
      </c>
      <c r="G189" s="3">
        <v>0</v>
      </c>
      <c r="H189" s="3">
        <v>1.2674999999999999E-2</v>
      </c>
      <c r="L189" t="s">
        <v>524</v>
      </c>
      <c r="P189">
        <v>77</v>
      </c>
      <c r="Q189">
        <f t="shared" si="8"/>
        <v>77</v>
      </c>
    </row>
    <row r="190" spans="1:18">
      <c r="A190" t="s">
        <v>801</v>
      </c>
      <c r="B190" t="s">
        <v>1745</v>
      </c>
      <c r="C190">
        <v>83</v>
      </c>
      <c r="D190" s="7" t="s">
        <v>1731</v>
      </c>
      <c r="E190" s="3">
        <v>8.9770000000000003E-2</v>
      </c>
      <c r="F190" s="3">
        <v>0.60833499999999996</v>
      </c>
      <c r="G190" s="3">
        <v>0.22633499999999998</v>
      </c>
      <c r="H190" s="3">
        <v>3.056E-2</v>
      </c>
      <c r="L190" t="s">
        <v>524</v>
      </c>
      <c r="P190">
        <v>84</v>
      </c>
      <c r="Q190">
        <f t="shared" si="8"/>
        <v>84</v>
      </c>
    </row>
    <row r="191" spans="1:18">
      <c r="A191" t="s">
        <v>761</v>
      </c>
      <c r="B191" t="s">
        <v>1745</v>
      </c>
      <c r="C191">
        <v>83</v>
      </c>
      <c r="D191" s="7" t="s">
        <v>1731</v>
      </c>
      <c r="E191" s="3">
        <v>9.4E-2</v>
      </c>
      <c r="F191" s="3">
        <v>0.751</v>
      </c>
      <c r="G191" s="3">
        <v>8.8999999999999996E-2</v>
      </c>
      <c r="H191" s="3">
        <v>6.7000000000000004E-2</v>
      </c>
      <c r="L191" t="s">
        <v>524</v>
      </c>
      <c r="P191">
        <v>86</v>
      </c>
      <c r="Q191">
        <f t="shared" si="8"/>
        <v>86</v>
      </c>
    </row>
    <row r="192" spans="1:18">
      <c r="A192" t="s">
        <v>786</v>
      </c>
      <c r="B192" t="s">
        <v>1745</v>
      </c>
      <c r="C192">
        <v>85</v>
      </c>
      <c r="D192" s="7" t="s">
        <v>1731</v>
      </c>
      <c r="E192" s="3">
        <v>9.801E-2</v>
      </c>
      <c r="F192" s="3">
        <v>0.86327999999999994</v>
      </c>
      <c r="G192" s="3">
        <v>2.376E-2</v>
      </c>
      <c r="H192" s="3">
        <v>4.9500000000000004E-3</v>
      </c>
      <c r="L192" t="s">
        <v>524</v>
      </c>
      <c r="P192">
        <v>80</v>
      </c>
      <c r="Q192">
        <f t="shared" si="8"/>
        <v>80</v>
      </c>
    </row>
    <row r="193" spans="1:17">
      <c r="A193" t="s">
        <v>439</v>
      </c>
      <c r="B193" t="s">
        <v>1745</v>
      </c>
      <c r="C193">
        <v>38</v>
      </c>
      <c r="D193" s="7" t="s">
        <v>1731</v>
      </c>
      <c r="E193" s="3">
        <v>0.10572999999999999</v>
      </c>
      <c r="F193" s="3">
        <v>0.81867999999999996</v>
      </c>
      <c r="G193" s="3">
        <v>0</v>
      </c>
      <c r="H193" s="3">
        <v>4.3649999999999994E-2</v>
      </c>
      <c r="L193" t="s">
        <v>164</v>
      </c>
      <c r="P193">
        <v>3</v>
      </c>
      <c r="Q193">
        <f t="shared" si="8"/>
        <v>3</v>
      </c>
    </row>
    <row r="194" spans="1:17">
      <c r="A194" t="s">
        <v>492</v>
      </c>
      <c r="B194" t="s">
        <v>1745</v>
      </c>
      <c r="C194">
        <v>38</v>
      </c>
      <c r="D194" s="7" t="s">
        <v>1731</v>
      </c>
      <c r="E194" s="3">
        <v>0.20481999999999997</v>
      </c>
      <c r="F194" s="3">
        <v>0.76439999999999997</v>
      </c>
      <c r="G194" s="3">
        <v>0</v>
      </c>
      <c r="H194" s="3">
        <v>8.8200000000000014E-3</v>
      </c>
      <c r="L194" t="s">
        <v>164</v>
      </c>
    </row>
    <row r="195" spans="1:17">
      <c r="A195" t="s">
        <v>465</v>
      </c>
      <c r="B195" t="s">
        <v>1745</v>
      </c>
      <c r="C195">
        <v>40</v>
      </c>
      <c r="D195" s="7" t="s">
        <v>1731</v>
      </c>
      <c r="E195" s="3">
        <v>3.024E-2</v>
      </c>
      <c r="F195" s="3">
        <v>0.87317999999999996</v>
      </c>
      <c r="G195" s="3">
        <v>0</v>
      </c>
      <c r="H195" s="3">
        <v>4.0634999999999998E-2</v>
      </c>
      <c r="L195" t="s">
        <v>164</v>
      </c>
    </row>
    <row r="196" spans="1:17">
      <c r="A196" t="s">
        <v>1585</v>
      </c>
      <c r="B196" t="s">
        <v>1745</v>
      </c>
      <c r="C196">
        <v>60</v>
      </c>
      <c r="D196" s="7" t="s">
        <v>1731</v>
      </c>
      <c r="E196" s="3">
        <v>6.8799999999999998E-3</v>
      </c>
      <c r="F196" s="3">
        <v>0.85139999999999993</v>
      </c>
      <c r="G196" s="3">
        <v>0</v>
      </c>
      <c r="H196" s="3">
        <v>1.3759999999999998E-3</v>
      </c>
      <c r="L196" t="s">
        <v>1575</v>
      </c>
    </row>
    <row r="197" spans="1:17">
      <c r="A197" t="s">
        <v>1604</v>
      </c>
      <c r="B197" t="s">
        <v>1745</v>
      </c>
      <c r="C197">
        <v>60</v>
      </c>
      <c r="D197" s="7" t="s">
        <v>1731</v>
      </c>
      <c r="E197" s="3">
        <v>0.132275</v>
      </c>
      <c r="F197" s="3">
        <v>0.68542500000000006</v>
      </c>
      <c r="G197" s="3">
        <v>0.10452500000000001</v>
      </c>
      <c r="H197" s="3">
        <v>2.7750000000000001E-3</v>
      </c>
      <c r="L197" t="s">
        <v>1575</v>
      </c>
    </row>
    <row r="198" spans="1:17">
      <c r="A198" t="s">
        <v>1687</v>
      </c>
      <c r="B198" t="s">
        <v>1745</v>
      </c>
      <c r="C198">
        <v>62</v>
      </c>
      <c r="D198" s="7" t="s">
        <v>1731</v>
      </c>
      <c r="E198" s="3">
        <v>5.076E-2</v>
      </c>
      <c r="F198" s="3">
        <v>0.85258</v>
      </c>
      <c r="G198" s="3">
        <v>0</v>
      </c>
      <c r="H198" s="3">
        <v>3.5719999999999995E-2</v>
      </c>
      <c r="L198" t="s">
        <v>1575</v>
      </c>
    </row>
    <row r="199" spans="1:17">
      <c r="A199" t="s">
        <v>1633</v>
      </c>
      <c r="B199" t="s">
        <v>1745</v>
      </c>
      <c r="C199">
        <v>63</v>
      </c>
      <c r="D199" t="s">
        <v>1731</v>
      </c>
      <c r="E199" s="3">
        <v>4.1579999999999992E-2</v>
      </c>
      <c r="F199" s="3">
        <v>0.87885000000000002</v>
      </c>
      <c r="G199" s="3">
        <v>1.3229999999999999E-2</v>
      </c>
      <c r="H199" s="3">
        <v>1.2285000000000001E-2</v>
      </c>
      <c r="L199" t="s">
        <v>1575</v>
      </c>
    </row>
    <row r="200" spans="1:17">
      <c r="A200" t="s">
        <v>1627</v>
      </c>
      <c r="B200" t="s">
        <v>1745</v>
      </c>
      <c r="C200">
        <v>63</v>
      </c>
      <c r="D200" t="s">
        <v>1731</v>
      </c>
      <c r="E200" s="3">
        <v>0.13041</v>
      </c>
      <c r="F200" s="3">
        <v>0.63976500000000003</v>
      </c>
      <c r="G200" s="3">
        <v>0.15970500000000001</v>
      </c>
      <c r="H200" s="3">
        <v>1.512E-2</v>
      </c>
      <c r="L200" t="s">
        <v>1575</v>
      </c>
    </row>
    <row r="201" spans="1:17">
      <c r="A201" t="s">
        <v>1574</v>
      </c>
      <c r="B201" t="s">
        <v>1745</v>
      </c>
      <c r="C201">
        <v>63</v>
      </c>
      <c r="D201" t="s">
        <v>1731</v>
      </c>
      <c r="E201" s="3">
        <v>0.144205</v>
      </c>
      <c r="F201" s="3">
        <v>0.67136499999999988</v>
      </c>
      <c r="G201" s="3">
        <v>0.117465</v>
      </c>
      <c r="H201" s="3">
        <v>2.0054999999999996E-2</v>
      </c>
      <c r="L201" t="s">
        <v>1575</v>
      </c>
    </row>
    <row r="202" spans="1:17">
      <c r="A202" t="s">
        <v>1616</v>
      </c>
      <c r="B202" t="s">
        <v>1745</v>
      </c>
      <c r="C202">
        <v>73</v>
      </c>
      <c r="D202" s="7" t="s">
        <v>1731</v>
      </c>
      <c r="E202" s="3">
        <v>6.4674999999999996E-2</v>
      </c>
      <c r="F202" s="3">
        <v>0.85470499999999994</v>
      </c>
      <c r="G202" s="3">
        <v>6.2685000000000005E-2</v>
      </c>
      <c r="H202" s="3">
        <v>1.1940000000000001E-2</v>
      </c>
      <c r="L202" t="s">
        <v>1575</v>
      </c>
    </row>
    <row r="203" spans="1:17">
      <c r="A203" t="s">
        <v>1645</v>
      </c>
      <c r="B203" t="s">
        <v>1745</v>
      </c>
      <c r="C203">
        <v>73</v>
      </c>
      <c r="D203" s="7" t="s">
        <v>1731</v>
      </c>
      <c r="E203" s="3">
        <v>0.11466</v>
      </c>
      <c r="F203" s="3">
        <v>0.69979000000000002</v>
      </c>
      <c r="G203" s="3">
        <v>7.826000000000001E-2</v>
      </c>
      <c r="H203" s="3">
        <v>1.729E-2</v>
      </c>
      <c r="L203" t="s">
        <v>1575</v>
      </c>
    </row>
    <row r="206" spans="1:17">
      <c r="I206" s="1"/>
    </row>
    <row r="208" spans="1:17">
      <c r="I208" s="1"/>
      <c r="J208" s="1"/>
      <c r="K208" s="1"/>
    </row>
  </sheetData>
  <sortState ref="A53:Q203">
    <sortCondition ref="I53"/>
  </sortState>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J204"/>
  <sheetViews>
    <sheetView workbookViewId="0">
      <selection sqref="A1:XFD1048576"/>
    </sheetView>
  </sheetViews>
  <sheetFormatPr defaultRowHeight="15"/>
  <cols>
    <col min="1" max="1" width="32.140625" bestFit="1" customWidth="1"/>
    <col min="2" max="2" width="3.7109375" bestFit="1" customWidth="1"/>
    <col min="4" max="4" width="30.5703125" bestFit="1" customWidth="1"/>
    <col min="5" max="5" width="5.5703125" style="3" bestFit="1" customWidth="1"/>
    <col min="6" max="8" width="4.5703125" style="3" bestFit="1" customWidth="1"/>
    <col min="9" max="9" width="4.5703125" bestFit="1" customWidth="1"/>
    <col min="10" max="10" width="5.5703125" bestFit="1" customWidth="1"/>
  </cols>
  <sheetData>
    <row r="1" spans="1:10" s="4" customFormat="1">
      <c r="A1" s="4" t="s">
        <v>0</v>
      </c>
      <c r="C1" s="4" t="s">
        <v>1739</v>
      </c>
      <c r="D1" s="4" t="s">
        <v>151</v>
      </c>
      <c r="E1" s="5" t="s">
        <v>1730</v>
      </c>
      <c r="F1" s="5" t="s">
        <v>1731</v>
      </c>
      <c r="G1" s="5" t="s">
        <v>1732</v>
      </c>
      <c r="H1" s="5" t="s">
        <v>1733</v>
      </c>
    </row>
    <row r="2" spans="1:10">
      <c r="A2" t="s">
        <v>970</v>
      </c>
      <c r="B2" t="s">
        <v>1740</v>
      </c>
      <c r="D2" t="s">
        <v>954</v>
      </c>
      <c r="E2" s="3">
        <v>6.4000000000000001E-2</v>
      </c>
      <c r="F2" s="3">
        <v>3.2000000000000003E-4</v>
      </c>
      <c r="G2" s="3">
        <v>0</v>
      </c>
      <c r="H2" s="3">
        <v>9.536E-2</v>
      </c>
      <c r="I2" s="1"/>
      <c r="J2" s="1">
        <f t="shared" ref="J2:J33" si="0">SUM(E2:I2)</f>
        <v>0.15967999999999999</v>
      </c>
    </row>
    <row r="3" spans="1:10">
      <c r="A3" t="s">
        <v>1084</v>
      </c>
      <c r="B3" t="s">
        <v>1740</v>
      </c>
      <c r="D3" t="s">
        <v>954</v>
      </c>
      <c r="E3" s="3">
        <v>0.11104500000000002</v>
      </c>
      <c r="F3" s="3">
        <v>7.5900000000000004E-3</v>
      </c>
      <c r="G3" s="3">
        <v>9.8999999999999999E-4</v>
      </c>
      <c r="H3" s="3">
        <v>4.5210000000000007E-2</v>
      </c>
      <c r="I3" s="1"/>
      <c r="J3" s="1">
        <f t="shared" si="0"/>
        <v>0.16483500000000004</v>
      </c>
    </row>
    <row r="4" spans="1:10">
      <c r="A4" t="s">
        <v>1058</v>
      </c>
      <c r="B4" t="s">
        <v>1740</v>
      </c>
      <c r="D4" t="s">
        <v>954</v>
      </c>
      <c r="E4" s="3">
        <v>0.15029999999999999</v>
      </c>
      <c r="F4" s="3">
        <v>7.3800000000000003E-3</v>
      </c>
      <c r="G4" s="3">
        <v>1.08E-3</v>
      </c>
      <c r="H4" s="3">
        <v>2.1239999999999998E-2</v>
      </c>
      <c r="I4" s="1"/>
      <c r="J4" s="1">
        <f t="shared" si="0"/>
        <v>0.18</v>
      </c>
    </row>
    <row r="5" spans="1:10">
      <c r="A5" t="s">
        <v>966</v>
      </c>
      <c r="B5" t="s">
        <v>1740</v>
      </c>
      <c r="D5" t="s">
        <v>954</v>
      </c>
      <c r="E5" s="3">
        <v>4.7765000000000002E-2</v>
      </c>
      <c r="F5" s="3">
        <v>0</v>
      </c>
      <c r="G5" s="3">
        <v>0</v>
      </c>
      <c r="H5" s="3">
        <v>0.15661999999999998</v>
      </c>
      <c r="I5" s="1"/>
      <c r="J5" s="1">
        <f t="shared" si="0"/>
        <v>0.20438499999999998</v>
      </c>
    </row>
    <row r="6" spans="1:10">
      <c r="A6" t="s">
        <v>1076</v>
      </c>
      <c r="B6" t="s">
        <v>1740</v>
      </c>
      <c r="D6" t="s">
        <v>954</v>
      </c>
      <c r="E6" s="3">
        <v>0.17363499999999998</v>
      </c>
      <c r="F6" s="3">
        <v>7.5849999999999989E-3</v>
      </c>
      <c r="G6" s="3">
        <v>2.2549999999999996E-3</v>
      </c>
      <c r="H6" s="3">
        <v>2.1115000000000002E-2</v>
      </c>
      <c r="I6" s="1"/>
      <c r="J6" s="1">
        <f t="shared" si="0"/>
        <v>0.20458999999999999</v>
      </c>
    </row>
    <row r="7" spans="1:10">
      <c r="A7" t="s">
        <v>608</v>
      </c>
      <c r="B7" t="s">
        <v>1740</v>
      </c>
      <c r="D7" t="s">
        <v>524</v>
      </c>
      <c r="E7" s="3">
        <v>3.7599999999999999E-3</v>
      </c>
      <c r="F7" s="3">
        <v>4.6999999999999999E-4</v>
      </c>
      <c r="G7" s="3">
        <v>8.5116999999999984E-2</v>
      </c>
      <c r="H7" s="3">
        <v>0.14593499999999998</v>
      </c>
      <c r="I7" s="1"/>
      <c r="J7" s="1">
        <f t="shared" si="0"/>
        <v>0.23528199999999996</v>
      </c>
    </row>
    <row r="8" spans="1:10">
      <c r="A8" t="s">
        <v>1240</v>
      </c>
      <c r="B8" t="s">
        <v>1740</v>
      </c>
      <c r="D8" t="s">
        <v>954</v>
      </c>
      <c r="E8" s="3">
        <v>0.18973999999999999</v>
      </c>
      <c r="F8" s="3">
        <v>1.166E-2</v>
      </c>
      <c r="G8" s="3">
        <v>4.5050000000000003E-3</v>
      </c>
      <c r="H8" s="3">
        <v>5.9360000000000003E-2</v>
      </c>
      <c r="I8" s="1"/>
      <c r="J8" s="1">
        <f t="shared" si="0"/>
        <v>0.26526500000000003</v>
      </c>
    </row>
    <row r="9" spans="1:10">
      <c r="A9" t="s">
        <v>1068</v>
      </c>
      <c r="B9" t="s">
        <v>1740</v>
      </c>
      <c r="D9" t="s">
        <v>954</v>
      </c>
      <c r="E9" s="3">
        <v>0.22848000000000002</v>
      </c>
      <c r="F9" s="3">
        <v>2.2400000000000002E-3</v>
      </c>
      <c r="G9" s="3">
        <v>0</v>
      </c>
      <c r="H9" s="3">
        <v>4.9280000000000004E-2</v>
      </c>
      <c r="I9" s="1"/>
      <c r="J9" s="1">
        <f t="shared" si="0"/>
        <v>0.28000000000000003</v>
      </c>
    </row>
    <row r="10" spans="1:10">
      <c r="A10" t="s">
        <v>1208</v>
      </c>
      <c r="B10" t="s">
        <v>1740</v>
      </c>
      <c r="D10" t="s">
        <v>954</v>
      </c>
      <c r="E10" s="3">
        <v>0.18732499999999999</v>
      </c>
      <c r="F10" s="3">
        <v>2.2124999999999999E-2</v>
      </c>
      <c r="G10" s="3">
        <v>1.6224999999999998E-3</v>
      </c>
      <c r="H10" s="3">
        <v>8.4075000000000011E-2</v>
      </c>
      <c r="I10" s="1"/>
      <c r="J10" s="1">
        <f t="shared" si="0"/>
        <v>0.29514750000000001</v>
      </c>
    </row>
    <row r="11" spans="1:10">
      <c r="A11" t="s">
        <v>837</v>
      </c>
      <c r="B11" t="s">
        <v>1740</v>
      </c>
      <c r="D11" t="s">
        <v>524</v>
      </c>
      <c r="E11" s="3">
        <v>2.419E-2</v>
      </c>
      <c r="F11" s="3">
        <v>5.9000000000000003E-4</v>
      </c>
      <c r="G11" s="3">
        <v>4.8379999999999999E-2</v>
      </c>
      <c r="H11" s="3">
        <v>0.222135</v>
      </c>
      <c r="I11" s="1"/>
      <c r="J11" s="1">
        <f t="shared" si="0"/>
        <v>0.29529499999999997</v>
      </c>
    </row>
    <row r="12" spans="1:10">
      <c r="A12" t="s">
        <v>523</v>
      </c>
      <c r="B12" t="s">
        <v>1740</v>
      </c>
      <c r="D12" t="s">
        <v>524</v>
      </c>
      <c r="E12" s="3">
        <v>0.21696000000000001</v>
      </c>
      <c r="F12" s="3">
        <v>7.6800000000000002E-3</v>
      </c>
      <c r="G12" s="3">
        <v>1.3120000000000001E-2</v>
      </c>
      <c r="H12" s="3">
        <v>8.2240000000000008E-2</v>
      </c>
      <c r="I12" s="1"/>
      <c r="J12" s="1">
        <f t="shared" si="0"/>
        <v>0.32</v>
      </c>
    </row>
    <row r="13" spans="1:10">
      <c r="A13" t="s">
        <v>1100</v>
      </c>
      <c r="B13" t="s">
        <v>1740</v>
      </c>
      <c r="D13" t="s">
        <v>954</v>
      </c>
      <c r="E13" s="3">
        <v>5.8499999999999996E-2</v>
      </c>
      <c r="F13" s="3">
        <v>0.26097500000000001</v>
      </c>
      <c r="G13" s="3">
        <v>0</v>
      </c>
      <c r="H13" s="3">
        <v>5.2000000000000006E-3</v>
      </c>
      <c r="I13" s="1"/>
      <c r="J13" s="1">
        <f t="shared" si="0"/>
        <v>0.32467499999999999</v>
      </c>
    </row>
    <row r="14" spans="1:10">
      <c r="A14" t="s">
        <v>1197</v>
      </c>
      <c r="B14" t="s">
        <v>1740</v>
      </c>
      <c r="D14" t="s">
        <v>954</v>
      </c>
      <c r="E14" s="3">
        <v>0.21285000000000001</v>
      </c>
      <c r="F14" s="3">
        <v>1.9470000000000001E-2</v>
      </c>
      <c r="G14" s="3">
        <v>6.6E-4</v>
      </c>
      <c r="H14" s="3">
        <v>9.6657000000000007E-2</v>
      </c>
      <c r="I14" s="1"/>
      <c r="J14" s="1">
        <f t="shared" si="0"/>
        <v>0.32963700000000001</v>
      </c>
    </row>
    <row r="15" spans="1:10">
      <c r="A15" t="s">
        <v>535</v>
      </c>
      <c r="B15" t="s">
        <v>1740</v>
      </c>
      <c r="D15" t="s">
        <v>524</v>
      </c>
      <c r="E15" s="3">
        <v>0.18875999999999998</v>
      </c>
      <c r="F15" s="3">
        <v>3.96E-3</v>
      </c>
      <c r="G15" s="3">
        <v>1.2210000000000002E-2</v>
      </c>
      <c r="H15" s="3">
        <v>0.12474</v>
      </c>
      <c r="I15" s="1"/>
      <c r="J15" s="1">
        <f t="shared" si="0"/>
        <v>0.32966999999999996</v>
      </c>
    </row>
    <row r="16" spans="1:10">
      <c r="A16" t="s">
        <v>1029</v>
      </c>
      <c r="B16" t="s">
        <v>1740</v>
      </c>
      <c r="D16" t="s">
        <v>954</v>
      </c>
      <c r="E16" s="3">
        <v>0.23496</v>
      </c>
      <c r="F16" s="3">
        <v>6.6E-4</v>
      </c>
      <c r="G16" s="3">
        <v>0</v>
      </c>
      <c r="H16" s="3">
        <v>9.4379999999999992E-2</v>
      </c>
      <c r="I16" s="1"/>
      <c r="J16" s="1">
        <f t="shared" si="0"/>
        <v>0.32999999999999996</v>
      </c>
    </row>
    <row r="17" spans="1:10">
      <c r="A17" t="s">
        <v>1233</v>
      </c>
      <c r="B17" t="s">
        <v>1740</v>
      </c>
      <c r="D17" t="s">
        <v>954</v>
      </c>
      <c r="E17" s="3">
        <v>0.16764000000000001</v>
      </c>
      <c r="F17" s="3">
        <v>1.9800000000000002E-2</v>
      </c>
      <c r="G17" s="3">
        <v>2.31E-3</v>
      </c>
      <c r="H17" s="3">
        <v>0.14025000000000001</v>
      </c>
      <c r="I17" s="1"/>
      <c r="J17" s="1">
        <f t="shared" si="0"/>
        <v>0.33000000000000007</v>
      </c>
    </row>
    <row r="18" spans="1:10">
      <c r="A18" t="s">
        <v>1039</v>
      </c>
      <c r="B18" t="s">
        <v>1740</v>
      </c>
      <c r="D18" t="s">
        <v>954</v>
      </c>
      <c r="E18" s="3">
        <v>0.24255000000000002</v>
      </c>
      <c r="F18" s="3">
        <v>3.3000000000000002E-2</v>
      </c>
      <c r="G18" s="3">
        <v>3.9600000000000003E-4</v>
      </c>
      <c r="H18" s="3">
        <v>5.4120000000000001E-2</v>
      </c>
      <c r="I18" s="1"/>
      <c r="J18" s="1">
        <f t="shared" si="0"/>
        <v>0.33006600000000003</v>
      </c>
    </row>
    <row r="19" spans="1:10">
      <c r="A19" t="s">
        <v>1290</v>
      </c>
      <c r="B19" t="s">
        <v>1740</v>
      </c>
      <c r="D19" t="s">
        <v>1269</v>
      </c>
      <c r="E19" s="3">
        <v>0.19832</v>
      </c>
      <c r="F19" s="3">
        <v>0</v>
      </c>
      <c r="G19" s="3">
        <v>6.7000000000000002E-4</v>
      </c>
      <c r="H19" s="3">
        <v>0.13534000000000002</v>
      </c>
      <c r="I19" s="1"/>
      <c r="J19" s="1">
        <f t="shared" si="0"/>
        <v>0.33433000000000002</v>
      </c>
    </row>
    <row r="20" spans="1:10">
      <c r="A20" t="s">
        <v>1111</v>
      </c>
      <c r="B20" t="s">
        <v>1740</v>
      </c>
      <c r="D20" t="s">
        <v>954</v>
      </c>
      <c r="E20" s="3">
        <v>0.27503499999999997</v>
      </c>
      <c r="F20" s="3">
        <v>4.5895000000000005E-2</v>
      </c>
      <c r="G20" s="3">
        <v>0</v>
      </c>
      <c r="H20" s="3">
        <v>1.4070000000000001E-2</v>
      </c>
      <c r="I20" s="1"/>
      <c r="J20" s="1">
        <f t="shared" si="0"/>
        <v>0.33500000000000002</v>
      </c>
    </row>
    <row r="21" spans="1:10">
      <c r="A21" t="s">
        <v>983</v>
      </c>
      <c r="B21" t="s">
        <v>1741</v>
      </c>
      <c r="D21" t="s">
        <v>954</v>
      </c>
      <c r="E21" s="3">
        <v>0.31629000000000002</v>
      </c>
      <c r="F21" s="3">
        <v>0</v>
      </c>
      <c r="G21" s="3">
        <v>0</v>
      </c>
      <c r="H21" s="3">
        <v>7.2540000000000007E-2</v>
      </c>
      <c r="I21" s="1"/>
      <c r="J21" s="1">
        <f t="shared" si="0"/>
        <v>0.38883000000000001</v>
      </c>
    </row>
    <row r="22" spans="1:10">
      <c r="A22" t="s">
        <v>987</v>
      </c>
      <c r="B22" t="s">
        <v>1741</v>
      </c>
      <c r="D22" t="s">
        <v>954</v>
      </c>
      <c r="E22" s="3">
        <v>0.21762000000000004</v>
      </c>
      <c r="F22" s="3">
        <v>3.9000000000000005E-4</v>
      </c>
      <c r="G22" s="3">
        <v>0</v>
      </c>
      <c r="H22" s="3">
        <v>0.1716</v>
      </c>
      <c r="I22" s="1"/>
      <c r="J22" s="1">
        <f t="shared" si="0"/>
        <v>0.38961000000000001</v>
      </c>
    </row>
    <row r="23" spans="1:10">
      <c r="A23" t="s">
        <v>1506</v>
      </c>
      <c r="B23" t="s">
        <v>1741</v>
      </c>
      <c r="D23" t="s">
        <v>1269</v>
      </c>
      <c r="E23" s="3">
        <v>0.23571</v>
      </c>
      <c r="F23" s="3">
        <v>0</v>
      </c>
      <c r="G23" s="3">
        <v>0</v>
      </c>
      <c r="H23" s="3">
        <v>0.16929</v>
      </c>
      <c r="I23" s="1"/>
      <c r="J23" s="1">
        <f t="shared" si="0"/>
        <v>0.40500000000000003</v>
      </c>
    </row>
    <row r="24" spans="1:10">
      <c r="A24" t="s">
        <v>976</v>
      </c>
      <c r="B24" t="s">
        <v>1741</v>
      </c>
      <c r="D24" t="s">
        <v>954</v>
      </c>
      <c r="E24" s="3">
        <v>0.27945000000000003</v>
      </c>
      <c r="F24" s="3">
        <v>2.3490000000000004E-2</v>
      </c>
      <c r="G24" s="3">
        <v>1.6200000000000001E-3</v>
      </c>
      <c r="H24" s="3">
        <v>0.10064250000000001</v>
      </c>
      <c r="I24" s="1"/>
      <c r="J24" s="1">
        <f t="shared" si="0"/>
        <v>0.40520250000000008</v>
      </c>
    </row>
    <row r="25" spans="1:10">
      <c r="A25" t="s">
        <v>995</v>
      </c>
      <c r="B25" t="s">
        <v>1741</v>
      </c>
      <c r="D25" t="s">
        <v>954</v>
      </c>
      <c r="E25" s="3">
        <v>0.37267</v>
      </c>
      <c r="F25" s="3">
        <v>0</v>
      </c>
      <c r="G25" s="3">
        <v>0</v>
      </c>
      <c r="H25" s="3">
        <v>4.1500000000000002E-2</v>
      </c>
      <c r="I25" s="1"/>
      <c r="J25" s="1">
        <f t="shared" si="0"/>
        <v>0.41416999999999998</v>
      </c>
    </row>
    <row r="26" spans="1:10">
      <c r="A26" t="s">
        <v>1013</v>
      </c>
      <c r="B26" t="s">
        <v>1741</v>
      </c>
      <c r="D26" t="s">
        <v>954</v>
      </c>
      <c r="E26" s="3">
        <v>0.33863999999999994</v>
      </c>
      <c r="F26" s="3">
        <v>2.2824999999999998E-2</v>
      </c>
      <c r="G26" s="3">
        <v>3.32E-3</v>
      </c>
      <c r="H26" s="3">
        <v>4.9799999999999997E-2</v>
      </c>
      <c r="I26" s="1"/>
      <c r="J26" s="1">
        <f t="shared" si="0"/>
        <v>0.41458499999999993</v>
      </c>
    </row>
    <row r="27" spans="1:10">
      <c r="A27" t="s">
        <v>1541</v>
      </c>
      <c r="B27" t="s">
        <v>1741</v>
      </c>
      <c r="D27" t="s">
        <v>1537</v>
      </c>
      <c r="E27" s="3">
        <v>0.29399999999999998</v>
      </c>
      <c r="F27" s="3">
        <v>8.8199999999999997E-3</v>
      </c>
      <c r="G27" s="3">
        <v>9.2399999999999999E-3</v>
      </c>
      <c r="H27" s="3">
        <v>0.10836</v>
      </c>
      <c r="I27" s="1"/>
      <c r="J27" s="1">
        <f t="shared" si="0"/>
        <v>0.42042000000000002</v>
      </c>
    </row>
    <row r="28" spans="1:10">
      <c r="A28" t="s">
        <v>623</v>
      </c>
      <c r="B28" t="s">
        <v>1741</v>
      </c>
      <c r="D28" t="s">
        <v>524</v>
      </c>
      <c r="E28" s="3">
        <v>0.12494999999999999</v>
      </c>
      <c r="F28" s="3">
        <v>8.4999999999999995E-4</v>
      </c>
      <c r="G28" s="3">
        <v>9.7324999999999995E-2</v>
      </c>
      <c r="H28" s="3">
        <v>0.20145000000000002</v>
      </c>
      <c r="I28" s="1"/>
      <c r="J28" s="1">
        <f t="shared" si="0"/>
        <v>0.42457500000000004</v>
      </c>
    </row>
    <row r="29" spans="1:10">
      <c r="A29" t="s">
        <v>554</v>
      </c>
      <c r="B29" t="s">
        <v>1741</v>
      </c>
      <c r="D29" t="s">
        <v>524</v>
      </c>
      <c r="E29" s="3">
        <v>0.10664</v>
      </c>
      <c r="F29" s="3">
        <v>0.30271999999999999</v>
      </c>
      <c r="G29" s="3">
        <v>8.5999999999999998E-4</v>
      </c>
      <c r="H29" s="3">
        <v>1.9780000000000002E-2</v>
      </c>
      <c r="I29" s="1"/>
      <c r="J29" s="1">
        <f t="shared" si="0"/>
        <v>0.43000000000000005</v>
      </c>
    </row>
    <row r="30" spans="1:10">
      <c r="A30" t="s">
        <v>645</v>
      </c>
      <c r="B30" t="s">
        <v>1741</v>
      </c>
      <c r="D30" t="s">
        <v>524</v>
      </c>
      <c r="E30" s="3">
        <v>2.4750000000000001E-2</v>
      </c>
      <c r="F30" s="3">
        <v>1.8000000000000001E-4</v>
      </c>
      <c r="G30" s="3">
        <v>9.5850000000000005E-2</v>
      </c>
      <c r="H30" s="3">
        <v>0.32895000000000002</v>
      </c>
      <c r="I30" s="1"/>
      <c r="J30" s="1">
        <f t="shared" si="0"/>
        <v>0.44973000000000002</v>
      </c>
    </row>
    <row r="31" spans="1:10">
      <c r="A31" t="s">
        <v>1046</v>
      </c>
      <c r="B31" t="s">
        <v>1741</v>
      </c>
      <c r="D31" t="s">
        <v>954</v>
      </c>
      <c r="E31" s="3">
        <v>0.381745</v>
      </c>
      <c r="F31" s="3">
        <v>5.4600000000000004E-3</v>
      </c>
      <c r="G31" s="3">
        <v>2.7300000000000002E-4</v>
      </c>
      <c r="H31" s="3">
        <v>6.6885E-2</v>
      </c>
      <c r="I31" s="1"/>
      <c r="J31" s="1">
        <f t="shared" si="0"/>
        <v>0.45436300000000007</v>
      </c>
    </row>
    <row r="32" spans="1:10">
      <c r="A32" t="s">
        <v>1136</v>
      </c>
      <c r="B32" t="s">
        <v>1741</v>
      </c>
      <c r="D32" t="s">
        <v>954</v>
      </c>
      <c r="E32" s="3">
        <v>0.35535500000000003</v>
      </c>
      <c r="F32" s="3">
        <v>8.5085000000000008E-2</v>
      </c>
      <c r="G32" s="3">
        <v>0</v>
      </c>
      <c r="H32" s="3">
        <v>1.456E-2</v>
      </c>
      <c r="I32" s="1"/>
      <c r="J32" s="1">
        <f t="shared" si="0"/>
        <v>0.45500000000000007</v>
      </c>
    </row>
    <row r="33" spans="1:10">
      <c r="A33" t="s">
        <v>1003</v>
      </c>
      <c r="B33" t="s">
        <v>1741</v>
      </c>
      <c r="D33" t="s">
        <v>954</v>
      </c>
      <c r="E33" s="3">
        <v>0.39664500000000003</v>
      </c>
      <c r="F33" s="3">
        <v>9.3000000000000005E-4</v>
      </c>
      <c r="G33" s="3">
        <v>0</v>
      </c>
      <c r="H33" s="3">
        <v>6.6494999999999999E-2</v>
      </c>
      <c r="I33" s="1"/>
      <c r="J33" s="1">
        <f t="shared" si="0"/>
        <v>0.46406999999999998</v>
      </c>
    </row>
    <row r="34" spans="1:10">
      <c r="A34" t="s">
        <v>1008</v>
      </c>
      <c r="B34" t="s">
        <v>1741</v>
      </c>
      <c r="D34" t="s">
        <v>954</v>
      </c>
      <c r="E34" s="3">
        <v>0.36847999999999997</v>
      </c>
      <c r="F34" s="3">
        <v>1.6919999999999998E-2</v>
      </c>
      <c r="G34" s="3">
        <v>0</v>
      </c>
      <c r="H34" s="3">
        <v>8.4599999999999995E-2</v>
      </c>
      <c r="I34" s="1"/>
      <c r="J34" s="1">
        <f t="shared" ref="J34:J51" si="1">SUM(E34:I34)</f>
        <v>0.47</v>
      </c>
    </row>
    <row r="35" spans="1:10">
      <c r="A35" t="s">
        <v>1181</v>
      </c>
      <c r="B35" t="s">
        <v>1741</v>
      </c>
      <c r="D35" t="s">
        <v>954</v>
      </c>
      <c r="E35" s="3">
        <v>0.38956499999999999</v>
      </c>
      <c r="F35" s="3">
        <v>1.0395E-2</v>
      </c>
      <c r="G35" s="3">
        <v>1.9800000000000002E-4</v>
      </c>
      <c r="H35" s="3">
        <v>9.4347000000000014E-2</v>
      </c>
      <c r="I35" s="1"/>
      <c r="J35" s="1">
        <f t="shared" si="1"/>
        <v>0.49450499999999997</v>
      </c>
    </row>
    <row r="36" spans="1:10">
      <c r="A36" t="s">
        <v>953</v>
      </c>
      <c r="B36" t="s">
        <v>1742</v>
      </c>
      <c r="D36" t="s">
        <v>954</v>
      </c>
      <c r="E36" s="3">
        <v>0.44330000000000008</v>
      </c>
      <c r="F36" s="3">
        <v>2.9700000000000001E-2</v>
      </c>
      <c r="G36" s="3">
        <v>1.1000000000000001E-3</v>
      </c>
      <c r="H36" s="3">
        <v>7.4800000000000005E-2</v>
      </c>
      <c r="I36" s="1"/>
      <c r="J36" s="1">
        <f t="shared" si="1"/>
        <v>0.54890000000000005</v>
      </c>
    </row>
    <row r="37" spans="1:10">
      <c r="A37" t="s">
        <v>1106</v>
      </c>
      <c r="B37" t="s">
        <v>1742</v>
      </c>
      <c r="D37" t="s">
        <v>954</v>
      </c>
      <c r="E37" s="3">
        <v>0.34518000000000004</v>
      </c>
      <c r="F37" s="3">
        <v>0.29832000000000003</v>
      </c>
      <c r="G37" s="3">
        <v>0</v>
      </c>
      <c r="H37" s="3">
        <v>1.6500000000000001E-2</v>
      </c>
      <c r="I37" s="1"/>
      <c r="J37" s="1">
        <f t="shared" si="1"/>
        <v>0.66</v>
      </c>
    </row>
    <row r="38" spans="1:10">
      <c r="A38" t="s">
        <v>817</v>
      </c>
      <c r="B38" t="s">
        <v>1742</v>
      </c>
      <c r="D38" t="s">
        <v>524</v>
      </c>
      <c r="E38" s="3">
        <v>0.12739999999999999</v>
      </c>
      <c r="F38" s="3">
        <v>0.10009999999999998</v>
      </c>
      <c r="G38" s="3">
        <v>0.2737</v>
      </c>
      <c r="H38" s="3">
        <v>0.1988</v>
      </c>
      <c r="I38" s="1"/>
      <c r="J38" s="1">
        <f t="shared" si="1"/>
        <v>0.7</v>
      </c>
    </row>
    <row r="39" spans="1:10">
      <c r="A39" t="s">
        <v>921</v>
      </c>
      <c r="B39" t="s">
        <v>1742</v>
      </c>
      <c r="D39" t="s">
        <v>524</v>
      </c>
      <c r="E39" s="3">
        <v>0.54899999999999993</v>
      </c>
      <c r="F39" s="3">
        <v>0.18975</v>
      </c>
      <c r="G39" s="3">
        <v>1.5E-3</v>
      </c>
      <c r="H39" s="3">
        <v>9.0000000000000011E-3</v>
      </c>
      <c r="I39" s="1"/>
      <c r="J39" s="1">
        <f t="shared" si="1"/>
        <v>0.74924999999999986</v>
      </c>
    </row>
    <row r="40" spans="1:10">
      <c r="A40" t="s">
        <v>1127</v>
      </c>
      <c r="B40" t="s">
        <v>1742</v>
      </c>
      <c r="D40" t="s">
        <v>954</v>
      </c>
      <c r="E40" s="3">
        <v>0.465505</v>
      </c>
      <c r="F40" s="3">
        <v>0.30850500000000003</v>
      </c>
      <c r="G40" s="3">
        <v>0</v>
      </c>
      <c r="H40" s="3">
        <v>1.0990000000000002E-2</v>
      </c>
      <c r="I40" s="1"/>
      <c r="J40" s="1">
        <f t="shared" si="1"/>
        <v>0.78500000000000014</v>
      </c>
    </row>
    <row r="41" spans="1:10">
      <c r="A41" t="s">
        <v>501</v>
      </c>
      <c r="B41" t="s">
        <v>1742</v>
      </c>
      <c r="D41" t="s">
        <v>164</v>
      </c>
      <c r="E41" s="3">
        <v>0.34960000000000002</v>
      </c>
      <c r="F41" s="3">
        <v>0.11200000000000002</v>
      </c>
      <c r="G41" s="3">
        <v>0</v>
      </c>
      <c r="H41" s="3">
        <v>0.3392</v>
      </c>
      <c r="I41" s="1"/>
      <c r="J41" s="1">
        <f t="shared" si="1"/>
        <v>0.80079999999999996</v>
      </c>
    </row>
    <row r="42" spans="1:10">
      <c r="A42" t="s">
        <v>416</v>
      </c>
      <c r="B42" t="s">
        <v>1742</v>
      </c>
      <c r="D42" t="s">
        <v>164</v>
      </c>
      <c r="E42" s="3">
        <v>0.19687499999999999</v>
      </c>
      <c r="F42" s="3">
        <v>0.53900000000000003</v>
      </c>
      <c r="G42" s="3">
        <v>0</v>
      </c>
      <c r="H42" s="3">
        <v>0.13825000000000001</v>
      </c>
      <c r="I42" s="1"/>
      <c r="J42" s="1">
        <f t="shared" si="1"/>
        <v>0.87412500000000004</v>
      </c>
    </row>
    <row r="43" spans="1:10">
      <c r="A43" t="s">
        <v>1723</v>
      </c>
      <c r="B43" t="s">
        <v>1742</v>
      </c>
      <c r="D43" t="s">
        <v>164</v>
      </c>
      <c r="E43" s="3">
        <v>0.38807999999999998</v>
      </c>
      <c r="F43" s="3">
        <v>0.33</v>
      </c>
      <c r="G43" s="3">
        <v>0</v>
      </c>
      <c r="H43" s="3">
        <v>0.16192000000000001</v>
      </c>
      <c r="I43" s="1"/>
      <c r="J43" s="1">
        <f t="shared" si="1"/>
        <v>0.88000000000000012</v>
      </c>
    </row>
    <row r="44" spans="1:10">
      <c r="A44" t="s">
        <v>1610</v>
      </c>
      <c r="B44" t="s">
        <v>1742</v>
      </c>
      <c r="D44" t="s">
        <v>1575</v>
      </c>
      <c r="E44" s="3">
        <v>0.34278500000000001</v>
      </c>
      <c r="F44" s="3">
        <v>0.54863499999999998</v>
      </c>
      <c r="G44" s="3">
        <v>1.7900000000000001E-3</v>
      </c>
      <c r="H44" s="3">
        <v>2.6850000000000003E-3</v>
      </c>
      <c r="I44" s="1"/>
      <c r="J44" s="1">
        <f t="shared" si="1"/>
        <v>0.895895</v>
      </c>
    </row>
    <row r="45" spans="1:10">
      <c r="A45" t="s">
        <v>187</v>
      </c>
      <c r="B45" t="s">
        <v>1742</v>
      </c>
      <c r="D45" t="s">
        <v>164</v>
      </c>
      <c r="E45" s="3">
        <v>0.57147999999999999</v>
      </c>
      <c r="F45" s="3">
        <v>0.31485999999999997</v>
      </c>
      <c r="G45" s="3">
        <v>0</v>
      </c>
      <c r="H45" s="3">
        <v>2.4205999999999998E-2</v>
      </c>
      <c r="I45" s="1"/>
      <c r="J45" s="1">
        <f t="shared" si="1"/>
        <v>0.91054599999999986</v>
      </c>
    </row>
    <row r="46" spans="1:10">
      <c r="A46" t="s">
        <v>409</v>
      </c>
      <c r="B46" t="s">
        <v>1742</v>
      </c>
      <c r="D46" t="s">
        <v>164</v>
      </c>
      <c r="E46" s="3">
        <v>0.49025000000000007</v>
      </c>
      <c r="F46" s="3">
        <v>0.22015000000000001</v>
      </c>
      <c r="G46" s="3">
        <v>0</v>
      </c>
      <c r="H46" s="3">
        <v>0.213675</v>
      </c>
      <c r="I46" s="1"/>
      <c r="J46" s="1">
        <f t="shared" si="1"/>
        <v>0.9240750000000002</v>
      </c>
    </row>
    <row r="47" spans="1:10">
      <c r="A47" t="s">
        <v>319</v>
      </c>
      <c r="B47" t="s">
        <v>1742</v>
      </c>
      <c r="D47" t="s">
        <v>164</v>
      </c>
      <c r="E47" s="3">
        <v>0.38163999999999998</v>
      </c>
      <c r="F47" s="3">
        <v>0.51982000000000006</v>
      </c>
      <c r="G47" s="3">
        <v>0</v>
      </c>
      <c r="H47" s="3">
        <v>3.7600000000000001E-2</v>
      </c>
      <c r="I47" s="1"/>
      <c r="J47" s="1">
        <f t="shared" si="1"/>
        <v>0.93906000000000001</v>
      </c>
    </row>
    <row r="48" spans="1:10">
      <c r="A48" t="s">
        <v>482</v>
      </c>
      <c r="B48" t="s">
        <v>1742</v>
      </c>
      <c r="D48" t="s">
        <v>164</v>
      </c>
      <c r="E48" s="3">
        <v>0.47081499999999998</v>
      </c>
      <c r="F48" s="3">
        <v>0.46603999999999995</v>
      </c>
      <c r="G48" s="3">
        <v>9.5500000000000004E-5</v>
      </c>
      <c r="H48" s="3">
        <v>1.7763000000000001E-2</v>
      </c>
      <c r="I48" s="1"/>
      <c r="J48" s="1">
        <f t="shared" si="1"/>
        <v>0.95471349999999999</v>
      </c>
    </row>
    <row r="49" spans="1:10">
      <c r="A49" t="s">
        <v>263</v>
      </c>
      <c r="B49" t="s">
        <v>1742</v>
      </c>
      <c r="D49" t="s">
        <v>164</v>
      </c>
      <c r="E49" s="3">
        <v>0.59250999999999998</v>
      </c>
      <c r="F49" s="3">
        <v>0.33967999999999998</v>
      </c>
      <c r="G49" s="3">
        <v>9.6500000000000004E-4</v>
      </c>
      <c r="H49" s="3">
        <v>3.15555E-2</v>
      </c>
      <c r="I49" s="1"/>
      <c r="J49" s="1">
        <f t="shared" si="1"/>
        <v>0.96471049999999992</v>
      </c>
    </row>
    <row r="50" spans="1:10">
      <c r="A50" t="s">
        <v>1497</v>
      </c>
      <c r="B50" t="s">
        <v>1742</v>
      </c>
      <c r="D50" t="s">
        <v>1269</v>
      </c>
      <c r="E50" s="3">
        <v>0.51800000000000002</v>
      </c>
      <c r="F50" s="3">
        <v>0.152</v>
      </c>
      <c r="G50" s="3">
        <v>0.20400000000000001</v>
      </c>
      <c r="H50" s="3">
        <v>0.125</v>
      </c>
      <c r="I50" s="1"/>
      <c r="J50" s="1">
        <f t="shared" si="1"/>
        <v>0.99900000000000011</v>
      </c>
    </row>
    <row r="51" spans="1:10">
      <c r="A51" t="s">
        <v>445</v>
      </c>
      <c r="B51" t="s">
        <v>1742</v>
      </c>
      <c r="D51" t="s">
        <v>164</v>
      </c>
      <c r="E51" s="3">
        <v>0.19700000000000001</v>
      </c>
      <c r="F51" s="3">
        <v>0.45100000000000001</v>
      </c>
      <c r="G51" s="3">
        <v>0</v>
      </c>
      <c r="H51" s="3">
        <v>0.35199999999999998</v>
      </c>
      <c r="I51" s="1"/>
      <c r="J51" s="1">
        <f t="shared" si="1"/>
        <v>1</v>
      </c>
    </row>
    <row r="52" spans="1:10">
      <c r="A52" t="s">
        <v>1154</v>
      </c>
      <c r="B52" t="s">
        <v>1746</v>
      </c>
      <c r="D52" t="s">
        <v>954</v>
      </c>
      <c r="E52" s="3">
        <v>0.89800000000000002</v>
      </c>
      <c r="F52" s="3">
        <v>8.0000000000000002E-3</v>
      </c>
      <c r="G52" s="3">
        <v>5.0000000000000001E-3</v>
      </c>
      <c r="H52" s="3">
        <v>8.8999999999999996E-2</v>
      </c>
    </row>
    <row r="53" spans="1:10">
      <c r="A53" t="s">
        <v>1727</v>
      </c>
      <c r="B53" t="s">
        <v>1746</v>
      </c>
      <c r="D53" t="s">
        <v>1269</v>
      </c>
      <c r="E53" s="3">
        <v>0.91100000000000003</v>
      </c>
      <c r="F53" s="3">
        <v>1E-3</v>
      </c>
      <c r="G53" s="3">
        <v>3.0000000000000001E-3</v>
      </c>
      <c r="H53" s="3">
        <v>8.5000000000000006E-2</v>
      </c>
    </row>
    <row r="54" spans="1:10">
      <c r="A54" t="s">
        <v>1178</v>
      </c>
      <c r="B54" t="s">
        <v>1746</v>
      </c>
      <c r="D54" t="s">
        <v>954</v>
      </c>
      <c r="E54" s="3">
        <v>0.91900000000000004</v>
      </c>
      <c r="F54" s="3">
        <v>0</v>
      </c>
      <c r="G54" s="3">
        <v>0</v>
      </c>
      <c r="H54" s="3">
        <v>8.0999999999999989E-2</v>
      </c>
    </row>
    <row r="55" spans="1:10">
      <c r="A55" t="s">
        <v>992</v>
      </c>
      <c r="B55" t="s">
        <v>1746</v>
      </c>
      <c r="D55" t="s">
        <v>954</v>
      </c>
      <c r="E55" s="3">
        <v>0.92</v>
      </c>
      <c r="F55" s="3">
        <v>0.05</v>
      </c>
      <c r="G55" s="3">
        <v>0</v>
      </c>
      <c r="H55" s="3">
        <v>2.9000000000000001E-2</v>
      </c>
    </row>
    <row r="56" spans="1:10">
      <c r="A56" t="s">
        <v>1272</v>
      </c>
      <c r="B56" t="s">
        <v>1746</v>
      </c>
      <c r="D56" t="s">
        <v>1269</v>
      </c>
      <c r="E56" s="3">
        <v>0.93</v>
      </c>
      <c r="F56" s="3">
        <v>6.0000000000000001E-3</v>
      </c>
      <c r="G56" s="3">
        <v>2E-3</v>
      </c>
      <c r="H56" s="3">
        <v>6.3E-2</v>
      </c>
    </row>
    <row r="57" spans="1:10">
      <c r="A57" t="s">
        <v>685</v>
      </c>
      <c r="B57" t="s">
        <v>1746</v>
      </c>
      <c r="D57" t="s">
        <v>524</v>
      </c>
      <c r="E57" s="3">
        <v>0.93300000000000005</v>
      </c>
      <c r="F57" s="3">
        <v>0</v>
      </c>
      <c r="G57" s="3">
        <v>0</v>
      </c>
      <c r="H57" s="3">
        <v>6.7000000000000004E-2</v>
      </c>
    </row>
    <row r="58" spans="1:10">
      <c r="A58" t="s">
        <v>250</v>
      </c>
      <c r="B58" t="s">
        <v>1746</v>
      </c>
      <c r="D58" t="s">
        <v>164</v>
      </c>
      <c r="E58" s="3">
        <v>0.94</v>
      </c>
      <c r="F58" s="3">
        <v>1.0999999999999999E-2</v>
      </c>
      <c r="G58" s="3">
        <v>2.1000000000000001E-2</v>
      </c>
      <c r="H58" s="3">
        <v>2.7000000000000003E-2</v>
      </c>
    </row>
    <row r="59" spans="1:10">
      <c r="A59" t="s">
        <v>326</v>
      </c>
      <c r="B59" t="s">
        <v>1746</v>
      </c>
      <c r="D59" t="s">
        <v>164</v>
      </c>
      <c r="E59" s="3">
        <v>0.94362999999999997</v>
      </c>
      <c r="F59" s="3">
        <v>1.4775E-2</v>
      </c>
      <c r="G59" s="3">
        <v>4.9249999999999999E-4</v>
      </c>
      <c r="H59" s="3">
        <v>2.5609999999999997E-2</v>
      </c>
    </row>
    <row r="60" spans="1:10">
      <c r="A60" t="s">
        <v>1296</v>
      </c>
      <c r="B60" t="s">
        <v>1746</v>
      </c>
      <c r="D60" t="s">
        <v>1269</v>
      </c>
      <c r="E60" s="3">
        <v>0.94399999999999995</v>
      </c>
      <c r="F60" s="3">
        <v>1E-3</v>
      </c>
      <c r="G60" s="3">
        <v>1E-3</v>
      </c>
      <c r="H60" s="3">
        <v>5.1999999999999998E-2</v>
      </c>
    </row>
    <row r="61" spans="1:10">
      <c r="A61" t="s">
        <v>1725</v>
      </c>
      <c r="B61" t="s">
        <v>1746</v>
      </c>
      <c r="D61" t="s">
        <v>164</v>
      </c>
      <c r="E61" s="3">
        <v>0.94599999999999995</v>
      </c>
      <c r="F61" s="3">
        <v>3.0000000000000001E-3</v>
      </c>
      <c r="G61" s="3">
        <v>1.4999999999999999E-2</v>
      </c>
      <c r="H61" s="3">
        <v>3.6999999999999998E-2</v>
      </c>
    </row>
    <row r="62" spans="1:10">
      <c r="A62" t="s">
        <v>1726</v>
      </c>
      <c r="B62" t="s">
        <v>1746</v>
      </c>
      <c r="D62" t="s">
        <v>1269</v>
      </c>
      <c r="E62" s="3">
        <v>0.94599999999999995</v>
      </c>
      <c r="F62" s="3">
        <v>3.0000000000000001E-3</v>
      </c>
      <c r="G62" s="3">
        <v>1.4999999999999999E-2</v>
      </c>
      <c r="H62" s="3">
        <v>3.6999999999999998E-2</v>
      </c>
    </row>
    <row r="63" spans="1:10">
      <c r="A63" t="s">
        <v>279</v>
      </c>
      <c r="B63" t="s">
        <v>1746</v>
      </c>
      <c r="D63" t="s">
        <v>164</v>
      </c>
      <c r="E63" s="3">
        <v>0.94672000000000001</v>
      </c>
      <c r="F63" s="3">
        <v>4.8500000000000001E-3</v>
      </c>
      <c r="G63" s="3">
        <v>9.6999999999999994E-4</v>
      </c>
      <c r="H63" s="3">
        <v>1.6490000000000001E-2</v>
      </c>
    </row>
    <row r="64" spans="1:10">
      <c r="A64" t="s">
        <v>1073</v>
      </c>
      <c r="B64" t="s">
        <v>1746</v>
      </c>
      <c r="D64" t="s">
        <v>954</v>
      </c>
      <c r="E64" s="3">
        <v>0.95</v>
      </c>
      <c r="F64" s="3">
        <v>2E-3</v>
      </c>
      <c r="G64" s="3">
        <v>7.0000000000000001E-3</v>
      </c>
      <c r="H64" s="3">
        <v>4.2000000000000003E-2</v>
      </c>
    </row>
    <row r="65" spans="1:8">
      <c r="A65" t="s">
        <v>1284</v>
      </c>
      <c r="B65" t="s">
        <v>1746</v>
      </c>
      <c r="D65" t="s">
        <v>1269</v>
      </c>
      <c r="E65" s="3">
        <v>0.95199999999999996</v>
      </c>
      <c r="F65" s="3">
        <v>0.01</v>
      </c>
      <c r="G65" s="3">
        <v>4.0000000000000001E-3</v>
      </c>
      <c r="H65" s="3">
        <v>3.3000000000000002E-2</v>
      </c>
    </row>
    <row r="66" spans="1:8">
      <c r="A66" t="s">
        <v>711</v>
      </c>
      <c r="B66" t="s">
        <v>1746</v>
      </c>
      <c r="D66" t="s">
        <v>524</v>
      </c>
      <c r="E66" s="3">
        <v>0.95299999999999996</v>
      </c>
      <c r="F66" s="3">
        <v>0</v>
      </c>
      <c r="G66" s="3">
        <v>4.0000000000000001E-3</v>
      </c>
      <c r="H66" s="3">
        <v>4.2999999999999997E-2</v>
      </c>
    </row>
    <row r="67" spans="1:8">
      <c r="A67" t="s">
        <v>1279</v>
      </c>
      <c r="B67" t="s">
        <v>1746</v>
      </c>
      <c r="D67" t="s">
        <v>1269</v>
      </c>
      <c r="E67" s="3">
        <v>0.96</v>
      </c>
      <c r="F67" s="3">
        <v>1E-3</v>
      </c>
      <c r="G67" s="3">
        <v>0</v>
      </c>
      <c r="H67" s="3">
        <v>3.7000000000000005E-2</v>
      </c>
    </row>
    <row r="68" spans="1:8">
      <c r="A68" t="s">
        <v>734</v>
      </c>
      <c r="B68" t="s">
        <v>1746</v>
      </c>
      <c r="D68" t="s">
        <v>524</v>
      </c>
      <c r="E68" s="3">
        <v>0.96</v>
      </c>
      <c r="F68" s="3">
        <v>0</v>
      </c>
      <c r="G68" s="3">
        <v>0</v>
      </c>
      <c r="H68" s="3">
        <v>0.04</v>
      </c>
    </row>
    <row r="69" spans="1:8">
      <c r="A69" t="s">
        <v>741</v>
      </c>
      <c r="B69" t="s">
        <v>1746</v>
      </c>
      <c r="D69" t="s">
        <v>524</v>
      </c>
      <c r="E69" s="3">
        <v>0.96399999999999997</v>
      </c>
      <c r="F69" s="3">
        <v>0</v>
      </c>
      <c r="G69" s="3">
        <v>0</v>
      </c>
      <c r="H69" s="3">
        <v>3.5000000000000003E-2</v>
      </c>
    </row>
    <row r="70" spans="1:8">
      <c r="A70" t="s">
        <v>1305</v>
      </c>
      <c r="B70" t="s">
        <v>1746</v>
      </c>
      <c r="D70" t="s">
        <v>1269</v>
      </c>
      <c r="E70" s="3">
        <v>0.96599999999999997</v>
      </c>
      <c r="F70" s="3">
        <v>3.0000000000000001E-3</v>
      </c>
      <c r="G70" s="3">
        <v>7.0000000000000001E-3</v>
      </c>
      <c r="H70" s="3">
        <v>2.5000000000000001E-2</v>
      </c>
    </row>
    <row r="71" spans="1:8">
      <c r="A71" t="s">
        <v>750</v>
      </c>
      <c r="B71" t="s">
        <v>1746</v>
      </c>
      <c r="D71" t="s">
        <v>524</v>
      </c>
      <c r="E71" s="3">
        <v>0.96699999999999997</v>
      </c>
      <c r="F71" s="3">
        <v>1E-3</v>
      </c>
      <c r="G71" s="3">
        <v>0</v>
      </c>
      <c r="H71" s="3">
        <v>3.2000000000000001E-2</v>
      </c>
    </row>
    <row r="72" spans="1:8">
      <c r="A72" t="s">
        <v>375</v>
      </c>
      <c r="B72" t="s">
        <v>1746</v>
      </c>
      <c r="D72" t="s">
        <v>164</v>
      </c>
      <c r="E72" s="3">
        <v>0.96799999999999997</v>
      </c>
      <c r="F72" s="3">
        <v>0</v>
      </c>
      <c r="G72" s="3">
        <v>0</v>
      </c>
      <c r="H72" s="3">
        <v>3.2000000000000001E-2</v>
      </c>
    </row>
    <row r="73" spans="1:8">
      <c r="A73" t="s">
        <v>743</v>
      </c>
      <c r="B73" t="s">
        <v>1746</v>
      </c>
      <c r="D73" t="s">
        <v>524</v>
      </c>
      <c r="E73" s="3">
        <v>0.96799999999999997</v>
      </c>
      <c r="F73" s="3">
        <v>0</v>
      </c>
      <c r="G73" s="3">
        <v>0</v>
      </c>
      <c r="H73" s="3">
        <v>2.9000000000000001E-2</v>
      </c>
    </row>
    <row r="74" spans="1:8">
      <c r="A74" t="s">
        <v>705</v>
      </c>
      <c r="B74" t="s">
        <v>1746</v>
      </c>
      <c r="D74" t="s">
        <v>524</v>
      </c>
      <c r="E74" s="3">
        <v>0.97</v>
      </c>
      <c r="F74" s="3">
        <v>0</v>
      </c>
      <c r="G74" s="3">
        <v>0</v>
      </c>
      <c r="H74" s="3">
        <v>0.03</v>
      </c>
    </row>
    <row r="75" spans="1:8">
      <c r="A75" t="s">
        <v>1167</v>
      </c>
      <c r="B75" t="s">
        <v>1746</v>
      </c>
      <c r="D75" t="s">
        <v>954</v>
      </c>
      <c r="E75" s="3">
        <v>0.97</v>
      </c>
      <c r="F75" s="3">
        <v>2E-3</v>
      </c>
      <c r="G75" s="3">
        <v>2E-3</v>
      </c>
      <c r="H75" s="3">
        <v>2.5000000000000001E-2</v>
      </c>
    </row>
    <row r="76" spans="1:8">
      <c r="A76" t="s">
        <v>680</v>
      </c>
      <c r="B76" t="s">
        <v>1746</v>
      </c>
      <c r="D76" t="s">
        <v>524</v>
      </c>
      <c r="E76" s="3">
        <v>0.97399999999999998</v>
      </c>
      <c r="F76" s="3">
        <v>0</v>
      </c>
      <c r="G76" s="3">
        <v>3.0000000000000001E-3</v>
      </c>
      <c r="H76" s="3">
        <v>2.1999999999999999E-2</v>
      </c>
    </row>
    <row r="77" spans="1:8">
      <c r="A77" t="s">
        <v>709</v>
      </c>
      <c r="B77" t="s">
        <v>1746</v>
      </c>
      <c r="D77" t="s">
        <v>524</v>
      </c>
      <c r="E77" s="3">
        <v>0.97499999999999998</v>
      </c>
      <c r="F77" s="3">
        <v>0</v>
      </c>
      <c r="G77" s="3">
        <v>0</v>
      </c>
      <c r="H77" s="3">
        <v>2.5999999999999999E-2</v>
      </c>
    </row>
    <row r="78" spans="1:8">
      <c r="A78" t="s">
        <v>748</v>
      </c>
      <c r="B78" t="s">
        <v>1746</v>
      </c>
      <c r="D78" t="s">
        <v>524</v>
      </c>
      <c r="E78" s="3">
        <v>0.98899999999999999</v>
      </c>
      <c r="F78" s="3">
        <v>0</v>
      </c>
      <c r="G78" s="3">
        <v>1E-3</v>
      </c>
      <c r="H78" s="3">
        <v>8.9999999999999993E-3</v>
      </c>
    </row>
    <row r="79" spans="1:8">
      <c r="A79" t="s">
        <v>675</v>
      </c>
      <c r="B79" t="s">
        <v>1746</v>
      </c>
      <c r="D79" t="s">
        <v>524</v>
      </c>
      <c r="E79" s="3">
        <v>0.99199999999999999</v>
      </c>
      <c r="F79" s="3">
        <v>0</v>
      </c>
      <c r="G79" s="3">
        <v>0</v>
      </c>
      <c r="H79" s="3">
        <v>6.0000000000000001E-3</v>
      </c>
    </row>
    <row r="80" spans="1:8">
      <c r="A80" t="s">
        <v>833</v>
      </c>
      <c r="B80" t="s">
        <v>1746</v>
      </c>
      <c r="D80" t="s">
        <v>524</v>
      </c>
      <c r="E80" s="3">
        <v>0.996</v>
      </c>
      <c r="F80" s="3">
        <v>1E-3</v>
      </c>
      <c r="G80" s="3">
        <v>0</v>
      </c>
      <c r="H80" s="3">
        <v>1E-3</v>
      </c>
    </row>
    <row r="81" spans="1:10">
      <c r="A81" t="s">
        <v>1187</v>
      </c>
      <c r="B81" t="s">
        <v>1746</v>
      </c>
      <c r="D81" t="s">
        <v>954</v>
      </c>
      <c r="E81" s="3">
        <v>1</v>
      </c>
      <c r="F81" s="3">
        <v>0</v>
      </c>
      <c r="G81" s="3">
        <v>0</v>
      </c>
      <c r="H81" s="3">
        <v>0</v>
      </c>
    </row>
    <row r="82" spans="1:10">
      <c r="A82" t="s">
        <v>1590</v>
      </c>
      <c r="B82" t="s">
        <v>1746</v>
      </c>
      <c r="D82" t="s">
        <v>1575</v>
      </c>
      <c r="E82" s="3">
        <v>1</v>
      </c>
      <c r="F82" s="3">
        <v>0</v>
      </c>
      <c r="G82" s="3">
        <v>0</v>
      </c>
      <c r="H82" s="3">
        <v>0</v>
      </c>
      <c r="I82" s="1"/>
      <c r="J82" s="1"/>
    </row>
    <row r="83" spans="1:10">
      <c r="A83" t="s">
        <v>300</v>
      </c>
      <c r="B83" t="s">
        <v>1747</v>
      </c>
      <c r="D83" t="s">
        <v>164</v>
      </c>
      <c r="E83" s="3">
        <v>0.7964</v>
      </c>
      <c r="F83" s="3">
        <v>1.7600000000000001E-3</v>
      </c>
      <c r="G83" s="3">
        <v>0</v>
      </c>
      <c r="H83" s="3">
        <v>8.1839999999999996E-2</v>
      </c>
    </row>
    <row r="84" spans="1:10">
      <c r="A84" t="s">
        <v>193</v>
      </c>
      <c r="B84" t="s">
        <v>1747</v>
      </c>
      <c r="D84" t="s">
        <v>164</v>
      </c>
      <c r="E84" s="3">
        <v>0.79711999999999994</v>
      </c>
      <c r="F84" s="3">
        <v>9.1179999999999997E-2</v>
      </c>
      <c r="G84" s="3">
        <v>9.3999999999999997E-4</v>
      </c>
      <c r="H84" s="3">
        <v>5.0760000000000007E-2</v>
      </c>
    </row>
    <row r="85" spans="1:10">
      <c r="A85" t="s">
        <v>1490</v>
      </c>
      <c r="B85" t="s">
        <v>1747</v>
      </c>
      <c r="D85" t="s">
        <v>1269</v>
      </c>
      <c r="E85" s="3">
        <v>0.79742499999999994</v>
      </c>
      <c r="F85" s="3">
        <v>0</v>
      </c>
      <c r="G85" s="3">
        <v>1.67E-3</v>
      </c>
      <c r="H85" s="3">
        <v>3.5904999999999999E-2</v>
      </c>
    </row>
    <row r="86" spans="1:10">
      <c r="A86" t="s">
        <v>271</v>
      </c>
      <c r="B86" t="s">
        <v>1747</v>
      </c>
      <c r="D86" t="s">
        <v>164</v>
      </c>
      <c r="E86" s="3">
        <v>0.80631000000000008</v>
      </c>
      <c r="F86" s="3">
        <v>0.10695</v>
      </c>
      <c r="G86" s="3">
        <v>2.7900000000000004E-3</v>
      </c>
      <c r="H86" s="3">
        <v>1.3950000000000001E-2</v>
      </c>
    </row>
    <row r="87" spans="1:10">
      <c r="A87" t="s">
        <v>458</v>
      </c>
      <c r="B87" t="s">
        <v>1747</v>
      </c>
      <c r="D87" t="s">
        <v>164</v>
      </c>
      <c r="E87" s="3">
        <v>0.80745999999999996</v>
      </c>
      <c r="F87" s="3">
        <v>0.11279999999999998</v>
      </c>
      <c r="G87" s="3">
        <v>0</v>
      </c>
      <c r="H87" s="3">
        <v>1.8800000000000001E-2</v>
      </c>
    </row>
    <row r="88" spans="1:10">
      <c r="A88" t="s">
        <v>333</v>
      </c>
      <c r="B88" t="s">
        <v>1747</v>
      </c>
      <c r="D88" t="s">
        <v>164</v>
      </c>
      <c r="E88" s="3">
        <v>0.81175499999999989</v>
      </c>
      <c r="F88" s="3">
        <v>1.1339999999999999E-2</v>
      </c>
      <c r="G88" s="3">
        <v>0</v>
      </c>
      <c r="H88" s="3">
        <v>0.121905</v>
      </c>
    </row>
    <row r="89" spans="1:10">
      <c r="A89" t="s">
        <v>209</v>
      </c>
      <c r="B89" t="s">
        <v>1747</v>
      </c>
      <c r="D89" t="s">
        <v>164</v>
      </c>
      <c r="E89" s="3">
        <v>0.81459499999999996</v>
      </c>
      <c r="F89" s="3">
        <v>0.12805</v>
      </c>
      <c r="G89" s="3">
        <v>0</v>
      </c>
      <c r="H89" s="3">
        <v>4.1370000000000004E-2</v>
      </c>
    </row>
    <row r="90" spans="1:10">
      <c r="A90" t="s">
        <v>1416</v>
      </c>
      <c r="B90" t="s">
        <v>1747</v>
      </c>
      <c r="D90" t="s">
        <v>1269</v>
      </c>
      <c r="E90" s="3">
        <v>0.82192000000000009</v>
      </c>
      <c r="F90" s="3">
        <v>6.1600000000000005E-3</v>
      </c>
      <c r="G90" s="3">
        <v>1.7600000000000001E-3</v>
      </c>
      <c r="H90" s="3">
        <v>4.9280000000000004E-2</v>
      </c>
    </row>
    <row r="91" spans="1:10">
      <c r="A91" t="s">
        <v>354</v>
      </c>
      <c r="B91" t="s">
        <v>1747</v>
      </c>
      <c r="D91" t="s">
        <v>164</v>
      </c>
      <c r="E91" s="3">
        <v>0.82199999999999995</v>
      </c>
      <c r="F91" s="3">
        <v>0</v>
      </c>
      <c r="G91" s="3">
        <v>0</v>
      </c>
      <c r="H91" s="3">
        <v>0.17899999999999999</v>
      </c>
    </row>
    <row r="92" spans="1:10">
      <c r="A92" t="s">
        <v>1439</v>
      </c>
      <c r="B92" t="s">
        <v>1747</v>
      </c>
      <c r="D92" t="s">
        <v>1269</v>
      </c>
      <c r="E92" s="3">
        <v>0.83101499999999995</v>
      </c>
      <c r="F92" s="3">
        <v>0</v>
      </c>
      <c r="G92" s="3">
        <v>0</v>
      </c>
      <c r="H92" s="3">
        <v>5.3100000000000001E-2</v>
      </c>
    </row>
    <row r="93" spans="1:10">
      <c r="A93" t="s">
        <v>1140</v>
      </c>
      <c r="B93" t="s">
        <v>1747</v>
      </c>
      <c r="D93" t="s">
        <v>954</v>
      </c>
      <c r="E93" s="3">
        <v>0.83579999999999999</v>
      </c>
      <c r="F93" s="3">
        <v>2.5200000000000001E-3</v>
      </c>
      <c r="G93" s="3">
        <v>0</v>
      </c>
      <c r="H93" s="3">
        <v>8.4000000000000003E-4</v>
      </c>
    </row>
    <row r="94" spans="1:10">
      <c r="A94" t="s">
        <v>1394</v>
      </c>
      <c r="B94" t="s">
        <v>1747</v>
      </c>
      <c r="D94" t="s">
        <v>1269</v>
      </c>
      <c r="E94" s="3">
        <v>0.83775999999999995</v>
      </c>
      <c r="F94" s="3">
        <v>0</v>
      </c>
      <c r="G94" s="3">
        <v>0</v>
      </c>
      <c r="H94" s="3">
        <v>4.1975999999999999E-2</v>
      </c>
    </row>
    <row r="95" spans="1:10">
      <c r="A95" t="s">
        <v>314</v>
      </c>
      <c r="B95" t="s">
        <v>1747</v>
      </c>
      <c r="D95" t="s">
        <v>164</v>
      </c>
      <c r="E95" s="3">
        <v>0.84129999999999994</v>
      </c>
      <c r="F95" s="3">
        <v>7.9899999999999999E-2</v>
      </c>
      <c r="G95" s="3">
        <v>0</v>
      </c>
      <c r="H95" s="3">
        <v>1.8800000000000001E-2</v>
      </c>
    </row>
    <row r="96" spans="1:10">
      <c r="A96" t="s">
        <v>721</v>
      </c>
      <c r="B96" t="s">
        <v>1747</v>
      </c>
      <c r="D96" t="s">
        <v>524</v>
      </c>
      <c r="E96" s="3">
        <v>0.86699999999999999</v>
      </c>
      <c r="F96" s="3">
        <v>0</v>
      </c>
      <c r="G96" s="3">
        <v>8.0000000000000002E-3</v>
      </c>
      <c r="H96" s="3">
        <v>0.124</v>
      </c>
    </row>
    <row r="97" spans="1:8">
      <c r="A97" t="s">
        <v>234</v>
      </c>
      <c r="B97" t="s">
        <v>1747</v>
      </c>
      <c r="D97" t="s">
        <v>164</v>
      </c>
      <c r="E97" s="3">
        <v>0.876</v>
      </c>
      <c r="F97" s="3">
        <v>4.2000000000000003E-2</v>
      </c>
      <c r="G97" s="3">
        <v>4.7E-2</v>
      </c>
      <c r="H97" s="3">
        <v>3.5000000000000003E-2</v>
      </c>
    </row>
    <row r="98" spans="1:8">
      <c r="A98" t="s">
        <v>1231</v>
      </c>
      <c r="B98" t="s">
        <v>1747</v>
      </c>
      <c r="D98" t="s">
        <v>954</v>
      </c>
      <c r="E98" s="3">
        <v>0.877</v>
      </c>
      <c r="F98" s="3">
        <v>4.0000000000000001E-3</v>
      </c>
      <c r="G98" s="3">
        <v>0</v>
      </c>
      <c r="H98" s="3">
        <v>0.11900000000000001</v>
      </c>
    </row>
    <row r="99" spans="1:8">
      <c r="A99" t="s">
        <v>395</v>
      </c>
      <c r="B99" t="s">
        <v>1747</v>
      </c>
      <c r="D99" t="s">
        <v>164</v>
      </c>
      <c r="E99" s="3">
        <v>0.88100000000000001</v>
      </c>
      <c r="F99" s="3">
        <v>2E-3</v>
      </c>
      <c r="G99" s="3">
        <v>1E-3</v>
      </c>
      <c r="H99" s="3">
        <v>0.115</v>
      </c>
    </row>
    <row r="100" spans="1:8">
      <c r="A100" t="s">
        <v>810</v>
      </c>
      <c r="B100" t="s">
        <v>1747</v>
      </c>
      <c r="D100" t="s">
        <v>524</v>
      </c>
      <c r="E100" s="3">
        <v>0.88433000000000006</v>
      </c>
      <c r="F100" s="3">
        <v>5.2524999999999995E-2</v>
      </c>
      <c r="G100" s="3">
        <v>8.5949999999999991E-4</v>
      </c>
      <c r="H100" s="3">
        <v>1.6234999999999999E-2</v>
      </c>
    </row>
    <row r="101" spans="1:8">
      <c r="A101" t="s">
        <v>1484</v>
      </c>
      <c r="B101" t="s">
        <v>1747</v>
      </c>
      <c r="D101" t="s">
        <v>1269</v>
      </c>
      <c r="E101" s="3">
        <v>0.88663500000000006</v>
      </c>
      <c r="F101" s="3">
        <v>0</v>
      </c>
      <c r="G101" s="3">
        <v>0</v>
      </c>
      <c r="H101" s="3">
        <v>2.7449999999999999E-2</v>
      </c>
    </row>
    <row r="102" spans="1:8">
      <c r="A102" t="s">
        <v>340</v>
      </c>
      <c r="B102" t="s">
        <v>1747</v>
      </c>
      <c r="D102" t="s">
        <v>164</v>
      </c>
      <c r="E102" s="3">
        <v>0.88700000000000001</v>
      </c>
      <c r="F102" s="3">
        <v>0.04</v>
      </c>
      <c r="G102" s="3">
        <v>0</v>
      </c>
      <c r="H102" s="3">
        <v>7.2000000000000008E-2</v>
      </c>
    </row>
    <row r="103" spans="1:8">
      <c r="A103" t="s">
        <v>1728</v>
      </c>
      <c r="B103" t="s">
        <v>1747</v>
      </c>
      <c r="D103" t="s">
        <v>1269</v>
      </c>
      <c r="E103" s="3">
        <v>0.88700000000000001</v>
      </c>
      <c r="F103" s="3">
        <v>1.4999999999999999E-2</v>
      </c>
      <c r="G103" s="3">
        <v>3.4000000000000002E-2</v>
      </c>
      <c r="H103" s="3">
        <v>6.5000000000000002E-2</v>
      </c>
    </row>
    <row r="104" spans="1:8">
      <c r="A104" t="s">
        <v>243</v>
      </c>
      <c r="B104" t="s">
        <v>1747</v>
      </c>
      <c r="D104" t="s">
        <v>164</v>
      </c>
      <c r="E104" s="3">
        <v>0.88729999999999998</v>
      </c>
      <c r="F104" s="3">
        <v>1.7099999999999997E-2</v>
      </c>
      <c r="G104" s="3">
        <v>0</v>
      </c>
      <c r="H104" s="3">
        <v>4.5600000000000002E-2</v>
      </c>
    </row>
    <row r="105" spans="1:8">
      <c r="A105" t="s">
        <v>422</v>
      </c>
      <c r="B105" t="s">
        <v>1747</v>
      </c>
      <c r="D105" t="s">
        <v>164</v>
      </c>
      <c r="E105" s="3">
        <v>0.89100000000000001</v>
      </c>
      <c r="F105" s="3">
        <v>1E-3</v>
      </c>
      <c r="G105" s="3">
        <v>0</v>
      </c>
      <c r="H105" s="3">
        <v>0.108</v>
      </c>
    </row>
    <row r="106" spans="1:8">
      <c r="A106" t="s">
        <v>380</v>
      </c>
      <c r="B106" t="s">
        <v>1747</v>
      </c>
      <c r="D106" t="s">
        <v>164</v>
      </c>
      <c r="E106" s="3">
        <v>0.89212500000000006</v>
      </c>
      <c r="F106" s="3">
        <v>2.745E-3</v>
      </c>
      <c r="G106" s="3">
        <v>0</v>
      </c>
      <c r="H106" s="3">
        <v>1.9214999999999999E-2</v>
      </c>
    </row>
    <row r="107" spans="1:8">
      <c r="A107" t="s">
        <v>163</v>
      </c>
      <c r="B107" t="s">
        <v>1747</v>
      </c>
      <c r="D107" t="s">
        <v>164</v>
      </c>
      <c r="E107" s="3">
        <v>0.89212500000000006</v>
      </c>
      <c r="F107" s="3">
        <v>2.7300000000000001E-2</v>
      </c>
      <c r="G107" s="3">
        <v>0</v>
      </c>
      <c r="H107" s="3">
        <v>5.5574999999999999E-2</v>
      </c>
    </row>
    <row r="108" spans="1:8">
      <c r="A108" t="s">
        <v>1406</v>
      </c>
      <c r="B108" t="s">
        <v>1748</v>
      </c>
      <c r="D108" t="s">
        <v>1269</v>
      </c>
      <c r="E108" s="3">
        <v>0.68515199999999998</v>
      </c>
      <c r="F108" s="3">
        <v>0</v>
      </c>
      <c r="G108" s="3">
        <v>0</v>
      </c>
      <c r="H108" s="3">
        <v>3.4416000000000002E-2</v>
      </c>
    </row>
    <row r="109" spans="1:8">
      <c r="A109" t="s">
        <v>386</v>
      </c>
      <c r="B109" t="s">
        <v>1748</v>
      </c>
      <c r="D109" t="s">
        <v>164</v>
      </c>
      <c r="E109" s="3">
        <v>0.68698500000000007</v>
      </c>
      <c r="F109" s="3">
        <v>1.4365000000000001E-2</v>
      </c>
      <c r="G109" s="3">
        <v>1.0985E-2</v>
      </c>
      <c r="H109" s="3">
        <v>0.13181999999999999</v>
      </c>
    </row>
    <row r="110" spans="1:8">
      <c r="A110" t="s">
        <v>1132</v>
      </c>
      <c r="B110" t="s">
        <v>1748</v>
      </c>
      <c r="D110" t="s">
        <v>954</v>
      </c>
      <c r="E110" s="3">
        <v>0.70069999999999999</v>
      </c>
      <c r="F110" s="3">
        <v>4.2899999999999995E-3</v>
      </c>
      <c r="G110" s="3">
        <v>0</v>
      </c>
      <c r="H110" s="3">
        <v>1.001E-2</v>
      </c>
    </row>
    <row r="111" spans="1:8">
      <c r="A111" t="s">
        <v>999</v>
      </c>
      <c r="B111" t="s">
        <v>1748</v>
      </c>
      <c r="D111" t="s">
        <v>954</v>
      </c>
      <c r="E111" s="3">
        <v>0.70275849999999995</v>
      </c>
      <c r="F111" s="3">
        <v>0</v>
      </c>
      <c r="G111" s="3">
        <v>0</v>
      </c>
      <c r="H111" s="3">
        <v>4.172E-2</v>
      </c>
    </row>
    <row r="112" spans="1:8">
      <c r="A112" t="s">
        <v>1225</v>
      </c>
      <c r="B112" t="s">
        <v>1748</v>
      </c>
      <c r="D112" t="s">
        <v>954</v>
      </c>
      <c r="E112" s="3">
        <v>0.70499999999999996</v>
      </c>
      <c r="F112" s="3">
        <v>2.3E-2</v>
      </c>
      <c r="G112" s="3">
        <v>0</v>
      </c>
      <c r="H112" s="3">
        <v>0.27100000000000002</v>
      </c>
    </row>
    <row r="113" spans="1:8">
      <c r="A113" t="s">
        <v>1512</v>
      </c>
      <c r="B113" t="s">
        <v>1748</v>
      </c>
      <c r="D113" t="s">
        <v>1269</v>
      </c>
      <c r="E113" s="3">
        <v>0.70547000000000004</v>
      </c>
      <c r="F113" s="3">
        <v>2.3700000000000001E-3</v>
      </c>
      <c r="G113" s="3">
        <v>0</v>
      </c>
      <c r="H113" s="3">
        <v>8.1133000000000011E-2</v>
      </c>
    </row>
    <row r="114" spans="1:8">
      <c r="A114" t="s">
        <v>432</v>
      </c>
      <c r="B114" t="s">
        <v>1748</v>
      </c>
      <c r="D114" t="s">
        <v>164</v>
      </c>
      <c r="E114" s="3">
        <v>0.70780500000000002</v>
      </c>
      <c r="F114" s="3">
        <v>0.14931</v>
      </c>
      <c r="G114" s="3">
        <v>0</v>
      </c>
      <c r="H114" s="3">
        <v>8.7884999999999991E-2</v>
      </c>
    </row>
    <row r="115" spans="1:8">
      <c r="A115" t="s">
        <v>1034</v>
      </c>
      <c r="B115" t="s">
        <v>1748</v>
      </c>
      <c r="D115" t="s">
        <v>954</v>
      </c>
      <c r="E115" s="3">
        <v>0.70800000000000007</v>
      </c>
      <c r="F115" s="3">
        <v>8.5600000000000009E-2</v>
      </c>
      <c r="G115" s="3">
        <v>0</v>
      </c>
      <c r="H115" s="3">
        <v>5.6000000000000008E-3</v>
      </c>
    </row>
    <row r="116" spans="1:8">
      <c r="A116" t="s">
        <v>912</v>
      </c>
      <c r="B116" t="s">
        <v>1748</v>
      </c>
      <c r="D116" t="s">
        <v>524</v>
      </c>
      <c r="E116" s="3">
        <v>0.71412500000000001</v>
      </c>
      <c r="F116" s="3">
        <v>0</v>
      </c>
      <c r="G116" s="3">
        <v>0</v>
      </c>
      <c r="H116" s="3">
        <v>1.0149999999999999E-2</v>
      </c>
    </row>
    <row r="117" spans="1:8">
      <c r="A117" t="s">
        <v>1382</v>
      </c>
      <c r="B117" t="s">
        <v>1748</v>
      </c>
      <c r="D117" t="s">
        <v>1269</v>
      </c>
      <c r="E117" s="3">
        <v>0.71811000000000003</v>
      </c>
      <c r="F117" s="3">
        <v>0</v>
      </c>
      <c r="G117" s="3">
        <v>0</v>
      </c>
      <c r="H117" s="3">
        <v>7.1099999999999997E-2</v>
      </c>
    </row>
    <row r="118" spans="1:8">
      <c r="A118" t="s">
        <v>1410</v>
      </c>
      <c r="B118" t="s">
        <v>1748</v>
      </c>
      <c r="D118" t="s">
        <v>1269</v>
      </c>
      <c r="E118" s="3">
        <v>0.72071999999999992</v>
      </c>
      <c r="F118" s="3">
        <v>0</v>
      </c>
      <c r="G118" s="3">
        <v>0</v>
      </c>
      <c r="H118" s="3">
        <v>0.11760000000000001</v>
      </c>
    </row>
    <row r="119" spans="1:8">
      <c r="A119" t="s">
        <v>1388</v>
      </c>
      <c r="B119" t="s">
        <v>1748</v>
      </c>
      <c r="D119" t="s">
        <v>1269</v>
      </c>
      <c r="E119" s="3">
        <v>0.73205999999999993</v>
      </c>
      <c r="F119" s="3">
        <v>0</v>
      </c>
      <c r="G119" s="3">
        <v>0</v>
      </c>
      <c r="H119" s="3">
        <v>9.7939999999999999E-2</v>
      </c>
    </row>
    <row r="120" spans="1:8">
      <c r="A120" t="s">
        <v>1399</v>
      </c>
      <c r="B120" t="s">
        <v>1748</v>
      </c>
      <c r="D120" t="s">
        <v>1269</v>
      </c>
      <c r="E120" s="3">
        <v>0.73583999999999994</v>
      </c>
      <c r="F120" s="3">
        <v>8.4000000000000003E-4</v>
      </c>
      <c r="G120" s="3">
        <v>8.4000000000000003E-4</v>
      </c>
      <c r="H120" s="3">
        <v>0.10247999999999999</v>
      </c>
    </row>
    <row r="121" spans="1:8">
      <c r="A121" t="s">
        <v>1299</v>
      </c>
      <c r="B121" t="s">
        <v>1748</v>
      </c>
      <c r="D121" t="s">
        <v>1269</v>
      </c>
      <c r="E121" s="3">
        <v>0.75680000000000003</v>
      </c>
      <c r="F121" s="3">
        <v>0</v>
      </c>
      <c r="G121" s="3">
        <v>0</v>
      </c>
      <c r="H121" s="3">
        <v>0.10234</v>
      </c>
    </row>
    <row r="122" spans="1:8">
      <c r="A122" t="s">
        <v>286</v>
      </c>
      <c r="B122" t="s">
        <v>1748</v>
      </c>
      <c r="D122" t="s">
        <v>164</v>
      </c>
      <c r="E122" s="3">
        <v>0.76195000000000002</v>
      </c>
      <c r="F122" s="3">
        <v>7.8750000000000001E-3</v>
      </c>
      <c r="G122" s="3">
        <v>0</v>
      </c>
      <c r="H122" s="3">
        <v>0.105</v>
      </c>
    </row>
    <row r="123" spans="1:8">
      <c r="A123" t="s">
        <v>1457</v>
      </c>
      <c r="B123" t="s">
        <v>1748</v>
      </c>
      <c r="D123" t="s">
        <v>1269</v>
      </c>
      <c r="E123" s="3">
        <v>0.76312499999999994</v>
      </c>
      <c r="F123" s="3">
        <v>1.65E-4</v>
      </c>
      <c r="G123" s="3">
        <v>0</v>
      </c>
      <c r="H123" s="3">
        <v>6.17925E-2</v>
      </c>
    </row>
    <row r="124" spans="1:8">
      <c r="A124" t="s">
        <v>347</v>
      </c>
      <c r="B124" t="s">
        <v>1748</v>
      </c>
      <c r="D124" t="s">
        <v>164</v>
      </c>
      <c r="E124" s="3">
        <v>0.76500000000000001</v>
      </c>
      <c r="F124" s="3">
        <v>0.112</v>
      </c>
      <c r="G124" s="3">
        <v>0</v>
      </c>
      <c r="H124" s="3">
        <v>0.123</v>
      </c>
    </row>
    <row r="125" spans="1:8">
      <c r="A125" t="s">
        <v>1443</v>
      </c>
      <c r="B125" t="s">
        <v>1748</v>
      </c>
      <c r="D125" t="s">
        <v>1269</v>
      </c>
      <c r="E125" s="3">
        <v>0.76950400000000008</v>
      </c>
      <c r="F125" s="3">
        <v>1.73E-4</v>
      </c>
      <c r="G125" s="3">
        <v>8.6499999999999999E-4</v>
      </c>
      <c r="H125" s="3">
        <v>9.4284999999999994E-2</v>
      </c>
    </row>
    <row r="126" spans="1:8">
      <c r="A126" t="s">
        <v>1462</v>
      </c>
      <c r="B126" t="s">
        <v>1748</v>
      </c>
      <c r="D126" t="s">
        <v>1269</v>
      </c>
      <c r="E126" s="3">
        <v>0.77161999999999986</v>
      </c>
      <c r="F126" s="3">
        <v>0</v>
      </c>
      <c r="G126" s="3">
        <v>0</v>
      </c>
      <c r="H126" s="3">
        <v>4.7559999999999998E-2</v>
      </c>
    </row>
    <row r="127" spans="1:8">
      <c r="A127" t="s">
        <v>715</v>
      </c>
      <c r="B127" t="s">
        <v>1748</v>
      </c>
      <c r="D127" t="s">
        <v>524</v>
      </c>
      <c r="E127" s="3">
        <v>0.79</v>
      </c>
      <c r="F127" s="3">
        <v>0</v>
      </c>
      <c r="G127" s="3">
        <v>1.0999999999999999E-2</v>
      </c>
      <c r="H127" s="3">
        <v>0.2</v>
      </c>
    </row>
    <row r="128" spans="1:8">
      <c r="A128" t="s">
        <v>201</v>
      </c>
      <c r="B128" t="s">
        <v>1748</v>
      </c>
      <c r="D128" t="s">
        <v>164</v>
      </c>
      <c r="E128" s="3">
        <v>0.79329000000000005</v>
      </c>
      <c r="F128" s="3">
        <v>2.7900000000000001E-2</v>
      </c>
      <c r="G128" s="3">
        <v>4.6500000000000003E-4</v>
      </c>
      <c r="H128" s="3">
        <v>0.10695</v>
      </c>
    </row>
    <row r="129" spans="1:9">
      <c r="A129" t="s">
        <v>228</v>
      </c>
      <c r="B129" t="s">
        <v>1749</v>
      </c>
      <c r="D129" t="s">
        <v>164</v>
      </c>
      <c r="E129" s="3">
        <v>0.48761999999999994</v>
      </c>
      <c r="F129" s="3">
        <v>0.15479999999999999</v>
      </c>
      <c r="G129" s="3">
        <v>0</v>
      </c>
      <c r="H129" s="3">
        <v>0.21758</v>
      </c>
      <c r="I129" s="1">
        <f t="shared" ref="I129:I137" si="2">+E129+F129</f>
        <v>0.64241999999999999</v>
      </c>
    </row>
    <row r="130" spans="1:9">
      <c r="A130" t="s">
        <v>1145</v>
      </c>
      <c r="B130" t="s">
        <v>1749</v>
      </c>
      <c r="D130" t="s">
        <v>954</v>
      </c>
      <c r="E130" s="3">
        <v>0.46712500000000001</v>
      </c>
      <c r="F130" s="3">
        <v>2.1210000000000003E-2</v>
      </c>
      <c r="G130" s="3">
        <v>0</v>
      </c>
      <c r="H130" s="3">
        <v>1.6664999999999999E-2</v>
      </c>
      <c r="I130" s="1">
        <f t="shared" si="2"/>
        <v>0.48833500000000002</v>
      </c>
    </row>
    <row r="131" spans="1:9">
      <c r="A131" t="s">
        <v>1216</v>
      </c>
      <c r="B131" t="s">
        <v>1749</v>
      </c>
      <c r="D131" t="s">
        <v>954</v>
      </c>
      <c r="E131" s="3">
        <v>0.49220000000000003</v>
      </c>
      <c r="F131" s="3">
        <v>5.8849999999999996E-3</v>
      </c>
      <c r="G131" s="3">
        <v>2.14E-3</v>
      </c>
      <c r="H131" s="3">
        <v>3.424E-2</v>
      </c>
      <c r="I131" s="1">
        <f t="shared" si="2"/>
        <v>0.498085</v>
      </c>
    </row>
    <row r="132" spans="1:9">
      <c r="A132" t="s">
        <v>1556</v>
      </c>
      <c r="B132" t="s">
        <v>1749</v>
      </c>
      <c r="D132" t="s">
        <v>1537</v>
      </c>
      <c r="E132" s="3">
        <v>0.52065000000000006</v>
      </c>
      <c r="F132" s="3">
        <v>5.8500000000000002E-3</v>
      </c>
      <c r="G132" s="3">
        <v>1.1700000000000002E-2</v>
      </c>
      <c r="H132" s="3">
        <v>0.11180000000000001</v>
      </c>
      <c r="I132" s="1">
        <f t="shared" si="2"/>
        <v>0.52650000000000008</v>
      </c>
    </row>
    <row r="133" spans="1:9">
      <c r="A133" t="s">
        <v>1319</v>
      </c>
      <c r="B133" t="s">
        <v>1749</v>
      </c>
      <c r="D133" t="s">
        <v>1269</v>
      </c>
      <c r="E133" s="3">
        <v>0.54039999999999999</v>
      </c>
      <c r="F133" s="3">
        <v>0</v>
      </c>
      <c r="G133" s="3">
        <v>0</v>
      </c>
      <c r="H133" s="3">
        <v>0.15889999999999999</v>
      </c>
      <c r="I133" s="1">
        <f t="shared" si="2"/>
        <v>0.54039999999999999</v>
      </c>
    </row>
    <row r="134" spans="1:9">
      <c r="A134" t="s">
        <v>1374</v>
      </c>
      <c r="B134" t="s">
        <v>1749</v>
      </c>
      <c r="D134" t="s">
        <v>1269</v>
      </c>
      <c r="E134" s="3">
        <v>0.54488999999999999</v>
      </c>
      <c r="F134" s="3">
        <v>6.1499999999999999E-4</v>
      </c>
      <c r="G134" s="3">
        <v>4.3049999999999998E-3</v>
      </c>
      <c r="H134" s="3">
        <v>6.4574999999999994E-2</v>
      </c>
      <c r="I134" s="1">
        <f t="shared" si="2"/>
        <v>0.54550500000000002</v>
      </c>
    </row>
    <row r="135" spans="1:9">
      <c r="A135" t="s">
        <v>366</v>
      </c>
      <c r="B135" t="s">
        <v>1749</v>
      </c>
      <c r="D135" t="s">
        <v>164</v>
      </c>
      <c r="E135" s="3">
        <v>0.55516999999999994</v>
      </c>
      <c r="F135" s="3">
        <v>3.0800000000000003E-3</v>
      </c>
      <c r="G135" s="3">
        <v>2.31E-3</v>
      </c>
      <c r="H135" s="3">
        <v>0.20944000000000002</v>
      </c>
      <c r="I135" s="1">
        <f t="shared" si="2"/>
        <v>0.55824999999999991</v>
      </c>
    </row>
    <row r="136" spans="1:9">
      <c r="A136" t="s">
        <v>1430</v>
      </c>
      <c r="B136" t="s">
        <v>1749</v>
      </c>
      <c r="D136" t="s">
        <v>1269</v>
      </c>
      <c r="E136" s="3">
        <v>0.56562000000000001</v>
      </c>
      <c r="F136" s="3">
        <v>6.6000000000000008E-3</v>
      </c>
      <c r="G136" s="3">
        <v>3.3E-4</v>
      </c>
      <c r="H136" s="3">
        <v>8.7780000000000011E-2</v>
      </c>
      <c r="I136" s="1">
        <f t="shared" si="2"/>
        <v>0.57222000000000006</v>
      </c>
    </row>
    <row r="137" spans="1:9">
      <c r="A137" t="s">
        <v>1160</v>
      </c>
      <c r="B137" t="s">
        <v>1749</v>
      </c>
      <c r="D137" t="s">
        <v>954</v>
      </c>
      <c r="E137" s="3">
        <v>0.596167</v>
      </c>
      <c r="F137" s="3">
        <v>2.6454999999999996E-2</v>
      </c>
      <c r="G137" s="3">
        <v>2.1449999999999998E-3</v>
      </c>
      <c r="H137" s="3">
        <v>9.0090000000000003E-2</v>
      </c>
      <c r="I137" s="1">
        <f t="shared" si="2"/>
        <v>0.62262200000000001</v>
      </c>
    </row>
    <row r="138" spans="1:9">
      <c r="A138" t="s">
        <v>257</v>
      </c>
      <c r="B138" t="s">
        <v>1749</v>
      </c>
      <c r="D138" t="s">
        <v>164</v>
      </c>
      <c r="E138" s="3">
        <v>0.60499999999999998</v>
      </c>
      <c r="F138" s="3">
        <v>6.2E-2</v>
      </c>
      <c r="G138" s="3">
        <v>0</v>
      </c>
      <c r="H138" s="3">
        <v>0.33400000000000002</v>
      </c>
    </row>
    <row r="139" spans="1:9">
      <c r="A139" t="s">
        <v>1352</v>
      </c>
      <c r="B139" t="s">
        <v>1749</v>
      </c>
      <c r="D139" t="s">
        <v>1269</v>
      </c>
      <c r="E139" s="3">
        <v>0.60628000000000004</v>
      </c>
      <c r="F139" s="3">
        <v>5.4280000000000002E-2</v>
      </c>
      <c r="G139" s="3">
        <v>0.21160000000000001</v>
      </c>
      <c r="H139" s="3">
        <v>4.7840000000000001E-2</v>
      </c>
    </row>
    <row r="140" spans="1:9">
      <c r="A140" t="s">
        <v>962</v>
      </c>
      <c r="B140" t="s">
        <v>1749</v>
      </c>
      <c r="D140" t="s">
        <v>954</v>
      </c>
      <c r="E140" s="3">
        <v>0.62111000000000005</v>
      </c>
      <c r="F140" s="3">
        <v>9.3100000000000006E-3</v>
      </c>
      <c r="G140" s="3">
        <v>0</v>
      </c>
      <c r="H140" s="3">
        <v>3.3915000000000001E-2</v>
      </c>
    </row>
    <row r="141" spans="1:9">
      <c r="A141" t="s">
        <v>1450</v>
      </c>
      <c r="B141" t="s">
        <v>1749</v>
      </c>
      <c r="D141" t="s">
        <v>1269</v>
      </c>
      <c r="E141" s="3">
        <v>0.62202499999999994</v>
      </c>
      <c r="F141" s="3">
        <v>0</v>
      </c>
      <c r="G141" s="3">
        <v>4.1699999999999994E-4</v>
      </c>
      <c r="H141" s="3">
        <v>7.1584999999999996E-2</v>
      </c>
    </row>
    <row r="142" spans="1:9">
      <c r="A142" t="s">
        <v>181</v>
      </c>
      <c r="B142" t="s">
        <v>1749</v>
      </c>
      <c r="D142" t="s">
        <v>164</v>
      </c>
      <c r="E142" s="3">
        <v>0.629</v>
      </c>
      <c r="F142" s="3">
        <v>0.36599999999999999</v>
      </c>
      <c r="G142" s="3">
        <v>0</v>
      </c>
      <c r="H142" s="3">
        <v>5.0000000000000001E-3</v>
      </c>
    </row>
    <row r="143" spans="1:9">
      <c r="A143" t="s">
        <v>1116</v>
      </c>
      <c r="B143" t="s">
        <v>1749</v>
      </c>
      <c r="D143" t="s">
        <v>954</v>
      </c>
      <c r="E143" s="3">
        <v>0.629915</v>
      </c>
      <c r="F143" s="3">
        <v>3.7894999999999998E-2</v>
      </c>
      <c r="G143" s="3">
        <v>7.1500000000000003E-4</v>
      </c>
      <c r="H143" s="3">
        <v>4.4329999999999994E-2</v>
      </c>
    </row>
    <row r="144" spans="1:9">
      <c r="A144" t="s">
        <v>660</v>
      </c>
      <c r="B144" t="s">
        <v>1749</v>
      </c>
      <c r="D144" t="s">
        <v>524</v>
      </c>
      <c r="E144" s="3">
        <v>0.64400000000000002</v>
      </c>
      <c r="F144" s="3">
        <v>6.3E-2</v>
      </c>
      <c r="G144" s="3">
        <v>0.27900000000000003</v>
      </c>
      <c r="H144" s="3">
        <v>1.3000000000000001E-2</v>
      </c>
    </row>
    <row r="145" spans="1:8">
      <c r="A145" t="s">
        <v>1313</v>
      </c>
      <c r="B145" t="s">
        <v>1749</v>
      </c>
      <c r="D145" t="s">
        <v>1269</v>
      </c>
      <c r="E145" s="3">
        <v>0.65175000000000005</v>
      </c>
      <c r="F145" s="3">
        <v>0</v>
      </c>
      <c r="G145" s="3">
        <v>0</v>
      </c>
      <c r="H145" s="3">
        <v>9.8250000000000004E-2</v>
      </c>
    </row>
    <row r="146" spans="1:8">
      <c r="A146" t="s">
        <v>1478</v>
      </c>
      <c r="B146" t="s">
        <v>1749</v>
      </c>
      <c r="D146" t="s">
        <v>1269</v>
      </c>
      <c r="E146" s="3">
        <v>0.66</v>
      </c>
      <c r="F146" s="3">
        <v>6.4000000000000001E-2</v>
      </c>
      <c r="G146" s="3">
        <v>0.249</v>
      </c>
      <c r="H146" s="3">
        <v>2.7999999999999997E-2</v>
      </c>
    </row>
    <row r="147" spans="1:8">
      <c r="A147" t="s">
        <v>1171</v>
      </c>
      <c r="B147" t="s">
        <v>1749</v>
      </c>
      <c r="D147" t="s">
        <v>954</v>
      </c>
      <c r="E147" s="3">
        <v>0.67066999999999988</v>
      </c>
      <c r="F147" s="3">
        <v>4.2899999999999995E-3</v>
      </c>
      <c r="G147" s="3">
        <v>5.0049999999999999E-3</v>
      </c>
      <c r="H147" s="3">
        <v>3.5034999999999997E-2</v>
      </c>
    </row>
    <row r="148" spans="1:8">
      <c r="A148" t="s">
        <v>307</v>
      </c>
      <c r="B148" t="s">
        <v>1749</v>
      </c>
      <c r="D148" t="s">
        <v>164</v>
      </c>
      <c r="E148" s="3">
        <v>0.67136499999999988</v>
      </c>
      <c r="F148" s="3">
        <v>0.17476499999999998</v>
      </c>
      <c r="G148" s="3">
        <v>0</v>
      </c>
      <c r="H148" s="3">
        <v>0.10791499999999998</v>
      </c>
    </row>
    <row r="149" spans="1:8">
      <c r="A149" t="s">
        <v>590</v>
      </c>
      <c r="B149" t="s">
        <v>1743</v>
      </c>
      <c r="D149" t="s">
        <v>524</v>
      </c>
      <c r="E149" s="3">
        <v>5.0999999999999997E-2</v>
      </c>
      <c r="F149" s="3">
        <v>1.7999999999999999E-2</v>
      </c>
      <c r="G149" s="3">
        <v>0.182</v>
      </c>
      <c r="H149" s="3">
        <v>0.748</v>
      </c>
    </row>
    <row r="150" spans="1:8">
      <c r="A150" t="s">
        <v>616</v>
      </c>
      <c r="B150" t="s">
        <v>1743</v>
      </c>
      <c r="D150" t="s">
        <v>524</v>
      </c>
      <c r="E150" s="3">
        <v>0.02</v>
      </c>
      <c r="F150" s="3">
        <v>0</v>
      </c>
      <c r="G150" s="3">
        <v>1.4999999999999999E-2</v>
      </c>
      <c r="H150" s="3">
        <v>0.96499999999999997</v>
      </c>
    </row>
    <row r="151" spans="1:8">
      <c r="A151" t="s">
        <v>638</v>
      </c>
      <c r="B151" t="s">
        <v>1743</v>
      </c>
      <c r="D151" t="s">
        <v>524</v>
      </c>
      <c r="E151" s="3">
        <v>2.3E-2</v>
      </c>
      <c r="F151" s="3">
        <v>3.2000000000000001E-2</v>
      </c>
      <c r="G151" s="3">
        <v>0.55100000000000005</v>
      </c>
      <c r="H151" s="3">
        <v>0.39400000000000002</v>
      </c>
    </row>
    <row r="152" spans="1:8">
      <c r="A152" t="s">
        <v>215</v>
      </c>
      <c r="B152" t="s">
        <v>1743</v>
      </c>
      <c r="D152" t="s">
        <v>164</v>
      </c>
      <c r="E152" s="3">
        <v>0.253</v>
      </c>
      <c r="F152" s="3">
        <v>0.16700000000000001</v>
      </c>
      <c r="G152" s="3">
        <v>0.56399999999999995</v>
      </c>
      <c r="H152" s="3">
        <v>1.6E-2</v>
      </c>
    </row>
    <row r="153" spans="1:8">
      <c r="A153" t="s">
        <v>866</v>
      </c>
      <c r="B153" t="s">
        <v>1743</v>
      </c>
      <c r="D153" t="s">
        <v>524</v>
      </c>
      <c r="E153" s="3">
        <v>1.9750000000000004E-2</v>
      </c>
      <c r="F153" s="3">
        <v>0.11376</v>
      </c>
      <c r="G153" s="3">
        <v>0.6343700000000001</v>
      </c>
      <c r="H153" s="3">
        <v>2.2673000000000002E-2</v>
      </c>
    </row>
    <row r="154" spans="1:8">
      <c r="A154" t="s">
        <v>794</v>
      </c>
      <c r="B154" t="s">
        <v>1743</v>
      </c>
      <c r="D154" t="s">
        <v>524</v>
      </c>
      <c r="E154" s="3">
        <v>1.4474999999999998E-2</v>
      </c>
      <c r="F154" s="3">
        <v>0</v>
      </c>
      <c r="G154" s="3">
        <v>0.63690000000000002</v>
      </c>
      <c r="H154" s="3">
        <v>0.311695</v>
      </c>
    </row>
    <row r="155" spans="1:8">
      <c r="A155" t="s">
        <v>770</v>
      </c>
      <c r="B155" t="s">
        <v>1743</v>
      </c>
      <c r="D155" t="s">
        <v>524</v>
      </c>
      <c r="E155" s="3">
        <v>7.5270000000000004E-2</v>
      </c>
      <c r="F155" s="3">
        <v>3.8600000000000002E-2</v>
      </c>
      <c r="G155" s="3">
        <v>0.78937000000000002</v>
      </c>
      <c r="H155" s="3">
        <v>6.2725000000000003E-2</v>
      </c>
    </row>
    <row r="156" spans="1:8">
      <c r="A156" t="s">
        <v>893</v>
      </c>
      <c r="B156" t="s">
        <v>1743</v>
      </c>
      <c r="D156" t="s">
        <v>524</v>
      </c>
      <c r="E156" s="3">
        <v>7.1904999999999997E-2</v>
      </c>
      <c r="F156" s="3">
        <v>9.6530000000000005E-2</v>
      </c>
      <c r="G156" s="3">
        <v>0.81656499999999999</v>
      </c>
      <c r="H156" s="3">
        <v>0</v>
      </c>
    </row>
    <row r="157" spans="1:8">
      <c r="A157" t="s">
        <v>880</v>
      </c>
      <c r="B157" t="s">
        <v>1743</v>
      </c>
      <c r="D157" t="s">
        <v>524</v>
      </c>
      <c r="E157" s="3">
        <v>4.6500000000000005E-3</v>
      </c>
      <c r="F157" s="3">
        <v>4.2779999999999999E-2</v>
      </c>
      <c r="G157" s="3">
        <v>0.84630000000000005</v>
      </c>
      <c r="H157" s="3">
        <v>3.7851000000000003E-2</v>
      </c>
    </row>
    <row r="158" spans="1:8">
      <c r="A158" t="s">
        <v>826</v>
      </c>
      <c r="B158" t="s">
        <v>1743</v>
      </c>
      <c r="D158" t="s">
        <v>524</v>
      </c>
      <c r="E158" s="3">
        <v>8.4599999999999988E-3</v>
      </c>
      <c r="F158" s="3">
        <v>5.1699999999999996E-2</v>
      </c>
      <c r="G158" s="3">
        <v>0.87702000000000002</v>
      </c>
      <c r="H158" s="3">
        <v>3.6659999999999996E-3</v>
      </c>
    </row>
    <row r="159" spans="1:8">
      <c r="A159" t="s">
        <v>779</v>
      </c>
      <c r="B159" t="s">
        <v>1743</v>
      </c>
      <c r="D159" t="s">
        <v>524</v>
      </c>
      <c r="E159" s="3">
        <v>3.8400000000000001E-3</v>
      </c>
      <c r="F159" s="3">
        <v>1.9199999999999998E-2</v>
      </c>
      <c r="G159" s="3">
        <v>0.93023999999999996</v>
      </c>
      <c r="H159" s="3">
        <v>7.6800000000000002E-3</v>
      </c>
    </row>
    <row r="160" spans="1:8">
      <c r="A160" t="s">
        <v>861</v>
      </c>
      <c r="B160" t="s">
        <v>1743</v>
      </c>
      <c r="D160" t="s">
        <v>524</v>
      </c>
      <c r="E160" s="3">
        <v>5.0000000000000001E-3</v>
      </c>
      <c r="F160" s="3">
        <v>2E-3</v>
      </c>
      <c r="G160" s="3">
        <v>0.97299999999999998</v>
      </c>
      <c r="H160" s="3">
        <v>1.9E-2</v>
      </c>
    </row>
    <row r="161" spans="1:8">
      <c r="A161" t="s">
        <v>853</v>
      </c>
      <c r="B161" t="s">
        <v>1744</v>
      </c>
      <c r="D161" t="s">
        <v>524</v>
      </c>
      <c r="E161" s="3">
        <v>2E-3</v>
      </c>
      <c r="F161" s="3">
        <v>0.89800000000000002</v>
      </c>
      <c r="G161" s="3">
        <v>9.6000000000000002E-2</v>
      </c>
      <c r="H161" s="3">
        <v>4.7000000000000002E-3</v>
      </c>
    </row>
    <row r="162" spans="1:8">
      <c r="A162" t="s">
        <v>1668</v>
      </c>
      <c r="B162" t="s">
        <v>1744</v>
      </c>
      <c r="D162" t="s">
        <v>1575</v>
      </c>
      <c r="E162" s="3">
        <v>1.8600000000000001E-3</v>
      </c>
      <c r="F162" s="3">
        <v>0.91047</v>
      </c>
      <c r="G162" s="3">
        <v>0</v>
      </c>
      <c r="H162" s="3">
        <v>1.7019000000000003E-2</v>
      </c>
    </row>
    <row r="163" spans="1:8">
      <c r="A163" t="s">
        <v>1693</v>
      </c>
      <c r="B163" t="s">
        <v>1744</v>
      </c>
      <c r="D163" t="s">
        <v>1575</v>
      </c>
      <c r="E163" s="3">
        <v>1.8600000000000001E-3</v>
      </c>
      <c r="F163" s="3">
        <v>0.92535000000000001</v>
      </c>
      <c r="G163" s="3">
        <v>0</v>
      </c>
      <c r="H163" s="3">
        <v>1.8600000000000001E-3</v>
      </c>
    </row>
    <row r="164" spans="1:8">
      <c r="A164" t="s">
        <v>1640</v>
      </c>
      <c r="B164" t="s">
        <v>1744</v>
      </c>
      <c r="D164" t="s">
        <v>1575</v>
      </c>
      <c r="E164" s="3">
        <v>5.1999999999999998E-2</v>
      </c>
      <c r="F164" s="3">
        <v>0.92800000000000005</v>
      </c>
      <c r="G164" s="3">
        <v>0</v>
      </c>
      <c r="H164" s="3">
        <v>0.02</v>
      </c>
    </row>
    <row r="165" spans="1:8">
      <c r="A165" t="s">
        <v>574</v>
      </c>
      <c r="B165" t="s">
        <v>1744</v>
      </c>
      <c r="D165" t="s">
        <v>524</v>
      </c>
      <c r="E165" s="3">
        <v>6.4000000000000001E-2</v>
      </c>
      <c r="F165" s="3">
        <v>0.93</v>
      </c>
      <c r="G165" s="3">
        <v>0</v>
      </c>
      <c r="H165" s="3">
        <v>5.0000000000000001E-3</v>
      </c>
    </row>
    <row r="166" spans="1:8">
      <c r="A166" t="s">
        <v>1674</v>
      </c>
      <c r="B166" t="s">
        <v>1744</v>
      </c>
      <c r="D166" t="s">
        <v>1575</v>
      </c>
      <c r="E166" s="3">
        <v>4.9979999999999997E-2</v>
      </c>
      <c r="F166" s="3">
        <v>0.93001999999999996</v>
      </c>
      <c r="G166" s="3">
        <v>0</v>
      </c>
      <c r="H166" s="3">
        <v>0</v>
      </c>
    </row>
    <row r="167" spans="1:8">
      <c r="A167" t="s">
        <v>888</v>
      </c>
      <c r="B167" t="s">
        <v>1744</v>
      </c>
      <c r="D167" t="s">
        <v>524</v>
      </c>
      <c r="E167" s="3">
        <v>1.5440000000000001E-2</v>
      </c>
      <c r="F167" s="3">
        <v>0.93025999999999998</v>
      </c>
      <c r="G167" s="3">
        <v>1.84315E-2</v>
      </c>
      <c r="H167" s="3">
        <v>3.86E-4</v>
      </c>
    </row>
    <row r="168" spans="1:8">
      <c r="A168" t="s">
        <v>488</v>
      </c>
      <c r="B168" t="s">
        <v>1744</v>
      </c>
      <c r="D168" t="s">
        <v>164</v>
      </c>
      <c r="E168" s="3">
        <v>3.4739999999999993E-2</v>
      </c>
      <c r="F168" s="3">
        <v>0.93025999999999998</v>
      </c>
      <c r="G168" s="3">
        <v>0</v>
      </c>
      <c r="H168" s="3">
        <v>0</v>
      </c>
    </row>
    <row r="169" spans="1:8">
      <c r="A169" t="s">
        <v>1599</v>
      </c>
      <c r="B169" t="s">
        <v>1744</v>
      </c>
      <c r="D169" t="s">
        <v>1575</v>
      </c>
      <c r="E169" s="3">
        <v>2.1229999999999999E-2</v>
      </c>
      <c r="F169" s="3">
        <v>0.93797999999999992</v>
      </c>
      <c r="G169" s="3">
        <v>4.8250000000000003E-3</v>
      </c>
      <c r="H169" s="3">
        <v>0</v>
      </c>
    </row>
    <row r="170" spans="1:8">
      <c r="A170" t="s">
        <v>170</v>
      </c>
      <c r="B170" t="s">
        <v>1744</v>
      </c>
      <c r="D170" t="s">
        <v>164</v>
      </c>
      <c r="E170" s="3">
        <v>4.7999999999999996E-3</v>
      </c>
      <c r="F170" s="3">
        <v>0.94367999999999996</v>
      </c>
      <c r="G170" s="3">
        <v>0</v>
      </c>
      <c r="H170" s="3">
        <v>1.0559999999999998E-2</v>
      </c>
    </row>
    <row r="171" spans="1:8">
      <c r="A171" t="s">
        <v>175</v>
      </c>
      <c r="B171" t="s">
        <v>1744</v>
      </c>
      <c r="D171" t="s">
        <v>164</v>
      </c>
      <c r="E171" s="3">
        <v>2.4500000000000001E-2</v>
      </c>
      <c r="F171" s="3">
        <v>0.94961999999999991</v>
      </c>
      <c r="G171" s="3">
        <v>0</v>
      </c>
      <c r="H171" s="3">
        <v>4.8999999999999998E-3</v>
      </c>
    </row>
    <row r="172" spans="1:8">
      <c r="A172" t="s">
        <v>427</v>
      </c>
      <c r="B172" t="s">
        <v>1744</v>
      </c>
      <c r="D172" t="s">
        <v>164</v>
      </c>
      <c r="E172" s="3">
        <v>4.4999999999999998E-2</v>
      </c>
      <c r="F172" s="3">
        <v>0.95099999999999996</v>
      </c>
      <c r="G172" s="3">
        <v>0</v>
      </c>
      <c r="H172" s="3">
        <v>1E-3</v>
      </c>
    </row>
    <row r="173" spans="1:8">
      <c r="A173" t="s">
        <v>1653</v>
      </c>
      <c r="B173" t="s">
        <v>1744</v>
      </c>
      <c r="D173" t="s">
        <v>1575</v>
      </c>
      <c r="E173" s="3">
        <v>1.92E-3</v>
      </c>
      <c r="F173" s="3">
        <v>0.95135999999999998</v>
      </c>
      <c r="G173" s="3">
        <v>5.7599999999999995E-3</v>
      </c>
      <c r="H173" s="3">
        <v>9.6000000000000002E-4</v>
      </c>
    </row>
    <row r="174" spans="1:8">
      <c r="A174" t="s">
        <v>1724</v>
      </c>
      <c r="B174" t="s">
        <v>1744</v>
      </c>
      <c r="D174" t="s">
        <v>524</v>
      </c>
      <c r="E174" s="3">
        <v>1.6E-2</v>
      </c>
      <c r="F174" s="3">
        <v>0.96399999999999997</v>
      </c>
      <c r="G174" s="3">
        <v>1.9099999999999999E-2</v>
      </c>
      <c r="H174" s="3">
        <v>4.0000000000000002E-4</v>
      </c>
    </row>
    <row r="175" spans="1:8">
      <c r="A175" t="s">
        <v>1678</v>
      </c>
      <c r="B175" t="s">
        <v>1744</v>
      </c>
      <c r="D175" t="s">
        <v>1575</v>
      </c>
      <c r="E175" s="3">
        <v>2.7E-2</v>
      </c>
      <c r="F175" s="3">
        <v>0.96599999999999997</v>
      </c>
      <c r="G175" s="3">
        <v>3.0000000000000001E-3</v>
      </c>
      <c r="H175" s="3">
        <v>2E-3</v>
      </c>
    </row>
    <row r="176" spans="1:8">
      <c r="A176" t="s">
        <v>907</v>
      </c>
      <c r="B176" t="s">
        <v>1744</v>
      </c>
      <c r="D176" t="s">
        <v>524</v>
      </c>
      <c r="E176" s="3">
        <v>9.6999999999999994E-4</v>
      </c>
      <c r="F176" s="3">
        <v>0.96709000000000001</v>
      </c>
      <c r="G176" s="3">
        <v>2.9099999999999997E-4</v>
      </c>
      <c r="H176" s="3">
        <v>5.8199999999999994E-4</v>
      </c>
    </row>
    <row r="177" spans="1:9">
      <c r="A177" t="s">
        <v>471</v>
      </c>
      <c r="B177" t="s">
        <v>1744</v>
      </c>
      <c r="D177" t="s">
        <v>164</v>
      </c>
      <c r="E177" s="3">
        <v>2.9399999999999999E-3</v>
      </c>
      <c r="F177" s="3">
        <v>0.97117999999999993</v>
      </c>
      <c r="G177" s="3">
        <v>0</v>
      </c>
      <c r="H177" s="3">
        <v>5.8799999999999998E-3</v>
      </c>
    </row>
    <row r="178" spans="1:9">
      <c r="A178" t="s">
        <v>254</v>
      </c>
      <c r="B178" t="s">
        <v>1744</v>
      </c>
      <c r="D178" t="s">
        <v>164</v>
      </c>
      <c r="E178" s="3">
        <v>0</v>
      </c>
      <c r="F178" s="3">
        <v>0.98302999999999996</v>
      </c>
      <c r="G178" s="3">
        <v>0</v>
      </c>
      <c r="H178" s="3">
        <v>0</v>
      </c>
    </row>
    <row r="179" spans="1:9">
      <c r="A179" t="s">
        <v>875</v>
      </c>
      <c r="B179" t="s">
        <v>1744</v>
      </c>
      <c r="D179" t="s">
        <v>524</v>
      </c>
      <c r="E179" s="3">
        <v>4.0000000000000001E-3</v>
      </c>
      <c r="F179" s="3">
        <v>0.98399999999999999</v>
      </c>
      <c r="G179" s="3">
        <v>9.0000000000000011E-3</v>
      </c>
      <c r="H179" s="3">
        <v>0</v>
      </c>
    </row>
    <row r="180" spans="1:9">
      <c r="A180" t="s">
        <v>477</v>
      </c>
      <c r="B180" t="s">
        <v>1744</v>
      </c>
      <c r="D180" t="s">
        <v>164</v>
      </c>
      <c r="E180" s="3">
        <v>8.0000000000000002E-3</v>
      </c>
      <c r="F180" s="3">
        <v>0.98399999999999999</v>
      </c>
      <c r="G180" s="3">
        <v>0</v>
      </c>
      <c r="H180" s="3">
        <v>7.0000000000000001E-3</v>
      </c>
    </row>
    <row r="181" spans="1:9">
      <c r="A181" t="s">
        <v>1684</v>
      </c>
      <c r="B181" t="s">
        <v>1744</v>
      </c>
      <c r="D181" t="s">
        <v>1575</v>
      </c>
      <c r="E181" s="3">
        <v>5.9099999999999995E-4</v>
      </c>
      <c r="F181" s="3">
        <v>0.98401499999999997</v>
      </c>
      <c r="G181" s="3">
        <v>0</v>
      </c>
      <c r="H181" s="3">
        <v>0</v>
      </c>
    </row>
    <row r="182" spans="1:9">
      <c r="A182" t="s">
        <v>1122</v>
      </c>
      <c r="B182" t="s">
        <v>1745</v>
      </c>
      <c r="D182" t="s">
        <v>954</v>
      </c>
      <c r="E182" s="3">
        <v>7.239000000000001E-2</v>
      </c>
      <c r="F182" s="3">
        <v>0.55245</v>
      </c>
      <c r="G182" s="3">
        <v>0</v>
      </c>
      <c r="H182" s="3">
        <v>1.0160000000000001E-2</v>
      </c>
      <c r="I182" s="1">
        <f>+E182+F182</f>
        <v>0.62484000000000006</v>
      </c>
    </row>
    <row r="183" spans="1:9">
      <c r="A183" t="s">
        <v>917</v>
      </c>
      <c r="B183" t="s">
        <v>1745</v>
      </c>
      <c r="D183" t="s">
        <v>524</v>
      </c>
      <c r="E183" s="3">
        <v>1.4849999999999999E-2</v>
      </c>
      <c r="F183" s="3">
        <v>0.479655</v>
      </c>
      <c r="G183" s="3">
        <v>0</v>
      </c>
      <c r="H183" s="3">
        <v>0</v>
      </c>
      <c r="I183" s="1">
        <f>+E183+F183</f>
        <v>0.49450499999999997</v>
      </c>
    </row>
    <row r="184" spans="1:9">
      <c r="A184" t="s">
        <v>579</v>
      </c>
      <c r="B184" t="s">
        <v>1745</v>
      </c>
      <c r="D184" t="s">
        <v>524</v>
      </c>
      <c r="E184" s="3">
        <v>1.1934E-2</v>
      </c>
      <c r="F184" s="3">
        <v>0.49317</v>
      </c>
      <c r="G184" s="3">
        <v>2.0400000000000003E-4</v>
      </c>
      <c r="H184" s="3">
        <v>4.2839999999999996E-3</v>
      </c>
      <c r="I184" s="1">
        <f>+E184+F184</f>
        <v>0.505104</v>
      </c>
    </row>
    <row r="185" spans="1:9">
      <c r="A185" t="s">
        <v>801</v>
      </c>
      <c r="B185" t="s">
        <v>1745</v>
      </c>
      <c r="D185" t="s">
        <v>524</v>
      </c>
      <c r="E185" s="3">
        <v>8.9770000000000003E-2</v>
      </c>
      <c r="F185" s="3">
        <v>0.60833499999999996</v>
      </c>
      <c r="G185" s="3">
        <v>0.22633499999999998</v>
      </c>
      <c r="H185" s="3">
        <v>3.056E-2</v>
      </c>
    </row>
    <row r="186" spans="1:9">
      <c r="A186" t="s">
        <v>563</v>
      </c>
      <c r="B186" t="s">
        <v>1745</v>
      </c>
      <c r="D186" t="s">
        <v>524</v>
      </c>
      <c r="E186" s="3">
        <v>8.2650000000000001E-2</v>
      </c>
      <c r="F186" s="3">
        <v>0.63800000000000001</v>
      </c>
      <c r="G186" s="3">
        <v>0</v>
      </c>
      <c r="H186" s="3">
        <v>3.6249999999999998E-3</v>
      </c>
    </row>
    <row r="187" spans="1:9">
      <c r="A187" t="s">
        <v>1627</v>
      </c>
      <c r="B187" t="s">
        <v>1745</v>
      </c>
      <c r="D187" t="s">
        <v>1575</v>
      </c>
      <c r="E187" s="3">
        <v>0.13041</v>
      </c>
      <c r="F187" s="3">
        <v>0.63976500000000003</v>
      </c>
      <c r="G187" s="3">
        <v>0.15970500000000001</v>
      </c>
      <c r="H187" s="3">
        <v>1.512E-2</v>
      </c>
    </row>
    <row r="188" spans="1:9">
      <c r="A188" t="s">
        <v>1574</v>
      </c>
      <c r="B188" t="s">
        <v>1745</v>
      </c>
      <c r="D188" t="s">
        <v>1575</v>
      </c>
      <c r="E188" s="3">
        <v>0.144205</v>
      </c>
      <c r="F188" s="3">
        <v>0.67136499999999988</v>
      </c>
      <c r="G188" s="3">
        <v>0.117465</v>
      </c>
      <c r="H188" s="3">
        <v>2.0054999999999996E-2</v>
      </c>
    </row>
    <row r="189" spans="1:9">
      <c r="A189" t="s">
        <v>1604</v>
      </c>
      <c r="B189" t="s">
        <v>1745</v>
      </c>
      <c r="D189" t="s">
        <v>1575</v>
      </c>
      <c r="E189" s="3">
        <v>0.132275</v>
      </c>
      <c r="F189" s="3">
        <v>0.68542500000000006</v>
      </c>
      <c r="G189" s="3">
        <v>0.10452500000000001</v>
      </c>
      <c r="H189" s="3">
        <v>2.7750000000000001E-3</v>
      </c>
    </row>
    <row r="190" spans="1:9">
      <c r="A190" t="s">
        <v>1645</v>
      </c>
      <c r="B190" t="s">
        <v>1745</v>
      </c>
      <c r="D190" t="s">
        <v>1575</v>
      </c>
      <c r="E190" s="3">
        <v>0.11466</v>
      </c>
      <c r="F190" s="3">
        <v>0.69979000000000002</v>
      </c>
      <c r="G190" s="3">
        <v>7.826000000000001E-2</v>
      </c>
      <c r="H190" s="3">
        <v>1.729E-2</v>
      </c>
    </row>
    <row r="191" spans="1:9">
      <c r="A191" t="s">
        <v>761</v>
      </c>
      <c r="B191" t="s">
        <v>1745</v>
      </c>
      <c r="D191" t="s">
        <v>524</v>
      </c>
      <c r="E191" s="3">
        <v>9.4E-2</v>
      </c>
      <c r="F191" s="3">
        <v>0.751</v>
      </c>
      <c r="G191" s="3">
        <v>8.8999999999999996E-2</v>
      </c>
      <c r="H191" s="3">
        <v>6.7000000000000004E-2</v>
      </c>
    </row>
    <row r="192" spans="1:9">
      <c r="A192" t="s">
        <v>492</v>
      </c>
      <c r="B192" t="s">
        <v>1745</v>
      </c>
      <c r="D192" t="s">
        <v>164</v>
      </c>
      <c r="E192" s="3">
        <v>0.20481999999999997</v>
      </c>
      <c r="F192" s="3">
        <v>0.76439999999999997</v>
      </c>
      <c r="G192" s="3">
        <v>0</v>
      </c>
      <c r="H192" s="3">
        <v>8.8200000000000014E-3</v>
      </c>
    </row>
    <row r="193" spans="1:10">
      <c r="A193" t="s">
        <v>569</v>
      </c>
      <c r="B193" t="s">
        <v>1745</v>
      </c>
      <c r="D193" t="s">
        <v>524</v>
      </c>
      <c r="E193" s="3">
        <v>1.3519999999999999E-2</v>
      </c>
      <c r="F193" s="3">
        <v>0.81711499999999992</v>
      </c>
      <c r="G193" s="3">
        <v>0</v>
      </c>
      <c r="H193" s="3">
        <v>1.2674999999999999E-2</v>
      </c>
    </row>
    <row r="194" spans="1:10">
      <c r="A194" t="s">
        <v>439</v>
      </c>
      <c r="B194" t="s">
        <v>1745</v>
      </c>
      <c r="D194" t="s">
        <v>164</v>
      </c>
      <c r="E194" s="3">
        <v>0.10572999999999999</v>
      </c>
      <c r="F194" s="3">
        <v>0.81867999999999996</v>
      </c>
      <c r="G194" s="3">
        <v>0</v>
      </c>
      <c r="H194" s="3">
        <v>4.3649999999999994E-2</v>
      </c>
    </row>
    <row r="195" spans="1:10">
      <c r="A195" t="s">
        <v>926</v>
      </c>
      <c r="B195" t="s">
        <v>1745</v>
      </c>
      <c r="D195" t="s">
        <v>524</v>
      </c>
      <c r="E195" s="3">
        <v>1.65E-3</v>
      </c>
      <c r="F195" s="3">
        <v>0.82087499999999991</v>
      </c>
      <c r="G195" s="3">
        <v>2.4749999999999994E-4</v>
      </c>
      <c r="H195" s="3">
        <v>2.4749999999999998E-3</v>
      </c>
    </row>
    <row r="196" spans="1:10">
      <c r="A196" t="s">
        <v>1585</v>
      </c>
      <c r="B196" t="s">
        <v>1745</v>
      </c>
      <c r="D196" t="s">
        <v>1575</v>
      </c>
      <c r="E196" s="3">
        <v>6.8799999999999998E-3</v>
      </c>
      <c r="F196" s="3">
        <v>0.85139999999999993</v>
      </c>
      <c r="G196" s="3">
        <v>0</v>
      </c>
      <c r="H196" s="3">
        <v>1.3759999999999998E-3</v>
      </c>
    </row>
    <row r="197" spans="1:10">
      <c r="A197" t="s">
        <v>1687</v>
      </c>
      <c r="B197" t="s">
        <v>1745</v>
      </c>
      <c r="D197" t="s">
        <v>1575</v>
      </c>
      <c r="E197" s="3">
        <v>5.076E-2</v>
      </c>
      <c r="F197" s="3">
        <v>0.85258</v>
      </c>
      <c r="G197" s="3">
        <v>0</v>
      </c>
      <c r="H197" s="3">
        <v>3.5719999999999995E-2</v>
      </c>
    </row>
    <row r="198" spans="1:10">
      <c r="A198" t="s">
        <v>1616</v>
      </c>
      <c r="B198" t="s">
        <v>1745</v>
      </c>
      <c r="D198" t="s">
        <v>1575</v>
      </c>
      <c r="E198" s="3">
        <v>6.4674999999999996E-2</v>
      </c>
      <c r="F198" s="3">
        <v>0.85470499999999994</v>
      </c>
      <c r="G198" s="3">
        <v>6.2685000000000005E-2</v>
      </c>
      <c r="H198" s="3">
        <v>1.1940000000000001E-2</v>
      </c>
    </row>
    <row r="199" spans="1:10">
      <c r="A199" t="s">
        <v>786</v>
      </c>
      <c r="B199" t="s">
        <v>1745</v>
      </c>
      <c r="D199" t="s">
        <v>524</v>
      </c>
      <c r="E199" s="3">
        <v>9.801E-2</v>
      </c>
      <c r="F199" s="3">
        <v>0.86327999999999994</v>
      </c>
      <c r="G199" s="3">
        <v>2.376E-2</v>
      </c>
      <c r="H199" s="3">
        <v>4.9500000000000004E-3</v>
      </c>
    </row>
    <row r="200" spans="1:10">
      <c r="A200" t="s">
        <v>465</v>
      </c>
      <c r="B200" t="s">
        <v>1745</v>
      </c>
      <c r="D200" t="s">
        <v>164</v>
      </c>
      <c r="E200" s="3">
        <v>3.024E-2</v>
      </c>
      <c r="F200" s="3">
        <v>0.87317999999999996</v>
      </c>
      <c r="G200" s="3">
        <v>0</v>
      </c>
      <c r="H200" s="3">
        <v>4.0634999999999998E-2</v>
      </c>
    </row>
    <row r="201" spans="1:10">
      <c r="A201" t="s">
        <v>931</v>
      </c>
      <c r="B201" t="s">
        <v>1745</v>
      </c>
      <c r="D201" t="s">
        <v>524</v>
      </c>
      <c r="E201" s="3">
        <v>3.8484999999999999E-3</v>
      </c>
      <c r="F201" s="3">
        <v>0.87709999999999999</v>
      </c>
      <c r="G201" s="3">
        <v>4.4750000000000004E-4</v>
      </c>
      <c r="H201" s="3">
        <v>1.2798500000000001E-2</v>
      </c>
    </row>
    <row r="202" spans="1:10">
      <c r="A202" t="s">
        <v>1633</v>
      </c>
      <c r="B202" t="s">
        <v>1745</v>
      </c>
      <c r="D202" t="s">
        <v>1575</v>
      </c>
      <c r="E202" s="3">
        <v>4.1579999999999992E-2</v>
      </c>
      <c r="F202" s="3">
        <v>0.87885000000000002</v>
      </c>
      <c r="G202" s="3">
        <v>1.3229999999999999E-2</v>
      </c>
      <c r="H202" s="3">
        <v>1.2285000000000001E-2</v>
      </c>
    </row>
    <row r="203" spans="1:10">
      <c r="I203" s="1"/>
      <c r="J203" s="1"/>
    </row>
    <row r="204" spans="1:10">
      <c r="I204" s="1"/>
      <c r="J204" s="1"/>
    </row>
  </sheetData>
  <sortState ref="A2:I52">
    <sortCondition ref="I52"/>
  </sortState>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Pieces-list</vt:lpstr>
      <vt:lpstr>significance</vt:lpstr>
      <vt:lpstr>Sheet1</vt:lpstr>
      <vt:lpstr>text-sizes</vt:lpstr>
      <vt:lpstr>wp_trays-first</vt:lpstr>
      <vt:lpstr>data-religion_2</vt:lpstr>
      <vt:lpstr>pieces</vt:lpstr>
      <vt:lpstr>pieces-orig</vt:lpstr>
      <vt:lpstr>calculated</vt:lpstr>
      <vt:lpstr>weighted</vt:lpstr>
      <vt:lpstr>wp</vt:lpstr>
      <vt:lpstr>wp-2</vt:lpstr>
      <vt:lpstr>wp-3</vt:lpstr>
      <vt:lpstr>wp-4</vt:lpstr>
      <vt:lpstr>wp-5</vt:lpstr>
      <vt:lpstr>data-pop_area</vt:lpstr>
      <vt:lpstr>data-religion</vt:lpstr>
      <vt:lpstr>data-religiosity</vt:lpstr>
      <vt:lpstr>data-Final-201</vt:lpstr>
      <vt:lpstr>population</vt:lpstr>
      <vt:lpstr>countries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Hazel Rose</dc:creator>
  <cp:lastModifiedBy>Hazel Rose</cp:lastModifiedBy>
  <dcterms:created xsi:type="dcterms:W3CDTF">2013-06-05T15:56:58Z</dcterms:created>
  <dcterms:modified xsi:type="dcterms:W3CDTF">2013-06-15T07:47:34Z</dcterms:modified>
</cp:coreProperties>
</file>