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ena_desdentado_alu_uclm_es/Documents/Quantum_Computing/Green Quantum/RepoRev 23/Quantum-and-Classical-Computing-Study/Time and consumption results/"/>
    </mc:Choice>
  </mc:AlternateContent>
  <xr:revisionPtr revIDLastSave="32" documentId="11_AD4D2F04E46CFB4ACB3E205A0D11E4E4693EDF21" xr6:coauthVersionLast="47" xr6:coauthVersionMax="47" xr10:uidLastSave="{252028E7-7A51-4E7C-9DFD-0E6C6685E3EB}"/>
  <bookViews>
    <workbookView xWindow="-110" yWindow="-110" windowWidth="19420" windowHeight="10300" activeTab="1" xr2:uid="{00000000-000D-0000-FFFF-FFFF00000000}"/>
  </bookViews>
  <sheets>
    <sheet name="Classical" sheetId="1" r:id="rId1"/>
    <sheet name="Quant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H8" i="2"/>
  <c r="F8" i="2"/>
  <c r="D8" i="2"/>
  <c r="J7" i="2"/>
  <c r="H7" i="2"/>
  <c r="F7" i="2"/>
  <c r="D7" i="2"/>
  <c r="J6" i="2"/>
  <c r="H6" i="2"/>
  <c r="F6" i="2"/>
  <c r="D6" i="2"/>
  <c r="J5" i="2"/>
  <c r="H5" i="2"/>
  <c r="F5" i="2"/>
  <c r="D5" i="2"/>
  <c r="J4" i="2"/>
  <c r="H4" i="2"/>
  <c r="F4" i="2"/>
  <c r="D4" i="2"/>
  <c r="F7" i="1" l="1"/>
  <c r="F6" i="1"/>
  <c r="F5" i="1"/>
  <c r="F4" i="1"/>
  <c r="F3" i="1"/>
  <c r="I7" i="1"/>
  <c r="C7" i="1"/>
  <c r="I6" i="1"/>
  <c r="C6" i="1"/>
  <c r="I5" i="1"/>
  <c r="C5" i="1"/>
  <c r="I4" i="1"/>
  <c r="C4" i="1"/>
  <c r="I3" i="1"/>
  <c r="C3" i="1"/>
</calcChain>
</file>

<file path=xl/sharedStrings.xml><?xml version="1.0" encoding="utf-8"?>
<sst xmlns="http://schemas.openxmlformats.org/spreadsheetml/2006/main" count="37" uniqueCount="17">
  <si>
    <t>Execution time (s)</t>
  </si>
  <si>
    <t>Consumption (kWh)</t>
  </si>
  <si>
    <t>2 taxis, 3 people</t>
  </si>
  <si>
    <t>2 taxis, 5 people v1</t>
  </si>
  <si>
    <t>2 taxis, 5 people v2</t>
  </si>
  <si>
    <t>3Q+1C Bernstein-Vazirani</t>
  </si>
  <si>
    <t>4Q+1C Bernstein-Vazirani</t>
  </si>
  <si>
    <t>Consumption (Wh)</t>
  </si>
  <si>
    <t>SN (3Q+1, Bernstein)</t>
  </si>
  <si>
    <t>SN (4Q+1, Vazirani)</t>
  </si>
  <si>
    <t>Quantum computer</t>
  </si>
  <si>
    <t>manila</t>
  </si>
  <si>
    <t>santiago</t>
  </si>
  <si>
    <t>quito</t>
  </si>
  <si>
    <t>lima</t>
  </si>
  <si>
    <t xml:space="preserve">Problem 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</si>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</sst>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5" xfId="0" applyFill="1" applyBorder="1"/>
    <xf numFmtId="2" fontId="0" fillId="2" borderId="4" xfId="0" applyNumberFormat="1" applyFill="1" applyBorder="1"/>
    <xf numFmtId="2" fontId="0" fillId="3" borderId="4" xfId="0" applyNumberFormat="1" applyFill="1" applyBorder="1"/>
    <xf numFmtId="2" fontId="0" fillId="2" borderId="8" xfId="0" applyNumberFormat="1" applyFill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3" borderId="11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14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"/>
  <sheetViews>
    <sheetView workbookViewId="0"/>
  </sheetViews>
  <sheetFormatPr baseColWidth="10" defaultColWidth="8.7265625" defaultRowHeight="14.5" x14ac:dyDescent="0.35"/>
  <cols>
    <col min="1" max="1" width="5.54296875" customWidth="1"/>
    <col min="2" max="2" width="23.26953125" customWidth="1"/>
    <col min="3" max="3" width="5.81640625" bestFit="1" customWidth="1"/>
    <col min="4" max="4" width="5.54296875" customWidth="1"/>
    <col min="5" max="5" width="19.6328125" customWidth="1"/>
    <col min="6" max="6" width="9.36328125" customWidth="1"/>
    <col min="7" max="7" width="5.453125" customWidth="1"/>
    <col min="8" max="8" width="23.6328125" customWidth="1"/>
    <col min="9" max="9" width="12.81640625" customWidth="1"/>
  </cols>
  <sheetData>
    <row r="1" spans="2:9" ht="15" thickBot="1" x14ac:dyDescent="0.4"/>
    <row r="2" spans="2:9" ht="15" thickBot="1" x14ac:dyDescent="0.4">
      <c r="B2" s="1" t="s">
        <v>0</v>
      </c>
      <c r="C2" s="2"/>
      <c r="E2" s="1" t="s">
        <v>7</v>
      </c>
      <c r="F2" s="2"/>
      <c r="H2" s="1" t="s">
        <v>1</v>
      </c>
      <c r="I2" s="2"/>
    </row>
    <row r="3" spans="2:9" x14ac:dyDescent="0.35">
      <c r="B3" s="3" t="s">
        <v>2</v>
      </c>
      <c r="C3" s="10">
        <f>1.57/5</f>
        <v>0.314</v>
      </c>
      <c r="E3" s="3" t="s">
        <v>2</v>
      </c>
      <c r="F3" s="4">
        <f>(0.00004016*1000)/5</f>
        <v>8.0320000000000009E-3</v>
      </c>
      <c r="H3" s="3" t="s">
        <v>2</v>
      </c>
      <c r="I3" s="4">
        <f>0.00004016/5</f>
        <v>8.0320000000000003E-6</v>
      </c>
    </row>
    <row r="4" spans="2:9" x14ac:dyDescent="0.35">
      <c r="B4" s="8" t="s">
        <v>3</v>
      </c>
      <c r="C4" s="11">
        <f>2.07/5</f>
        <v>0.41399999999999998</v>
      </c>
      <c r="E4" s="8" t="s">
        <v>8</v>
      </c>
      <c r="F4" s="9">
        <f>(0.0000695*1000)/5</f>
        <v>1.3899999999999999E-2</v>
      </c>
      <c r="H4" s="8" t="s">
        <v>3</v>
      </c>
      <c r="I4" s="9">
        <f>0.00007112/5</f>
        <v>1.4224E-5</v>
      </c>
    </row>
    <row r="5" spans="2:9" x14ac:dyDescent="0.35">
      <c r="B5" s="7" t="s">
        <v>4</v>
      </c>
      <c r="C5" s="10">
        <f>2.36/5</f>
        <v>0.47199999999999998</v>
      </c>
      <c r="E5" s="7" t="s">
        <v>3</v>
      </c>
      <c r="F5" s="4">
        <f>(0.00007112*1000)/5</f>
        <v>1.4224000000000001E-2</v>
      </c>
      <c r="H5" s="7" t="s">
        <v>4</v>
      </c>
      <c r="I5" s="4">
        <f>0.0000763/5</f>
        <v>1.526E-5</v>
      </c>
    </row>
    <row r="6" spans="2:9" x14ac:dyDescent="0.35">
      <c r="B6" s="8" t="s">
        <v>5</v>
      </c>
      <c r="C6" s="11">
        <f>2.01/5</f>
        <v>0.40199999999999997</v>
      </c>
      <c r="E6" s="8" t="s">
        <v>4</v>
      </c>
      <c r="F6" s="9">
        <f>(0.0000763*1000)/5</f>
        <v>1.5259999999999999E-2</v>
      </c>
      <c r="H6" s="8" t="s">
        <v>5</v>
      </c>
      <c r="I6" s="9">
        <f>0.0000695/5</f>
        <v>1.3899999999999999E-5</v>
      </c>
    </row>
    <row r="7" spans="2:9" ht="15" thickBot="1" x14ac:dyDescent="0.4">
      <c r="B7" s="5" t="s">
        <v>6</v>
      </c>
      <c r="C7" s="12">
        <f>2.29/5</f>
        <v>0.45800000000000002</v>
      </c>
      <c r="E7" s="5" t="s">
        <v>9</v>
      </c>
      <c r="F7" s="6">
        <f>(0.00007993*1000)/5</f>
        <v>1.5986E-2</v>
      </c>
      <c r="H7" s="5" t="s">
        <v>6</v>
      </c>
      <c r="I7" s="6">
        <f>0.00007993/5</f>
        <v>1.5985999999999999E-5</v>
      </c>
    </row>
  </sheetData>
  <mergeCells count="3">
    <mergeCell ref="B2:C2"/>
    <mergeCell ref="H2:I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24E0-32BB-4C04-9E64-62C21986BD38}">
  <dimension ref="B1:J8"/>
  <sheetViews>
    <sheetView tabSelected="1" workbookViewId="0"/>
  </sheetViews>
  <sheetFormatPr baseColWidth="10" defaultRowHeight="14.5" x14ac:dyDescent="0.35"/>
  <cols>
    <col min="2" max="2" width="18" bestFit="1" customWidth="1"/>
    <col min="3" max="3" width="8.1796875" customWidth="1"/>
    <col min="4" max="4" width="17.6328125" customWidth="1"/>
    <col min="5" max="5" width="8.1796875" customWidth="1"/>
    <col min="6" max="6" width="17.6328125" customWidth="1"/>
    <col min="7" max="7" width="8.1796875" customWidth="1"/>
    <col min="8" max="8" width="17.6328125" customWidth="1"/>
    <col min="9" max="9" width="8.1796875" customWidth="1"/>
    <col min="10" max="10" width="17.6328125" customWidth="1"/>
  </cols>
  <sheetData>
    <row r="1" spans="2:10" ht="15" thickBot="1" x14ac:dyDescent="0.4"/>
    <row r="2" spans="2:10" ht="15" thickBot="1" x14ac:dyDescent="0.4">
      <c r="B2" s="13" t="s">
        <v>10</v>
      </c>
      <c r="C2" s="14" t="s">
        <v>11</v>
      </c>
      <c r="D2" s="14"/>
      <c r="E2" s="14" t="s">
        <v>12</v>
      </c>
      <c r="F2" s="14"/>
      <c r="G2" s="14" t="s">
        <v>13</v>
      </c>
      <c r="H2" s="14"/>
      <c r="I2" s="14" t="s">
        <v>14</v>
      </c>
      <c r="J2" s="14"/>
    </row>
    <row r="3" spans="2:10" ht="15" thickBot="1" x14ac:dyDescent="0.4">
      <c r="B3" s="15" t="s">
        <v>15</v>
      </c>
      <c r="C3" s="16" t="s">
        <v>16</v>
      </c>
      <c r="D3" s="17" t="s">
        <v>7</v>
      </c>
      <c r="E3" s="16" t="s">
        <v>16</v>
      </c>
      <c r="F3" s="17" t="s">
        <v>7</v>
      </c>
      <c r="G3" s="16" t="s">
        <v>16</v>
      </c>
      <c r="H3" s="17" t="s">
        <v>7</v>
      </c>
      <c r="I3" s="16" t="s">
        <v>16</v>
      </c>
      <c r="J3" s="17" t="s">
        <v>7</v>
      </c>
    </row>
    <row r="4" spans="2:10" x14ac:dyDescent="0.35">
      <c r="B4" s="18" t="s">
        <v>2</v>
      </c>
      <c r="C4" s="19">
        <v>5.48</v>
      </c>
      <c r="D4" s="20">
        <f>0.03807*1000</f>
        <v>38.07</v>
      </c>
      <c r="E4" s="21">
        <v>6.37</v>
      </c>
      <c r="F4" s="22">
        <f>1000*0.04424</f>
        <v>44.24</v>
      </c>
      <c r="G4" s="21">
        <v>3.46</v>
      </c>
      <c r="H4" s="22">
        <f>1000*0.02402</f>
        <v>24.02</v>
      </c>
      <c r="I4" s="21">
        <v>3.43</v>
      </c>
      <c r="J4" s="23">
        <f>1000*0.02381</f>
        <v>23.810000000000002</v>
      </c>
    </row>
    <row r="5" spans="2:10" x14ac:dyDescent="0.35">
      <c r="B5" s="7" t="s">
        <v>3</v>
      </c>
      <c r="C5" s="35">
        <v>5.57</v>
      </c>
      <c r="D5" s="36">
        <f>0.03871*1000</f>
        <v>38.71</v>
      </c>
      <c r="E5" s="37">
        <v>6.44</v>
      </c>
      <c r="F5" s="38">
        <f>1000*0.04471</f>
        <v>44.71</v>
      </c>
      <c r="G5" s="37">
        <v>4.16</v>
      </c>
      <c r="H5" s="38">
        <f>1000*0.02888</f>
        <v>28.88</v>
      </c>
      <c r="I5" s="37">
        <v>4.28</v>
      </c>
      <c r="J5" s="39">
        <f>1000*0.02974</f>
        <v>29.74</v>
      </c>
    </row>
    <row r="6" spans="2:10" x14ac:dyDescent="0.35">
      <c r="B6" s="8" t="s">
        <v>4</v>
      </c>
      <c r="C6" s="24">
        <v>5.64</v>
      </c>
      <c r="D6" s="25">
        <f>1000*0.03915</f>
        <v>39.15</v>
      </c>
      <c r="E6" s="26">
        <v>6.41</v>
      </c>
      <c r="F6" s="27">
        <f>1000*0.04446</f>
        <v>44.46</v>
      </c>
      <c r="G6" s="26">
        <v>4.2</v>
      </c>
      <c r="H6" s="27">
        <f>1000*0.02911</f>
        <v>29.11</v>
      </c>
      <c r="I6" s="26">
        <v>4.3</v>
      </c>
      <c r="J6" s="28">
        <f>1000*0.02994</f>
        <v>29.94</v>
      </c>
    </row>
    <row r="7" spans="2:10" x14ac:dyDescent="0.35">
      <c r="B7" s="7" t="s">
        <v>8</v>
      </c>
      <c r="C7" s="35">
        <v>5.51</v>
      </c>
      <c r="D7" s="36">
        <f>1000*0.03825</f>
        <v>38.25</v>
      </c>
      <c r="E7" s="37">
        <v>6.5</v>
      </c>
      <c r="F7" s="38">
        <f>1000*0.04517</f>
        <v>45.17</v>
      </c>
      <c r="G7" s="37">
        <v>4.09</v>
      </c>
      <c r="H7" s="38">
        <f>1000*0.02841</f>
        <v>28.41</v>
      </c>
      <c r="I7" s="37">
        <v>4.13</v>
      </c>
      <c r="J7" s="39">
        <f>1000*0.02867</f>
        <v>28.67</v>
      </c>
    </row>
    <row r="8" spans="2:10" ht="15" thickBot="1" x14ac:dyDescent="0.4">
      <c r="B8" s="29" t="s">
        <v>9</v>
      </c>
      <c r="C8" s="30">
        <v>5.63</v>
      </c>
      <c r="D8" s="31">
        <f>1000*0.03904</f>
        <v>39.04</v>
      </c>
      <c r="E8" s="32">
        <v>6.45</v>
      </c>
      <c r="F8" s="33">
        <f>1000*0.04475</f>
        <v>44.75</v>
      </c>
      <c r="G8" s="32">
        <v>4.08</v>
      </c>
      <c r="H8" s="33">
        <f>1000*0.02833</f>
        <v>28.330000000000002</v>
      </c>
      <c r="I8" s="32">
        <v>4.0999999999999996</v>
      </c>
      <c r="J8" s="34">
        <f>1000*0.02849</f>
        <v>28.490000000000002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Classical</vt:lpstr>
      <vt:lpstr>Quantum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Desdentado Fernández</dc:creator>
  <cp:lastModifiedBy>Elena Desdentado Fernández</cp:lastModifiedBy>
  <dcterms:created xsi:type="dcterms:W3CDTF">2015-06-05T18:19:34Z</dcterms:created>
  <dcterms:modified xsi:type="dcterms:W3CDTF">2023-05-26T10:51:05Z</dcterms:modified>
</cp:coreProperties>
</file>