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E:\dropbox - Rens\Dropbox\onderzoek\van de Schoot, Sijbrandij, Vermunt - in prep - QuALTS\paper versies\revision 1\"/>
    </mc:Choice>
  </mc:AlternateContent>
  <bookViews>
    <workbookView xWindow="555" yWindow="555" windowWidth="25035" windowHeight="15495"/>
  </bookViews>
  <sheets>
    <sheet name="Sheet1" sheetId="1" r:id="rId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A3" i="1" l="1"/>
  <c r="AN3" i="1"/>
  <c r="AJ3" i="1"/>
  <c r="AB3" i="1"/>
  <c r="G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 i="1"/>
  <c r="K2" i="1"/>
  <c r="L2" i="1"/>
  <c r="K3" i="1"/>
  <c r="L3" i="1"/>
  <c r="B42" i="1"/>
  <c r="BV2" i="1"/>
  <c r="BV3" i="1"/>
  <c r="BW2" i="1"/>
  <c r="BW3" i="1"/>
  <c r="BY2" i="1"/>
  <c r="BY3" i="1"/>
  <c r="BU2" i="1"/>
  <c r="BU3" i="1"/>
  <c r="BS3" i="1"/>
  <c r="BO27" i="1"/>
  <c r="BO30" i="1"/>
  <c r="BO2" i="1"/>
  <c r="BO3" i="1"/>
  <c r="BM2" i="1"/>
  <c r="BM3" i="1"/>
  <c r="BI2" i="1"/>
  <c r="BI3" i="1"/>
  <c r="BF2" i="1"/>
  <c r="BF3" i="1"/>
  <c r="BG3" i="1"/>
  <c r="BG2" i="1"/>
  <c r="AX3" i="1"/>
  <c r="AX2" i="1"/>
  <c r="BB3" i="1"/>
  <c r="BB2" i="1"/>
  <c r="BC3" i="1"/>
  <c r="BC2" i="1"/>
  <c r="BA3" i="1"/>
  <c r="BA2" i="1"/>
  <c r="AZ3" i="1"/>
  <c r="AZ2" i="1"/>
  <c r="AQ3" i="1"/>
  <c r="AQ2" i="1"/>
  <c r="AR3" i="1"/>
  <c r="AR2" i="1"/>
  <c r="AS3" i="1"/>
  <c r="AS2" i="1"/>
  <c r="AT3" i="1"/>
  <c r="AT2" i="1"/>
  <c r="AU3" i="1"/>
  <c r="AU2" i="1"/>
  <c r="AV3" i="1"/>
  <c r="AV2" i="1"/>
  <c r="AW3" i="1"/>
  <c r="AW2" i="1"/>
  <c r="AP3" i="1"/>
  <c r="AP2" i="1"/>
  <c r="C2" i="1"/>
  <c r="G2" i="1"/>
  <c r="J2" i="1"/>
  <c r="P2" i="1"/>
  <c r="S2" i="1"/>
  <c r="T2" i="1"/>
  <c r="W2" i="1"/>
  <c r="AB2" i="1"/>
  <c r="AF2" i="1"/>
  <c r="AJ2" i="1"/>
  <c r="AN2" i="1"/>
  <c r="BQ2" i="1"/>
  <c r="BR2" i="1"/>
  <c r="BS2" i="1"/>
  <c r="CA2" i="1"/>
  <c r="C3" i="1"/>
  <c r="J3" i="1"/>
  <c r="P3" i="1"/>
  <c r="S3" i="1"/>
  <c r="T3" i="1"/>
  <c r="W3" i="1"/>
  <c r="AF3" i="1"/>
</calcChain>
</file>

<file path=xl/sharedStrings.xml><?xml version="1.0" encoding="utf-8"?>
<sst xmlns="http://schemas.openxmlformats.org/spreadsheetml/2006/main" count="768" uniqueCount="460">
  <si>
    <t>Key reference</t>
  </si>
  <si>
    <t xml:space="preserve">Hong, S. B., Youssef, G. J., Song, S. H., Choi, N. H., Ryu, J., McDermott, B., . . . Kim, B. N. (2014). Different clinical courses of children exposed to a single incident of psychological trauma: A 30-month prospective follow-up study. Journal of Child Psychology and Psychiatry and Allied Disciplines, 55(11), 1226-1233. </t>
  </si>
  <si>
    <t xml:space="preserve">Le Brocque, R. M., Hendrikz, J., &amp; Kenardy, J. A. (2010). The course of posttraumatic stress in children: Examination of recovery trajectories following traumatic injury. Journal of pediatric psychology, 35(6), 637-645. </t>
  </si>
  <si>
    <t xml:space="preserve">Armour, C., Shevlin, M., Elklit, A., &amp; Mroczek, D. (2012). A Latent Growth Mixture Modeling Approach to PTSD Symptoms in Rape Victims. Traumatology, 18(1), 20-28. </t>
  </si>
  <si>
    <t xml:space="preserve">Berntsen, D., Johannessen, K. B., Thomsen, Y. D., Bertelsen, M., Hoyle, R. H., &amp; Rubin, D. C. (2012). Peace and War: Trajectories of Posttraumatic Stress Disorder Symptoms Before, During, and After Military Deployment in Afghanistan. Psychological Science, 23(12), 1557-1565. </t>
  </si>
  <si>
    <t>Andersen, S. B., Karstoft, K. I., Bertelsen, M., &amp; Madsen, T. (2014). Latent trajectories of trauma symptoms and resilience: the 3-year longitudinal prospective USPER study of Danish veterans deployed in Afghanistan. J Clin Psychiatry, 75(9), 1001-1008. doi: 10.4088/JCP.13m08914</t>
  </si>
  <si>
    <t xml:space="preserve">Hobfoll, S. E., Mancini, A. D., Hall, B. J., Canetti, D., &amp; Bonanno, G. A. (2011). The limits of resilience: Distress following chronic political violence among Palestinians. Social science &amp; medicine, 72(8), 1400-1408. </t>
  </si>
  <si>
    <t xml:space="preserve">Galatzer-Levy, I. R., Ankri, Y., Freedman, S., Israeli-Shalev, Y., Roitman, P., Gilad, M., &amp; Shalev, A. Y. (2013). Early PTSD Symptom Trajectories: Persistence, Recovery, and Response to Treatment: Results from the Jerusalem Trauma Outreach and Prevention Study (J-TOPS). PLoS ONE, 8(8). </t>
  </si>
  <si>
    <t xml:space="preserve">Norris, F. H., Tracy, M., &amp; Galea, S. (2009). Looking for resilience: Understanding the longitudinal trajectories of responses to stress. Social Science and Medicine, 68(12), 2190-2198. </t>
  </si>
  <si>
    <t xml:space="preserve">van Loey, N. E., van de Schoot, R., &amp; Faber, A. W. (2012). Posttraumatic stress symptoms after exposure to two fire disasters: Comparative study. PLoS ONE, 7(7). </t>
  </si>
  <si>
    <t xml:space="preserve">Holgersen, K. H., Klöckner, C. A., Jakob Boe, H., Weisæth, L., &amp; Holen, A. (2011). Disaster survivors in their third decade: Trajectories of initial stress responses and long-term course of mental health. Journal of Traumatic Stress, 24(3), 334-341. </t>
  </si>
  <si>
    <t xml:space="preserve">Sigurdardottir, S., Andelic, N., Roe, C., &amp; Schanke, A. K. (2014). Identifying longitudinal trajectories of emotional distress symptoms 5 years after traumatic brain injury. Brain Injury, 28(12), 1542-1550. </t>
  </si>
  <si>
    <t xml:space="preserve">Punamaki, R. L., Palosaari, E., Diab, M., Peltonen, K., &amp; Qouta, S. R. (2014). Trajectories of posttraumatic stress symptoms (PTSS) after major war among Palestinian children: Trauma, family- and child-related predictors. Journal of Affective Disorders, 172, 133-140. </t>
  </si>
  <si>
    <t xml:space="preserve">Orcutt, H. K., Erickson, D. J., &amp; Wolfe, J. (2004). The course of PTSD symptoms among Gulf War Veterans: A growth mixture modeling approach. Journal of traumatic stress, 17(3), 195-202. </t>
  </si>
  <si>
    <t>Nash, W. P., Boasso, A. M., Steenkamp, M. M., Larson, J. L., Lubin, R. E., &amp; Litz, B. T. (2014). Posttraumatic Stress in Deployed Marines: Prospective Trajectories of Early Adaptation. J Abnorm Psychol. doi: 10.1037/abn000002061</t>
  </si>
  <si>
    <t xml:space="preserve">Self-Brown, S., Lai, B. S., Harbin, S., &amp; Kelley, M. L. (2014). Maternal posttraumatic stress disorder symptom trajectories following Hurricane Katrina: An initial examination of the impact of maternal trajectories on the well-being of disaster-exposed youth. International Journal of Public Health. </t>
  </si>
  <si>
    <t xml:space="preserve">Self-Brown, S., Lai, B. S., Thompson, J. E., McGill, T., &amp; Kelley, M. L. (2013). Posttraumatic stress disorder symptom trajectories in Hurricane Katrina affected youth. Journal of affective disorders, 147(1-3), 198-204. </t>
  </si>
  <si>
    <t xml:space="preserve">Pietrzak, R. H., Van Ness, P. H., Fried, T. R., Galea, S., &amp; Norris, F. H. (2013). Trajectories of posttraumatic stress symptomatology in older persons affected by a large-magnitude disaster. Journal of psychiatric research. </t>
  </si>
  <si>
    <t xml:space="preserve">La Greca, A. M., Lai, B. S., Llabre, M. M., Silverman, W. K., Vernberg, E. M., &amp; Prinstein, M. J. (2013). Children's Postdisaster Trajectories of PTS Symptoms: Predicting Chronic Distress. Child and Youth Care Forum, 1-19. </t>
  </si>
  <si>
    <t xml:space="preserve">Galatzer-Levy, I. R., Madan, A., Neylan, T. C., Henn-Haase, C., &amp; Marmar, C. R. (2011). Peritraumatic and trait dissociation differentiate police officers with resilient versus symptomatic trajectories of posttraumatic stress symptoms. Journal of Traumatic Stress, 24(5), 557-565. </t>
  </si>
  <si>
    <t xml:space="preserve">Orcutt, H. K., Bonanno, G. A., Hannan, S. M., &amp; Miron, L. R. (2014). Prospective trajectories of posttraumatic stress in college women following a campus mass shooting. Journal of Traumatic Stress, 27(3), 249-256. </t>
  </si>
  <si>
    <t xml:space="preserve">Bonanno, G. A., Mancini, A. D., Horton, J. L., Powell, T. M., LeardMann, C. A., Boyko, E. J., . . . Smith, T. C. (2012). Trajectories of trauma symptoms and resilience in deployed US military service members: Prospective cohort study. British Journal of Psychiatry, 200(4), 317-323. </t>
  </si>
  <si>
    <t xml:space="preserve">Dickstein, B. D., Suvak, M., Litz, B. T., &amp; Adler, A. B. (2010). Heterogeneity in the course of posttraumatic stress disorder: Trajectories of symptomatology. Journal of Traumatic Stress, 23(3), 331-339. </t>
  </si>
  <si>
    <t xml:space="preserve">Pietrzak, R. H., Feder, A., Singh, R., Schechter, C. B., Bromet, E. J., Katz, C. L., . . . Southwick, S. M. (2014). Trajectories of PTSD risk and resilience in World Trade Center responders: An 8-year prospective cohort study. Psychological Medicine, 44(1), 205-219. </t>
  </si>
  <si>
    <t xml:space="preserve">deRoon-Cassini, T. A., Mancini, A. D., Rusch, M. D., &amp; Bonanno, G. A. (2010). Psychopathology and Resilience Following Traumatic Injury: A Latent Growth Mixture Model Analysis. Rehabilitation Psychology, 55(1), 1-11. </t>
  </si>
  <si>
    <t xml:space="preserve">Steenkamp, M. M., Dickstein, B. D., SaltersPedneault, K., Hofmann, S. G., &amp; Litz, B. T. (2012). Trajectories of PTSD symptoms following sexual assault: Is resilience the modal outcome? Journal of traumatic stress, 25(4), 469-474. </t>
  </si>
  <si>
    <t>Boasso, A. M., Steenkamp, M. M., Nash, W. P., Larson, J. L., &amp; Litz, B. T. (2015). The relationship between course of PTSD symptoms in deployed U.S. Marines and degree of combat exposure. J Trauma Stress, 28(1), 73-78. doi:10.1002/jts.21988</t>
  </si>
  <si>
    <t>Bryant, R. A., Nickerson, A., Creamer, M., O'Donnell, M., Forbes, D., Galatzer-Levy, I., . . . Silove, D. (2015). Trajectory of post-traumatic stress following traumatic injury: 6-year follow-up. Br J Psychiatry, 206(5), 417-423. doi:10.1192/bjp.bp.114.145516</t>
  </si>
  <si>
    <t>Hiller, R. M., Halligan, S. L., Ariyanayagam, R., Dalgleish, T., Smith, P., Yule, W., . . . Meiser-Stedman, R. (2016). Predictors of Posttraumatic Stress Symptom Trajectories in Parents of Children Exposed to Motor Vehicle Collisions. J Pediatr Psychol, 41(1), 108-116. doi:10.1093/jpepsy/jsv068</t>
  </si>
  <si>
    <t>Johannesson, K. B., Arinell, H., &amp; Arnberg, F. K. (2015). Six years after the wave. Trajectories of posttraumatic stress following a natural disaster. J Anxiety Disord, 36, 15-24. doi:10.1016/j.janxdis.2015.07.007</t>
  </si>
  <si>
    <t>Maslow, C. B., Caramanica, K., Welch, A. E., Stellman, S. D., Brackbill, R. M., &amp; Farfel, M. R. (2015). Trajectories of Scores on a Screening Instrument for PTSD Among World Trade Center Rescue, Recovery, and Clean-Up Workers. J Trauma Stress, 28(3), 198-205. doi:10.1002/jts.22011</t>
  </si>
  <si>
    <t>Sampson, L., Cohen, G. H., Calabrese, J. R., Fink, D. S., Tamburrino, M., Liberzon, I., . . . Galea, S. (2015). Mental Health Over Time in a Military Sample: The Impact of Alcohol Use Disorder on Trajectories of Psychopathology After Deployment. J Trauma Stress, 28(6), 547-555. doi:10.1002/jts.22055</t>
  </si>
  <si>
    <t>Thormar, S. B., Sijbrandij, M., Gersons, B. P., Van de Schoot, R., Juen, B., Karlsson, T., &amp; Olff, M. (2016). PTSD Symptom Trajectories in Disaster Volunteers: The Role of Self-Efficacy, Social Acknowledgement, and Tasks Carried Out. J Trauma Stress. doi:10.1002/jts.22073</t>
  </si>
  <si>
    <t xml:space="preserve">Is the metric of time used in the statistical model reported? </t>
  </si>
  <si>
    <t>information obtained from tekst, table or graph</t>
  </si>
  <si>
    <t>What is the metric of time?</t>
  </si>
  <si>
    <t>any comments?</t>
  </si>
  <si>
    <t>Was information presented about the mean and variance of time within a wave (i.e., fixed or varying occasions)?</t>
  </si>
  <si>
    <t>What is mentioned in the text on this topic?</t>
  </si>
  <si>
    <t xml:space="preserve">any comments? </t>
  </si>
  <si>
    <t>Were differences described between participants lost to follow-up and original sample?</t>
  </si>
  <si>
    <t>which variables were related to missingness?</t>
  </si>
  <si>
    <t>How is missingness dealt with?</t>
  </si>
  <si>
    <t xml:space="preserve">any comments?   </t>
  </si>
  <si>
    <t>Was information about the distribution of the observed variables included?</t>
  </si>
  <si>
    <t>what distribution is specified in the analyses?</t>
  </si>
  <si>
    <t xml:space="preserve">any comments?    </t>
  </si>
  <si>
    <t>Was the software mentioned?</t>
  </si>
  <si>
    <t>which software has been used?</t>
  </si>
  <si>
    <t>Were alternative specifications of within-class heterogeneity considered (e.g. LGCA versus LGMM)?  If not, was sufficient justification provided as to eliminate certain specifications from consideration?</t>
  </si>
  <si>
    <t xml:space="preserve">any comments?     </t>
  </si>
  <si>
    <t>Were alternative shape/functional forms of the trajectories described (e.g., was it tested whether a quadratic trend would improve the model)?</t>
  </si>
  <si>
    <t>Which functional form was used for the final model?</t>
  </si>
  <si>
    <t>Which alternative forms have been compared?</t>
  </si>
  <si>
    <t xml:space="preserve">any comments?      </t>
  </si>
  <si>
    <t>If covariates have been used, is it done in such a way that the analyses could be replicated?</t>
  </si>
  <si>
    <t>What method has been used to incorporate covariates?</t>
  </si>
  <si>
    <t>were covariates used to predict class membership, the growth parameters or the dependent variables?</t>
  </si>
  <si>
    <t>Was information reported about the number of random start values and final iterations included?</t>
  </si>
  <si>
    <t>Where was this information found? (main tekst, syntax, supplementary file…)</t>
  </si>
  <si>
    <t>What values were used?</t>
  </si>
  <si>
    <t xml:space="preserve">any comments?            </t>
  </si>
  <si>
    <t xml:space="preserve">Was it described which model comparison tools have been used to choose between the models from a statistical perspective? </t>
  </si>
  <si>
    <t>which model comparison tools have been provided?</t>
  </si>
  <si>
    <t>was there disagreement between these tools?</t>
  </si>
  <si>
    <t>which one was used to make a final decission? (if applicable)</t>
  </si>
  <si>
    <t>any comments ?</t>
  </si>
  <si>
    <t>Was the total number of fitted models reported, including a 1-class solution?</t>
  </si>
  <si>
    <t>any comments  ?</t>
  </si>
  <si>
    <t>Was the number of cases per class reported for each model (absolute sample size, or proportion)?</t>
  </si>
  <si>
    <t>if not provided for all models. Was it provided for the final model?</t>
  </si>
  <si>
    <t>was the information provided as absolute or proportion?</t>
  </si>
  <si>
    <t>any comments    ?</t>
  </si>
  <si>
    <t>If classification of cases in a trajectory is the goal, is entropy (quality of class enumeration) or the number of misclassifications (i.e., classification table) reported?</t>
  </si>
  <si>
    <t>was entropy or misclassification provided?</t>
  </si>
  <si>
    <t>What was the entriopy of the final model?</t>
  </si>
  <si>
    <t xml:space="preserve">any comments?           </t>
  </si>
  <si>
    <t>Was a plot included with the estimated mean trajectories of the final solution?</t>
  </si>
  <si>
    <t>Were plots included with the estimated mean trajectories for each model?</t>
  </si>
  <si>
    <t>Was a plot included of the combination of estimated means of the final model and the observed individual trajectories split out for each latent class?</t>
  </si>
  <si>
    <t>any commetns on the plots?</t>
  </si>
  <si>
    <t>if one of these elements is missing, which one?</t>
  </si>
  <si>
    <t>any comments     ?</t>
  </si>
  <si>
    <t>Are the syntax files available (either in the appendix, supplementary materials, or from the authors)?</t>
  </si>
  <si>
    <t>Where can this information be found? (appendix, online on website journal, other website, email to first author, etc)</t>
  </si>
  <si>
    <t>could the information be found or was the link broken or … ?</t>
  </si>
  <si>
    <t>any comments on this topic?</t>
  </si>
  <si>
    <t>a single imputation approach using the EM algorithm in SPSS Version 20</t>
  </si>
  <si>
    <t>data were
missing completely at random</t>
  </si>
  <si>
    <t>yes</t>
  </si>
  <si>
    <t>Mplus v. 7</t>
  </si>
  <si>
    <t>Finally, all estimated
models included appropriate weightings for the PTSD indica-
tors to account for the unequal period of time between
assessments that occurred after T1 (i.e., 2 months, 6 months,
and 30 months).</t>
  </si>
  <si>
    <t>The cohort was followed-up
at 2 days (time point 1 [T1]: May 19, 2007), 2 months (time
point 2 [T2]: July 16, 2007), 6 months (time point 3 [T3]:
November 12–17, 2007), and 30 months (time point 4 [T4]:
November 16–21, 2009) after the accident.</t>
  </si>
  <si>
    <t xml:space="preserve">any comments ? </t>
  </si>
  <si>
    <t>nothing reported</t>
  </si>
  <si>
    <t>class membership</t>
  </si>
  <si>
    <t>Vermunt's 3 step-method</t>
  </si>
  <si>
    <t>linear</t>
  </si>
  <si>
    <t>AIC BIC VLMR LMR BLRT</t>
  </si>
  <si>
    <t>What is the maximum number of trajectories that has been specified?</t>
  </si>
  <si>
    <t>1 class model missing</t>
  </si>
  <si>
    <t>results not shown, but in main text "Models that included a
quadratic term did not improve model fit compared
to models without the quadratic term."</t>
  </si>
  <si>
    <t>quadratic</t>
  </si>
  <si>
    <t>BIC</t>
  </si>
  <si>
    <t xml:space="preserve">Was LGMM or LCGA used (or a hybrid version, or something else)?  </t>
  </si>
  <si>
    <t>hybrid</t>
  </si>
  <si>
    <t>Based on these results, we
retained the 4-class GMM model, with two free
intercept variances, and the 3-class model with one
intercept and one slope freely estimated (in different
classes) for further analysis.</t>
  </si>
  <si>
    <t>entropy</t>
  </si>
  <si>
    <t>percentage</t>
  </si>
  <si>
    <t>however, a 3 and 4 class solution is compared in the main text</t>
  </si>
  <si>
    <t>Score</t>
  </si>
  <si>
    <t>Analyses were conducted on 155 WAD case patients, all of
whom had at least 1 data point for NDI and PDS over the 12-month
time period. Of the patients, 94 (61%) had complete NDI data and
91 (59%) had complete PDS data.</t>
  </si>
  <si>
    <t>average probability of groupmembership</t>
  </si>
  <si>
    <t>censored
normal distribution</t>
  </si>
  <si>
    <t>SAS v9.1 + PROC TRAJ</t>
  </si>
  <si>
    <t>main text</t>
  </si>
  <si>
    <t xml:space="preserve">on x-axis the time is spaced as 1, 3, 6, 12 months after injury </t>
  </si>
  <si>
    <t>the authors refer to another paper where the method is described: 
B. Jones, D. Nagin
Advances in group-based trajectory modeling and an SAS procedure
Sociol Methods Res, 35 (2007), pp. 542–571</t>
  </si>
  <si>
    <t xml:space="preserve">SAS procedure </t>
  </si>
  <si>
    <t>no</t>
  </si>
  <si>
    <t>model selection not reported</t>
  </si>
  <si>
    <t xml:space="preserve">Sterling, M., Hendrikz, J., &amp; Kenardy, J. (2010). Compensation claim lodgement and health outcome developmental trajectories following whiplash injury: A prospective study. Pain, 150(1), 22-28. </t>
  </si>
  <si>
    <t>cubic longitudinal profile</t>
  </si>
  <si>
    <t>lower and higher order polynominals</t>
  </si>
  <si>
    <t>not reported</t>
  </si>
  <si>
    <t>graph</t>
  </si>
  <si>
    <t>on x-axis time is spaced as 0, 6, and 12 months</t>
  </si>
  <si>
    <t>following variables were tested, all non-sig: gender, education, having performed body removal, prior use of mental health services, age, social acknowledgement, self-efficacy</t>
  </si>
  <si>
    <t>FIML</t>
  </si>
  <si>
    <t>Mplus</t>
  </si>
  <si>
    <t>hybrid. Only slope variance fixed to zero</t>
  </si>
  <si>
    <t>none</t>
  </si>
  <si>
    <t>export class membership and analyze with chi-square and ANOVA</t>
  </si>
  <si>
    <t>BIC, entropy</t>
  </si>
  <si>
    <t>yes, BIC says 2 classes per subgroup, entropy ays 3 classes per subgroup</t>
  </si>
  <si>
    <t>absolute in table for all models, relative also for the final model</t>
  </si>
  <si>
    <t>SAS v9.4 + PROC TRAJ</t>
  </si>
  <si>
    <t>zero-inflated poisson</t>
  </si>
  <si>
    <t>censored normal distribution for PTSD and zero-inflated poisson for depression</t>
  </si>
  <si>
    <t>for PTSD none could be related</t>
  </si>
  <si>
    <t>missingness at initial wave means exclusion from model, after that all available data is used to estimate the model</t>
  </si>
  <si>
    <t>on x-axis time is spaced as 7, 20, 32, and 45 months</t>
  </si>
  <si>
    <t>it is mentioned that the numbers used for the model are the "average" time points, but no info on variance</t>
  </si>
  <si>
    <t xml:space="preserve">according to text: Proc Traj is used for group- based latent class growth analysis, which fixes within-group variance to zero to more clearly identify latent classes (ex- isting but not yet manifested) and therefore serves as a more hypothesis-generating method compared to more conventional growth modeling approaches </t>
  </si>
  <si>
    <t>from graph, I would say: quadratic</t>
  </si>
  <si>
    <t>both</t>
  </si>
  <si>
    <t>SD, CI</t>
  </si>
  <si>
    <t>unclear</t>
  </si>
  <si>
    <t>BIC and mean posterior probability</t>
  </si>
  <si>
    <t>not mentioned</t>
  </si>
  <si>
    <t>it is mentioned that time between waves is 3 to 4 years, but no means or variances</t>
  </si>
  <si>
    <t>SAS v9.2 + PROC TRAJ</t>
  </si>
  <si>
    <t>seem to do logit and multivariate regression models with DV = class membership</t>
  </si>
  <si>
    <t>BIC, group size, and mean posterior probability</t>
  </si>
  <si>
    <t>gender, education, exposure, age</t>
  </si>
  <si>
    <t>on x-axis time is spaces as 1, 3, and 6 years</t>
  </si>
  <si>
    <t>multinomial regression on exported class membership</t>
  </si>
  <si>
    <t>Mplus v. 7.11</t>
  </si>
  <si>
    <t>did 0 because I am not sure if they do this in SAS or if they export the class memberships first</t>
  </si>
  <si>
    <t>AIC, BIC, SSA-BIC, Entropy, LMR LRT, Bootstrapped LRT p-value, proportion n in group</t>
  </si>
  <si>
    <t>BIC says six group, but interpretability/prop n in class says 4 is better</t>
  </si>
  <si>
    <t>interpretability</t>
  </si>
  <si>
    <t>shortly discussed in text, no CI</t>
  </si>
  <si>
    <t>on x-axis time is spaced as 0, 3, and 7 years - HOWEVER, text says its: 2, 6, and 10 years post-trauma</t>
  </si>
  <si>
    <t>they don't say this explicitely, but they only report intercept and linear slope results</t>
  </si>
  <si>
    <t>posterior probability</t>
  </si>
  <si>
    <t>from text I know what the metric of time is, but I don’t know how they modelled it, they use T1, T2, T3 in the graph + tables</t>
  </si>
  <si>
    <t>STATA with the TRAJ command</t>
  </si>
  <si>
    <t>LCGA</t>
  </si>
  <si>
    <t>according to text: PROC TRAJ does not provide any individual-level in- formation on the pattern of change over time; subjects are grouped and it is assumed that every subject in the group follows the same trajectory.</t>
  </si>
  <si>
    <t>Eekhout, I., Reijnen, A., Vermetten, E., &amp; Geuze, E. (2016). Post-traumatic stress symptoms 5 years after military deployment to Afghanistan: An observational cohort study. The Lancet Psychiatry, 3(1), 58-64. doi:10.1016/S2215-0366(15)00368-5</t>
  </si>
  <si>
    <t>Mplus v. 6.2</t>
  </si>
  <si>
    <t>FIML and Multiple Imputation</t>
  </si>
  <si>
    <t>In supplementary materials</t>
  </si>
  <si>
    <t>Those who did not complete the 6-year assessment were younger (M = 36.33, SD = 13.56, vs M = 39.53, SD = 13.48 (t(1126) = 3.97, p &lt; .001) and had higher baseline CAPS scores M = 20.21, SD = 17.89, vs M = 16.13, SD = 15.06 (t(1113.9) = 4.17, p &lt; .001) than completers.</t>
  </si>
  <si>
    <t>linear only and linear + quadratic</t>
  </si>
  <si>
    <t>in supplementary materials</t>
  </si>
  <si>
    <t>first going from an unconditional to a conditional model within Mplus, then export class membership and perform nest logistic regressions with covariates</t>
  </si>
  <si>
    <t>BIC, SS-BIC, AIC, LMRT, BLRT, entropy, nterpretability</t>
  </si>
  <si>
    <t>yes, BIC, SS-BIC, AIC say 5 classes, LMRT and BLRT cannot distinguish, entropy says 4 classes, but 5 better than 6, interpretability says 5 classes</t>
  </si>
  <si>
    <t>they compared linear and linear + quadratic for all numbers of trajectories</t>
  </si>
  <si>
    <t>SD, CI, n</t>
  </si>
  <si>
    <t>on x-axis the time is spaced as baseline, 3, 6, 12, and 24 months and then 6 years</t>
  </si>
  <si>
    <t>text</t>
  </si>
  <si>
    <t>in the text it says: 2-4 weeks, 3 months, and 3 years</t>
  </si>
  <si>
    <t>prior deployment, higher functional impairment, education, age, prior trauma</t>
  </si>
  <si>
    <t>Second-order GMM with assumed measurement invariance over time</t>
  </si>
  <si>
    <t>BIC, AIC, BLRT, entropy, interpretability, class &gt; 5% of sample</t>
  </si>
  <si>
    <t>BIC, AIC, BLRT</t>
  </si>
  <si>
    <t>both AIC and BIC said 4 classes, but the smallest class was &lt; 5% in those solutions</t>
  </si>
  <si>
    <t>on x-axis the time is spaced as pre-deployment, 1 month, 5 months, 8 months postdeployment</t>
  </si>
  <si>
    <t>for each of the three groups they compared 1 to 5 class solutions</t>
  </si>
  <si>
    <t>only for the quadratic effect</t>
  </si>
  <si>
    <t>no covariates used! So not neccesarily wrong/bad reporting!</t>
  </si>
  <si>
    <t>on x-axis the time is spaced as 1, 2, 3, 4 months</t>
  </si>
  <si>
    <t>only for the first wave</t>
  </si>
  <si>
    <t>Mplus v. 6.0</t>
  </si>
  <si>
    <t>ANOVA and chi-squares on exported class membership</t>
  </si>
  <si>
    <t>They justify LCGA because of small sample size and non-convergence</t>
  </si>
  <si>
    <t>BIC, AIC, LMRT, BLRT, entropy, latent class probability</t>
  </si>
  <si>
    <t>no CI</t>
  </si>
  <si>
    <t>no CI or n</t>
  </si>
  <si>
    <t>Mplus v. 5.1</t>
  </si>
  <si>
    <t>syntax for Mplus analyses are available upon request.</t>
  </si>
  <si>
    <t>graph and text</t>
  </si>
  <si>
    <t>on x-axis the time is spaced as: hospitalization, 1, 3, and 6 months. They write: In the current study, the interval between measurement points (0, 1, 3, and 6 months) was unequal. Because LGMM is flexible in modeling time (Muthe ́n, 2004), we used factor loadings that corresponded directly to the time interval (specifically, setting the first measurement point to 0 and the last to 6).</t>
  </si>
  <si>
    <t>hybrid, slope and quadratic variances fixed at 0</t>
  </si>
  <si>
    <t>linear only</t>
  </si>
  <si>
    <t>class membership and growth parameters</t>
  </si>
  <si>
    <t>going from an unconditional model to a conditional model within Mplus</t>
  </si>
  <si>
    <t>BIC, SS-BIC, AIC, entropy, LMRT, BLRT, interpretation</t>
  </si>
  <si>
    <t>BIC. SS-BIC, and AIC say up to six classes is better, LMRT says 2 or 4 classes</t>
  </si>
  <si>
    <t>After visual inspection of results, they go with 4-group solution because it can find the delayed onset group</t>
  </si>
  <si>
    <t>it is never said how time is put into the model. The methods section does describe the time points, but in the plots they are called: visit 1, 2, and 3</t>
  </si>
  <si>
    <t>Visits 1, 2 and 3 [conducted an av- erage of 3.3 (S.D.=1.9, range 0.8–8.0), 5.7 (S.D.=1.7, range 3.1–9.0) and 7.9 (S.D.=1.3, range 5.3–10.1) years after 9/11] of the WTC-HP.</t>
  </si>
  <si>
    <t>FIML for LGMM and MI for following logistic regressions to predict most likely class membership</t>
  </si>
  <si>
    <t>Mplus for the LGMM, STATA for following prediction of class membership</t>
  </si>
  <si>
    <t>LGMM</t>
  </si>
  <si>
    <t>logistic regression using most likely class membership as the outcome</t>
  </si>
  <si>
    <t>BIC, SS-BIC, AIC, entropy, LMRT, BLRT, interpretation, class &gt; 5% of sample</t>
  </si>
  <si>
    <t>for each of the two groups they compared 6 models (police and non-traditional 9/11 responders)</t>
  </si>
  <si>
    <t>Police responders: LRT and BLRT said 5 or 6 classes, but interpretability and class size suggest 4 class
Non-traditional responders: no conflict according to text</t>
  </si>
  <si>
    <t>interpretability and class size (4 classes for police and 6 for non-responders)</t>
  </si>
  <si>
    <t>Assumed to be MAR</t>
  </si>
  <si>
    <t>Justification: they want to estimate quadratic models and don't want non-convergence due to to many unknown parameters</t>
  </si>
  <si>
    <t>conditional model in Mplus</t>
  </si>
  <si>
    <t>BIC, SS-BIC, AIC, LMRT, Entropy, average latent class probabilities of group membership, at least 1% of total sample per class</t>
  </si>
  <si>
    <t>LMRT says 2 group, but other measures say 4 groups</t>
  </si>
  <si>
    <t>other measures than LMRT</t>
  </si>
  <si>
    <t>no 1-group solution…</t>
  </si>
  <si>
    <t>the plot just says assessment point 1, 2, 3, 4, and the text only describes a range of periods for the waves…</t>
  </si>
  <si>
    <t>graph says: pre-deployment, follow-up, second follow-up. Text gives year-ranges, but not a clear metric used in the model</t>
  </si>
  <si>
    <t>Listwise deletion (still leaves almost 8000 participants!)</t>
  </si>
  <si>
    <t>They compare LGMM of listwise deleted sample with the sample that includes missing data and find no difference</t>
  </si>
  <si>
    <t>Fit statistics all improved with more classes, but interpretability was not viable at 5 classes</t>
  </si>
  <si>
    <t>BIC, SS-BIC, AIC, LMRT, BLRT, entropy, interpretability</t>
  </si>
  <si>
    <t>for each of the two groups they compared 5 models</t>
  </si>
  <si>
    <t>they only describe significant slopes</t>
  </si>
  <si>
    <t>the link in the article to supp material was broken, but if you go via the website it does work. BUT no syntax!!</t>
  </si>
  <si>
    <t xml:space="preserve">Each assessment (T1–T7) was obtained at approximately 30-week intervals (Ms = 22.87–31.03). The T1–T2 interval showed the greatest variability, which was accommodated in the growth models by allowing the time score for the slope growth parameter for T2 PTSD to freely vary while fixing the time scores for the slope growth parameter at all other timepoints in a linear fashion. </t>
  </si>
  <si>
    <t>only for time difference between T1 and T2.</t>
  </si>
  <si>
    <t>intercept only, linear, quadratic</t>
  </si>
  <si>
    <t>within Mplus, and also exporting most likely class to SPSS v 21</t>
  </si>
  <si>
    <t>class membership and as grouping variable in ANOVAs on variables of interest</t>
  </si>
  <si>
    <t>BIC, SS-BIC, VLMR, LMRT, BLRT, entropy</t>
  </si>
  <si>
    <t>hybrid: intercept variance free, slope variance fixed</t>
  </si>
  <si>
    <t>VLMR and LMRT concluded 4-classes, BLRT said 5 classes, but result untrustworthy because likelihood not replicated.</t>
  </si>
  <si>
    <t>VLMR, LMRT, interpretability, parsimony</t>
  </si>
  <si>
    <t>no 1-group solution</t>
  </si>
  <si>
    <t>they also mention posterior probabilities ranging from .85 to .94, but no matrix/table</t>
  </si>
  <si>
    <t>on x-axis time is: first exposure, 6, 12, 18, 24 months post</t>
  </si>
  <si>
    <t>none they tested</t>
  </si>
  <si>
    <t>AIC, BIC, SS-BIC, entropy, LRT, BLRT, interpretability</t>
  </si>
  <si>
    <t>LRT said every model with extra class was better than previous, BLRT stopped at 3-class  solution. Also better interpretability</t>
  </si>
  <si>
    <t>BLRT</t>
  </si>
  <si>
    <t>for each model shape (linear vs linear + quadratic), they tested 4 LGMMs</t>
  </si>
  <si>
    <t>does show descriptive info on PTSD scores for each class</t>
  </si>
  <si>
    <t>Mplus v. 6.11</t>
  </si>
  <si>
    <t>entropy, BIC, LMRT, BLRT, possterior probabilities</t>
  </si>
  <si>
    <t>on x-axis th tim is spaced as 3, 7, and 10 months</t>
  </si>
  <si>
    <t>BIC and entropy say 4 classes, LMRT and posterior probabilities say 3 classes</t>
  </si>
  <si>
    <t>they go for three classes after running into issues (a class dissapeared) with the conditional model…</t>
  </si>
  <si>
    <t>they also mention posterior probabilities ranging from .83 to .89, but no matrix/table</t>
  </si>
  <si>
    <t>no SD, CI</t>
  </si>
  <si>
    <t>on x-axis the time is spaced as 3, 6, 15 months</t>
  </si>
  <si>
    <t xml:space="preserve">Mplus </t>
  </si>
  <si>
    <t>quadratic (guessed from graph)</t>
  </si>
  <si>
    <t>BIC, SS-BIC, AIC, LMRT, BLRT, entropy, class sizes, average latent class probabilities, parsimony, interpretability</t>
  </si>
  <si>
    <t>BIC, SS-BIC, AIC kept improving, entropy was highest for 2 and 3 classes and BLRT pointed to 3 class.</t>
  </si>
  <si>
    <t>BLRT in combination with latent class probabilities, theory and interpretability</t>
  </si>
  <si>
    <t>they also mention average latent class probabilities were all &gt; .95</t>
  </si>
  <si>
    <t>text does say the times of data collection, but plot only says time 1-time 4, so can't be sure</t>
  </si>
  <si>
    <t>Justification: we utilized LCGA due to estimation difficulties encountered in attempts to allow within-trajectory class variation in intercepts and slopes.</t>
  </si>
  <si>
    <t>BIC, SS-BIC, AIC, entropy, posterior probabilities, LMRT, BLRT</t>
  </si>
  <si>
    <t>not discussed</t>
  </si>
  <si>
    <t>The three trajectory group solution was chosen based upon fit indices, interpretability, and theory. With regard to fit, this solution had a comparatively lower AIC, BIC, and sample-size adjusted BIC values. Entropy and posterior probabilities were reasonably high for this solution. Further, this solution contained trajectories that were of substan- tive interest.</t>
  </si>
  <si>
    <t>they also mention posterior probabilities ranging from .87 to .97, but no matrix/table</t>
  </si>
  <si>
    <t>Justification: As part of model building and testing, we exam- ined quadratic effects without growth mixture modeling, and we also examined growth mixture modeling without quadratic effects. In both cases, we encountered estimation difficulties. Thus, in this paper we modeled linear trajec- tory forms and utilized LCGA.</t>
  </si>
  <si>
    <t>they find both the 3 and 4 class model fit the data well, and use subsequent conditional analyses to see which model is stable and therefore chosen</t>
  </si>
  <si>
    <t>based on conditional model they go for 3 class model</t>
  </si>
  <si>
    <t>they also mention posterior probabilities ranging from .85 to .93, but no matrix/table</t>
  </si>
  <si>
    <t>model diagram</t>
  </si>
  <si>
    <t>very nice model diagram of the LGMM they tested, tells me that linear slope is set at -7, 1, 5, and 8</t>
  </si>
  <si>
    <r>
      <t xml:space="preserve">We aimed to minimize the dispersion of days within each date range and to maximize the number of included participants. This was done separately for Cohorts 3 and 4. The date ranges across Cohorts 3 and 4 differed only with respect to the second postdeployment assessment (T2). The ranges of days that best fit the data were 20 to 40 days for T1 (Cohort 3: M </t>
    </r>
    <r>
      <rPr>
        <sz val="11"/>
        <color theme="1"/>
        <rFont val="Apple Symbols"/>
        <family val="2"/>
      </rPr>
      <t>􏰄</t>
    </r>
    <r>
      <rPr>
        <sz val="11"/>
        <color theme="1"/>
        <rFont val="Calibri"/>
        <family val="2"/>
        <scheme val="minor"/>
      </rPr>
      <t xml:space="preserve"> 30, SD 􏰄 6; Cohort 4: M 􏰄 30, SD 􏰄 4), 80 to 100 days for T2 for Cohort 3 (M 􏰄 84, SD 􏰄 3), but 140 to 160 days for T2 for Cohort 4 (M 􏰄 153, SD 􏰄 4), and 240 to 260 days for T3 (Cohort 3: M 􏰄 251, SD 􏰄 2; Cohort 4: M 􏰄 249, SD 􏰄 5).</t>
    </r>
  </si>
  <si>
    <t>non-responders more likely to have been deployed previously, more functionally impaired at T2 and more lifetime trauma, more education, older</t>
  </si>
  <si>
    <t>Mplus v. 7.1</t>
  </si>
  <si>
    <t>clearly stated in methods section, based on previou studies</t>
  </si>
  <si>
    <t>they describe it as an iterative process, so they didn’t set out on comparing GMM and LCGA.</t>
  </si>
  <si>
    <t>Second-order hybrid GMM with assumed measurement invariance over time, and variances of latent slopes set to 0 for 2/3/6 class solutions, quad var set to 0 for all but 4-class solution, res var for PCL set to 0 for 4/6 class solutions, res var for PTSD T0 set to 0 for 4/6 class solutions</t>
  </si>
  <si>
    <t>prior research, class size &gt; 5%, parsimony, interpretability, BIC, SS-BIC, LMRT, BLRT, entropy, posterior probabilities</t>
  </si>
  <si>
    <t>three-step method in Mplus and using an R package and SPSS and again Mplus (multilevel model) on the exported class membership</t>
  </si>
  <si>
    <t>BIC, AIC say more classes = better, LMRT says 3 or 4 classes better, 4-class had a group that was only 1%, so too small for criteria</t>
  </si>
  <si>
    <t>LMRT + minimum class size = 3 class solution</t>
  </si>
  <si>
    <t>I give 1 point, but they only reported the smallest class proportion for each solution.. Not all class proportions</t>
  </si>
  <si>
    <t>they also mention lowest posterior probability: 0.86, but no matrix/table</t>
  </si>
  <si>
    <t>on x-axis time is spaced as baseline, 18 and 72 months</t>
  </si>
  <si>
    <t>non-responders younger, of minority status, deployed, male, less likely to have reported prior combat service</t>
  </si>
  <si>
    <t>conditional model in Mplus (or so it seems?)</t>
  </si>
  <si>
    <t>no CI, no n</t>
  </si>
  <si>
    <t>gender</t>
  </si>
  <si>
    <t>not clear</t>
  </si>
  <si>
    <t>state the quadratic can't work with 3 measurement points</t>
  </si>
  <si>
    <t>export class membership and analyze in SPSS</t>
  </si>
  <si>
    <t>BIC, SS-BIC, AIC, entropy, LMRT, VLMRT, BLRT, interpretability</t>
  </si>
  <si>
    <t>all but AIC point to 3 class. AIC points to 4 class</t>
  </si>
  <si>
    <t>all but AIC, so 3 class</t>
  </si>
  <si>
    <t>on x-axis the time is spaced as 1, 5, and 11 months</t>
  </si>
  <si>
    <t>on x-axis the time is spaced as 3 months, 1 year, 5 years post trauma, but text says: In the current study, the intervals between the follow-up time points were unequal, so the first time point was set to 0, the second to 1 and the third to 5. Model…. This equals the difference between 3 months and 1 year to be 1 whole year, which is technically not true...</t>
  </si>
  <si>
    <t>read metric note!</t>
  </si>
  <si>
    <t>more likely to have intracranial pathology on CT-scan</t>
  </si>
  <si>
    <t>BIC, BLRT, LMRT (they report on other ones as well, such as AIC, entropy)</t>
  </si>
  <si>
    <t>on x-axis the time is spaced as 2, 5, 14, 21, 28, 56 days since incident</t>
  </si>
  <si>
    <t>Mplus v. 5.2</t>
  </si>
  <si>
    <t>quadratic (mentioned in text)</t>
  </si>
  <si>
    <t>none reported, though text alludes to building the model stepwise, as another outcome only has a linear slope</t>
  </si>
  <si>
    <t>absolute</t>
  </si>
  <si>
    <t>only BIC is reported</t>
  </si>
  <si>
    <t>Mplus output graphs show: 1, 4, 7, 13, ,25 weeks</t>
  </si>
  <si>
    <t>FIML (assumed)</t>
  </si>
  <si>
    <t>there are covariates, but they use some sort of cuttof score to devide participants, instead of the LGMM output…</t>
  </si>
  <si>
    <t>no fit is reported</t>
  </si>
  <si>
    <t>nothing</t>
  </si>
  <si>
    <t>no overal plot with fitted lines, but the mean estimated trajectory is included for each trajectory seperately</t>
  </si>
  <si>
    <t>mexico: censored normal
usa: zero-inflate poisson</t>
  </si>
  <si>
    <t>different time points for each sample</t>
  </si>
  <si>
    <t>listwise deletion</t>
  </si>
  <si>
    <t>Mexico unrelated to: city, sex, severity of exposure, PTSD score
USA unrelated to: area of residence, sex, severity of exposure, PTSD score</t>
  </si>
  <si>
    <t>From references I know it is SAS + PROC TRAJ</t>
  </si>
  <si>
    <t>depends on the trajectory, highest polynomial = quadratic</t>
  </si>
  <si>
    <t>intercept only, linear, quadratic, cubic</t>
  </si>
  <si>
    <t>BIC is not reported, but it is discussed that it was used to make the decision</t>
  </si>
  <si>
    <t>mean posteior probability</t>
  </si>
  <si>
    <t>mean posterior probability ranges from .702 to .937</t>
  </si>
  <si>
    <t>on x-axis the time is spaced as: 10, 30, 150, 210, 420 days</t>
  </si>
  <si>
    <t>none of the variables tested could be related to missingness</t>
  </si>
  <si>
    <t>quadratic and linear</t>
  </si>
  <si>
    <t>BIC, SS-BIC, AIC, Entropy, BLRT, interpretability</t>
  </si>
  <si>
    <t>fit indices say 4 classes is best, but interpretability showed that this only led to the split up of one class into two very similar classes</t>
  </si>
  <si>
    <t>conditional model in Mplus + posthoc analyses in SPSS with most likely class membership exported</t>
  </si>
  <si>
    <t>class membership (mplus) and dependent variables (SPSS)</t>
  </si>
  <si>
    <t xml:space="preserve">On the X-axis, 1 - baseline, 2 - six-month follow-up, and 3 - 12-month follow- up. </t>
  </si>
  <si>
    <t>dropouts had higher income. All other variables were not related</t>
  </si>
  <si>
    <t>they test this using the regular LGM, before even starting the LGMM</t>
  </si>
  <si>
    <t>intercept only, linear</t>
  </si>
  <si>
    <t>class membership and the intercept parameter</t>
  </si>
  <si>
    <t>yes, AIC says more classes is better, BIC, BLRT, entropy say 3 or 4 classes. Interpretability says 4 classes just splits up one class in two similar classes.</t>
  </si>
  <si>
    <t>WOW very low!!</t>
  </si>
  <si>
    <t>plot shows observed scores, not estimated</t>
  </si>
  <si>
    <t>they do write: The soldiers were assessed at 6 occasions: 5–6 weeks before deployment (T1), during deployment (T2), 1–3 weeks after deployment at homecoming meetings (T3), and 2 months (T4), 7 months (T5), and 2.5 years after return by questionnaires distributed by mail.</t>
  </si>
  <si>
    <t>graph is not adequate, because it describes two timepoints with words instead of numbers indicating timing</t>
  </si>
  <si>
    <t xml:space="preserve">Compared to participants from the original sample who did not deploy or who died during deployment (n = 40), the 561 included participants had served significantly longer in the military (P &lt; .01) and reported lower levels of neuroticism (P = .02) and depression (P &lt; .01) and lower PCL score prior to deployment (P = .03). </t>
  </si>
  <si>
    <t>most indices said more classes (up to 8) is better, interpretability says that 7th class is too small, doesn’t add to explaining patterns.</t>
  </si>
  <si>
    <t>there are supplementary materials on the analysis, but no syntax</t>
  </si>
  <si>
    <t>they do write about the timing, but it is not clear how this translates to a model</t>
  </si>
  <si>
    <t xml:space="preserve">The analysis sample differed only slightly from the sample of individuals excluded from the analysis by being slightly less extraverted and including more females. Only a few differ- ences were found between individuals with complete data and those for whom one or more values would be imputed in the statistical modeling. There were no differences in PCL scores. </t>
  </si>
  <si>
    <t>FIML and auxiliary variables</t>
  </si>
  <si>
    <t>BIC, SS-BIC, AIC, entropy, interpretability</t>
  </si>
  <si>
    <t>BIC/SS-BIC/AIC kept getting lower, but interpretability says that 6 classes is best</t>
  </si>
  <si>
    <t>reported in online supplementary materials</t>
  </si>
  <si>
    <t>observed scores in plots in article, estimated scores in supp materials. All observed individual scores + estimated trajectories are reported in 1 plot, instead of being split out</t>
  </si>
  <si>
    <t>graph just says Timepoints 1, 2, and 3. Text says that these correspond to 3, 6, and 12 months, but can't know how this is modeled</t>
  </si>
  <si>
    <t>Combination of FIML and listwise deletion (If individuals displayed missing data on more than four items on the HTQ, or two items on the CSS and ASDS, they were excluded.)</t>
  </si>
  <si>
    <t>AIC, BIC, SS-BIC, entropy, LRT, interpretability</t>
  </si>
  <si>
    <t>reported mean posterior probability is .906 for class 1, and .911 for class 2… don't get how entropy can be so low with these results.. Small sample?</t>
  </si>
  <si>
    <t>on x-axis time is spaced as 5, 35, and 180 days</t>
  </si>
  <si>
    <t xml:space="preserve">Parents of boys had a significantly higher rate of complete data (84%) than parents of girls (67%) [V 2(1, N 1⁄4 190) 1⁄4 7.44, p &lt; .01]. </t>
  </si>
  <si>
    <t>not clear what SAS + Proc Traj does…</t>
  </si>
  <si>
    <t>not sure.. Something in SAS?</t>
  </si>
  <si>
    <t>Hou, W. K., Law, C. C., Yin, J., &amp; Fu, Y. T. (2010). Resource Loss, Resource Gain, and Psychological Resilience and Dysfunction Following Cancer Diagnosis: A Growth Mixture Modeling Approach. Health Psychology, 29(5), 484-495. doi:10.1037/a0020809</t>
  </si>
  <si>
    <t>Lowe, S. R., Joshi, S., Pietrzak, R. H., Galea, S., &amp; Cerdá, M. (2015). Mental health and general wellness in the aftermath of Hurricane Ike. Social Science and Medicine, 124, 162e170. doi:10.1016/j.socscimed.2014.11.032</t>
  </si>
  <si>
    <t>Mason, S. T., Corry, N., Gould, N. F., Amoyal, N., Gabriel, V., Wiechman-Askay, S., . . . Fauerbach, J. A. (2010). Growth curve trajectories of distress in burn patients. Journal of Burn Care and Research, 31(1), 64-72. doi:10.1097/BCR.0b013e3181cb8ee6</t>
  </si>
  <si>
    <t>Pérez, S., Conchado, A., Andreu, Y., Galdón, M. J., Cardeña, E., Ibáñez, E., &amp; Durá, E. (2016). Acute stress trajectories 1 year after a breast cancer diagnosis. Supportive Care in Cancer, 24(4), 1671-1678. doi:10.1007/s00520-015-2960-x</t>
  </si>
  <si>
    <t>FIML + MI for covariates</t>
  </si>
  <si>
    <t>Mplus v. 7.3</t>
  </si>
  <si>
    <t>in supplementary materials, the mplus plots show: -1, 1, 6, 12, 24 and 60 months (this assumes that the 4-month deployment only takes up the baseline 0 point (not 4 time points as you might expect…)
Also reported in article: n this model, time was modelled as the actual timepoints occurred (ie, –1, 1, 6, 12, 24, 60)</t>
  </si>
  <si>
    <t>graph (in supp materials) and text (in article)</t>
  </si>
  <si>
    <t>hybrid: slope variances (linear, quad, and cube) fixed at 0, intercept variance estimated</t>
  </si>
  <si>
    <t>linear, quad, and cube</t>
  </si>
  <si>
    <t>3-step approach = export class membership to STATA and regress</t>
  </si>
  <si>
    <t>OMG!! :P</t>
  </si>
  <si>
    <t>10000 iterations and 1000 starts</t>
  </si>
  <si>
    <t>BIC, SS-BIC, AIC, entropy, interpretability, class size</t>
  </si>
  <si>
    <t>The solution with three classes produced the best solution with respect to fit and theoretical interpretation; solutions with more than three classes had too small group sizes and encountered convergence issues.</t>
  </si>
  <si>
    <t>class size + interpretability</t>
  </si>
  <si>
    <t>for all models proportion, for final model: both</t>
  </si>
  <si>
    <t>observed + estimated per class is included in supplementary materials</t>
  </si>
  <si>
    <t>lots of info in supp materials, but no syntax</t>
  </si>
  <si>
    <t>chi-square tests did not reveal significant differences in any of the demographic or medical characteristics and physical and psychosocial variables between the respondents and different types of dropouts at respective time- point,</t>
  </si>
  <si>
    <t>MI in R</t>
  </si>
  <si>
    <t>graph is labeled as Timepoint 1, 2, and 3. Not enough to figure out what the metric is</t>
  </si>
  <si>
    <t>compared to cubic, but didn't add anything extra</t>
  </si>
  <si>
    <t>AIC, BIC, SS-BIC, entropy, LRT, BLRT</t>
  </si>
  <si>
    <r>
      <t xml:space="preserve">The LRT and BLRT for the 4-class solution were significant ( p 􏰄 .0027; p </t>
    </r>
    <r>
      <rPr>
        <sz val="11"/>
        <color theme="1"/>
        <rFont val="Apple Symbols"/>
        <family val="2"/>
      </rPr>
      <t>􏰅</t>
    </r>
    <r>
      <rPr>
        <sz val="11"/>
        <color theme="1"/>
        <rFont val="Calibri"/>
        <family val="2"/>
        <scheme val="minor"/>
      </rPr>
      <t xml:space="preserve"> .00001), suggesting an increase in model fit for the solution (compared with a 3-class solution); the LRT and BLRT for a 5-class solution were not significant, suggesting that using the 5-class solution does not improve the model fit. The 4-class solution was shown to be a better fit. </t>
    </r>
  </si>
  <si>
    <t>from the methods, I'm guessing 4 classes was the most they tested, but they never specify this explicitely</t>
  </si>
  <si>
    <t>about posterior prob: range .83 to .97</t>
  </si>
  <si>
    <t>Were characteristics of the final class solution numerically described (i.e., means, SE, n, CI, etc)?</t>
  </si>
  <si>
    <t>graph shows time ranges, same for text, so no clear metric</t>
  </si>
  <si>
    <t>assumed MAR</t>
  </si>
  <si>
    <t>all included in SAS</t>
  </si>
  <si>
    <t>SAS v9.3 + PROC TRAJ</t>
  </si>
  <si>
    <t>most likely class membership exported</t>
  </si>
  <si>
    <t>BIC and interpretability</t>
  </si>
  <si>
    <t>posterior prob range = .88-.98</t>
  </si>
  <si>
    <t>intercept-only, linear, quadratic,  cubic</t>
  </si>
  <si>
    <t>depends on the trajectory, reported what they choose in supp materials, highest polynomial = cubic</t>
  </si>
  <si>
    <t>no SD,  CI</t>
  </si>
  <si>
    <r>
      <t xml:space="preserve">Although sample reduc- tion at 12 months was differentially related to baseline GSI [t(1230) 􏰄 </t>
    </r>
    <r>
      <rPr>
        <sz val="11"/>
        <color theme="1"/>
        <rFont val="Apple Symbols"/>
        <family val="2"/>
      </rPr>
      <t>􏰃</t>
    </r>
    <r>
      <rPr>
        <sz val="11"/>
        <color theme="1"/>
        <rFont val="Calibri"/>
        <family val="2"/>
        <scheme val="minor"/>
      </rPr>
      <t>1.99, P 􏰅 .05)], the mean value of in-hospital GSI T scores for the retained sample at 12 months (56.9, SD 􏰄 11.30) was not substantially smaller than that for those lost to follow-up or with incomplete data (mean 58.2, SD 􏰄 11.87) (Cohen’s effect size 􏰄 0.11).</t>
    </r>
  </si>
  <si>
    <t>Mplus output graphs show: 0, 6, 12, 24 months</t>
  </si>
  <si>
    <t>AIC, BIC, LRT, BLRT, entropy, class size, interpretability</t>
  </si>
  <si>
    <t>BIC and LRT say 4 classes, AIC and BLRT say more classes. Class size agrees with BIC</t>
  </si>
  <si>
    <t>BIC etc</t>
  </si>
  <si>
    <t>posterior prob range = .59 to .77 -- BOTH are so low, but reported by authors as being "adequate levels"</t>
  </si>
  <si>
    <t>yay individual plots!</t>
  </si>
  <si>
    <t>on x-axis the time is spaces as 1, 2, 3, 6, and 12 months</t>
  </si>
  <si>
    <t xml:space="preserve">The only significant difference was age, F(1, 124)=9.06, p=0.003, with the study sample being younger (M=50.54, SD=8.77; range= 27–68) than the non-completers (M=56.96, SD=11.79; range = 36–70). </t>
  </si>
  <si>
    <t>AIC, BIC, SS-BIC, LRT, BLRT, VLMR, entropy, class size, interpretability</t>
  </si>
  <si>
    <t>AIC, BIC, SS-BIC kept on lowering, BLRT indicated 4 class. There was non-convergence of the conditional model with 5 classes</t>
  </si>
  <si>
    <t>both (only percentage for all models)</t>
  </si>
  <si>
    <t>Was the version mentioned</t>
  </si>
  <si>
    <t>linear and qaudratic (in supp materials)</t>
  </si>
  <si>
    <t>email to author</t>
  </si>
  <si>
    <t>You don't get the complete syntax, only snippets.</t>
  </si>
  <si>
    <t>Successive telephone assessments in this sample took place, respectively 9.21 SD=3.20, 221.34 SD=33.90 and 468.07 SD=109.32 days after ED admission</t>
  </si>
  <si>
    <t>I assume Mplus because the used guide if referred to in the introduction, but not in methods section</t>
  </si>
  <si>
    <t xml:space="preserve">any comments?                                </t>
  </si>
  <si>
    <t>n/a</t>
  </si>
  <si>
    <t>BIC-only</t>
  </si>
  <si>
    <t>BIC-sample size corrected</t>
  </si>
  <si>
    <t>AIC</t>
  </si>
  <si>
    <t>LRT - variation</t>
  </si>
  <si>
    <t>all - BIC, AIC, LRT</t>
  </si>
  <si>
    <t>everything except AIC</t>
  </si>
  <si>
    <t>what was going on?</t>
  </si>
  <si>
    <t>decreasing indices</t>
  </si>
  <si>
    <t>yes; and final model chosen based  on BIC</t>
  </si>
  <si>
    <t>AIC-BIC-LRT disagree</t>
  </si>
  <si>
    <t>small subsample argument used</t>
  </si>
  <si>
    <t>interpretation did not make sense</t>
  </si>
  <si>
    <t xml:space="preserve">interpretability </t>
  </si>
  <si>
    <t>.97</t>
  </si>
  <si>
    <t>.95</t>
  </si>
  <si>
    <t>no actual number reported</t>
  </si>
  <si>
    <t>partly reported</t>
  </si>
  <si>
    <t>completely reported</t>
  </si>
  <si>
    <t>comments</t>
  </si>
  <si>
    <t>Slope variances
could not be freely estimated in the 4-class models
due to a non-positive definite covariance matrix.</t>
  </si>
  <si>
    <t>not for PTSD measure. They do mention errors for the General Health GMM (negative variances)</t>
  </si>
  <si>
    <t>in the methods they note errors as a reason to go from LGMM to LCGA</t>
  </si>
  <si>
    <t>errors concerning the BLRT/replication of likelihood</t>
  </si>
  <si>
    <t>they write: The five-class model was unparsimonious and unviable because it split one class into two parallel classes, creating a very small class (1.6%), and failed to converge when covariates were included in the model.</t>
  </si>
  <si>
    <t>it says that: Membership probability matri- ces suggested that a 5-group solution was not viable. --- This makes me think that they had a class with 0 members in it with the 5-class solution</t>
  </si>
  <si>
    <t>as said before, initial model estimation showedthat they needed to fix the variances of the linear and quadratic slope to 0</t>
  </si>
  <si>
    <t>yes for the LGMMs tested there were non-positive definite matrices because of negative slope variance</t>
  </si>
  <si>
    <t>yes, but vague: "...and encountered convergence issues."</t>
  </si>
  <si>
    <t>yes, in supplementary materials it says: False model convergence - for some models</t>
  </si>
  <si>
    <t>However, the five- class solution did not improve significantly the fit of the model and did not converge when predictors were added to the mod- el.</t>
  </si>
  <si>
    <t xml:space="preserve"> it states whether variances were set to 0</t>
  </si>
  <si>
    <t>Were alternative specifications of the across-class variance-covariance matrix structure considered?  If not, was sufficient justification provided as to eliminate certain specifications from consideration?</t>
  </si>
  <si>
    <t>missing data mechanism</t>
  </si>
  <si>
    <t>how dealt with missing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</si>
</sst>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font>
      <sz val="11"/>
      <color theme="1"/>
      <name val="Calibri"/>
      <family val="2"/>
      <scheme val="minor"/>
    </font>
    <font>
      <sz val="10"/>
      <name val="Calibri"/>
      <family val="2"/>
      <scheme val="minor"/>
    </font>
    <font>
      <sz val="10"/>
      <color theme="1"/>
      <name val="Calibri"/>
      <family val="2"/>
      <scheme val="minor"/>
    </font>
    <font>
      <sz val="12"/>
      <color rgb="FF000000"/>
      <name val="Calibri"/>
      <family val="2"/>
      <scheme val="minor"/>
    </font>
    <font>
      <sz val="12"/>
      <color theme="1"/>
      <name val="Calibri"/>
      <family val="2"/>
      <scheme val="minor"/>
    </font>
    <font>
      <sz val="12"/>
      <name val="Calibri"/>
      <family val="2"/>
      <scheme val="minor"/>
    </font>
    <font>
      <b/>
      <sz val="12"/>
      <color rgb="FFFF0000"/>
      <name val="Calibri"/>
      <family val="2"/>
      <scheme val="minor"/>
    </font>
    <font>
      <b/>
      <sz val="10"/>
      <color rgb="FFFF0000"/>
      <name val="Calibri"/>
      <family val="2"/>
      <scheme val="minor"/>
    </font>
    <font>
      <u/>
      <sz val="11"/>
      <color theme="10"/>
      <name val="Calibri"/>
      <family val="2"/>
      <scheme val="minor"/>
    </font>
    <font>
      <u/>
      <sz val="11"/>
      <color theme="11"/>
      <name val="Calibri"/>
      <family val="2"/>
      <scheme val="minor"/>
    </font>
    <font>
      <b/>
      <sz val="10"/>
      <color rgb="FFFF0000"/>
      <name val="Calibri"/>
      <scheme val="minor"/>
    </font>
    <font>
      <sz val="11"/>
      <color theme="1"/>
      <name val="Apple Symbols"/>
      <family val="2"/>
    </font>
    <font>
      <sz val="10"/>
      <color theme="1"/>
      <name val="Calibri"/>
      <scheme val="minor"/>
    </font>
    <font>
      <sz val="12"/>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7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10" fillId="3" borderId="0" xfId="0" applyNumberFormat="1" applyFont="1" applyFill="1" applyAlignment="1">
      <alignment horizontal="left" vertical="top" wrapText="1"/>
    </xf>
    <xf numFmtId="0" fontId="0" fillId="2" borderId="0" xfId="0" applyFill="1" applyAlignment="1">
      <alignment horizontal="left" vertical="top" wrapText="1"/>
    </xf>
    <xf numFmtId="0" fontId="0" fillId="2" borderId="0" xfId="0" applyNumberFormat="1" applyFill="1" applyAlignment="1">
      <alignment horizontal="left" vertical="top" wrapText="1"/>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2" fillId="0" borderId="2" xfId="0" applyFont="1" applyBorder="1" applyAlignment="1">
      <alignment horizontal="left" vertical="top" wrapText="1"/>
    </xf>
    <xf numFmtId="0" fontId="0" fillId="0" borderId="0" xfId="0" applyBorder="1" applyAlignment="1">
      <alignment horizontal="left" vertical="top" wrapText="1"/>
    </xf>
    <xf numFmtId="0" fontId="0" fillId="0" borderId="0" xfId="0" applyFill="1" applyAlignment="1">
      <alignment horizontal="left"/>
    </xf>
    <xf numFmtId="0" fontId="13" fillId="0" borderId="0" xfId="0" applyFont="1" applyAlignment="1">
      <alignment horizontal="left" vertical="top" wrapText="1"/>
    </xf>
    <xf numFmtId="0" fontId="2" fillId="0" borderId="0" xfId="0" applyFont="1" applyBorder="1" applyAlignment="1">
      <alignment horizontal="left" vertical="top" wrapText="1"/>
    </xf>
    <xf numFmtId="0" fontId="12" fillId="0" borderId="0" xfId="0" applyFont="1" applyBorder="1" applyAlignment="1">
      <alignment horizontal="left" vertical="top" wrapText="1"/>
    </xf>
    <xf numFmtId="2" fontId="4" fillId="0" borderId="0" xfId="0" applyNumberFormat="1" applyFont="1" applyAlignment="1">
      <alignment horizontal="left" vertical="top" wrapText="1"/>
    </xf>
    <xf numFmtId="164" fontId="4" fillId="0" borderId="0" xfId="0" applyNumberFormat="1" applyFont="1" applyAlignment="1">
      <alignment horizontal="left" vertical="top" wrapText="1"/>
    </xf>
    <xf numFmtId="164" fontId="5" fillId="0" borderId="0" xfId="0" applyNumberFormat="1" applyFont="1" applyAlignment="1">
      <alignment horizontal="left" vertical="top" wrapText="1"/>
    </xf>
    <xf numFmtId="0" fontId="12" fillId="0" borderId="0" xfId="0" applyFont="1" applyAlignment="1">
      <alignment horizontal="left" vertical="top" wrapText="1"/>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84">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rgb="FFFF0000"/>
        <name val="Calibri"/>
        <scheme val="minor"/>
      </font>
      <numFmt numFmtId="0" formatCode="General"/>
      <fill>
        <patternFill patternType="solid">
          <fgColor indexed="64"/>
          <bgColor theme="9" tint="0.5999938962981048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2"/>
        <name val="Calibri"/>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CD42" totalsRowShown="0" headerRowDxfId="83" dataDxfId="82">
  <autoFilter ref="A1:CD42"/>
  <tableColumns count="82">
    <tableColumn id="2" name="Key reference" dataDxfId="81"/>
    <tableColumn id="70" name="Score" dataDxfId="80">
      <calculatedColumnFormula>Table1[[#This Row],[Is the metric of time used in the statistical model reported? ]]+Table1[[#This Row],[Was information presented about the mean and variance of time within a wave (i.e., fixed or varying occasions)?]]+Table1[[#This Row],[Were differences described between participants lost to follow-up and original sample?]]+Table1[[#This Row],[Was information about the distribution of the observed variables included?]]+Table1[[#This Row],[Was the software mentioned?]]+Table1[[#This Row],[Were alternative specifications of within-class heterogeneity considered (e.g. LGCA versus LGMM)?  If not, was sufficient justification provided as to eliminate certain specifications from consideration?]]+Table1[[#This Row],[Were alternative shape/functional forms of the trajectories described (e.g., was it tested whether a quadratic trend would improve the model)?]]+Table1[[#This Row],[If covariates have been used, is it done in such a way that the analyses could be replicated?]]+Table1[[#This Row],[Was information reported about the number of random start values and final iterations included?]]+Table1[[#This Row],[Was it described which model comparison tools have been used to choose between the models from a statistical perspective? ]]+Table1[[#This Row],[Was the total number of fitted models reported, including a 1-class solution?]]+Table1[[#This Row],[Was the number of cases per class reported for each model (absolute sample size, or proportion)?]]+Table1[[#This Row],[If classification of cases in a trajectory is the goal, is entropy (quality of class enumeration) or the number of misclassifications (i.e., classification table) reported?]]+Table1[[#This Row],[Was a plot included with the estimated mean trajectories of the final solution?]]+Table1[[#This Row],[Were plots included with the estimated mean trajectories for each model?]]+Table1[[#This Row],[Was a plot included of the combination of estimated means of the final model and the observed individual trajectories split out for each latent class?]]+Table1[[#This Row],[Were characteristics of the final class solution numerically described (i.e., means, SE, n, CI, etc)?]]+Table1[[#This Row],[Are the syntax files available (either in the appendix, supplementary materials, or from the authors)?]]</calculatedColumnFormula>
    </tableColumn>
    <tableColumn id="3" name="Is the metric of time used in the statistical model reported? " dataDxfId="79"/>
    <tableColumn id="4" name="information obtained from tekst, table or graph" dataDxfId="78"/>
    <tableColumn id="5" name="What is the metric of time?" dataDxfId="77"/>
    <tableColumn id="6" name="any comments?" dataDxfId="76"/>
    <tableColumn id="7" name="Was information presented about the mean and variance of time within a wave (i.e., fixed or varying occasions)?" dataDxfId="75"/>
    <tableColumn id="8" name="What is mentioned in the text on this topic?" dataDxfId="74"/>
    <tableColumn id="9" name="any comments? " dataDxfId="73"/>
    <tableColumn id="10" name="Were differences described between participants lost to follow-up and original sample?" dataDxfId="72"/>
    <tableColumn id="62" name="missing data mechanism" dataDxfId="71"/>
    <tableColumn id="63" name="how dealt with missing data" dataDxfId="70"/>
    <tableColumn id="11" name="which variables were related to missingness?" dataDxfId="69"/>
    <tableColumn id="12" name="How is missingness dealt with?" dataDxfId="68"/>
    <tableColumn id="13" name="any comments?   " dataDxfId="67"/>
    <tableColumn id="14" name="Was information about the distribution of the observed variables included?" dataDxfId="66"/>
    <tableColumn id="15" name="what distribution is specified in the analyses?" dataDxfId="65"/>
    <tableColumn id="67" name="any comments ? " dataDxfId="64"/>
    <tableColumn id="16" name="Was the software mentioned?" dataDxfId="63"/>
    <tableColumn id="29" name="Was the version mentioned" dataDxfId="62"/>
    <tableColumn id="17" name="which software has been used?" dataDxfId="61"/>
    <tableColumn id="18" name="any comments?    " dataDxfId="60"/>
    <tableColumn id="19" name="Were alternative specifications of within-class heterogeneity considered (e.g. LGCA versus LGMM)?  If not, was sufficient justification provided as to eliminate certain specifications from consideration?" dataDxfId="59"/>
    <tableColumn id="20" name="Was LGMM or LCGA used (or a hybrid version, or something else)?  " dataDxfId="58"/>
    <tableColumn id="21" name="any comments?     " dataDxfId="57"/>
    <tableColumn id="40" name="Were alternative specifications of the across-class variance-covariance matrix structure considered?  If not, was sufficient justification provided as to eliminate certain specifications from consideration?" dataDxfId="56"/>
    <tableColumn id="60" name="comments" dataDxfId="55"/>
    <tableColumn id="22" name="Were alternative shape/functional forms of the trajectories described (e.g., was it tested whether a quadratic trend would improve the model)?" dataDxfId="54"/>
    <tableColumn id="23" name="Which functional form was used for the final model?" dataDxfId="53"/>
    <tableColumn id="24" name="Which alternative forms have been compared?" dataDxfId="52"/>
    <tableColumn id="25" name="any comments?      " dataDxfId="51"/>
    <tableColumn id="26" name="If covariates have been used, is it done in such a way that the analyses could be replicated?" dataDxfId="50"/>
    <tableColumn id="65" name="were covariates used to predict class membership, the growth parameters or the dependent variables?" dataDxfId="49"/>
    <tableColumn id="27" name="What method has been used to incorporate covariates?" dataDxfId="48"/>
    <tableColumn id="66" name="any comments?                                " dataDxfId="47"/>
    <tableColumn id="30" name="Was information reported about the number of random start values and final iterations included?" dataDxfId="46"/>
    <tableColumn id="31" name="Where was this information found? (main tekst, syntax, supplementary file…)" dataDxfId="45"/>
    <tableColumn id="32" name="What values were used?" dataDxfId="44"/>
    <tableColumn id="33" name="any comments?            " dataDxfId="43"/>
    <tableColumn id="34" name="Was it described which model comparison tools have been used to choose between the models from a statistical perspective? " dataDxfId="42"/>
    <tableColumn id="35" name="which model comparison tools have been provided?" dataDxfId="41"/>
    <tableColumn id="73" name="BIC-only" dataDxfId="40"/>
    <tableColumn id="78" name="all - BIC, AIC, LRT" dataDxfId="39"/>
    <tableColumn id="79" name="everything except AIC" dataDxfId="38"/>
    <tableColumn id="74" name="BIC" dataDxfId="37"/>
    <tableColumn id="72" name="BIC-sample size corrected" dataDxfId="36"/>
    <tableColumn id="77" name="AIC" dataDxfId="35"/>
    <tableColumn id="75" name="LRT - variation" dataDxfId="34"/>
    <tableColumn id="71" name="BLRT" dataDxfId="33"/>
    <tableColumn id="80" name="was there disagreement between these tools?" dataDxfId="32"/>
    <tableColumn id="36" name="what was going on?" dataDxfId="31"/>
    <tableColumn id="81" name="decreasing indices" dataDxfId="30"/>
    <tableColumn id="82" name="AIC-BIC-LRT disagree" dataDxfId="29"/>
    <tableColumn id="84" name="interpretation did not make sense" dataDxfId="28"/>
    <tableColumn id="83" name="small subsample argument used" dataDxfId="27"/>
    <tableColumn id="37" name="which one was used to make a final decission? (if applicable)" dataDxfId="26"/>
    <tableColumn id="38" name="any comments ?" dataDxfId="25"/>
    <tableColumn id="39" name="Was the total number of fitted models reported, including a 1-class solution?" dataDxfId="24"/>
    <tableColumn id="68" name="What is the maximum number of trajectories that has been specified?" dataDxfId="23"/>
    <tableColumn id="41" name="any comments  ?" dataDxfId="22"/>
    <tableColumn id="42" name="Was the number of cases per class reported for each model (absolute sample size, or proportion)?" dataDxfId="21"/>
    <tableColumn id="43" name="if not provided for all models. Was it provided for the final model?" dataDxfId="20"/>
    <tableColumn id="44" name="was the information provided as absolute or proportion?" dataDxfId="19"/>
    <tableColumn id="45" name="any comments    ?" dataDxfId="18"/>
    <tableColumn id="46" name="If classification of cases in a trajectory is the goal, is entropy (quality of class enumeration) or the number of misclassifications (i.e., classification table) reported?" dataDxfId="17"/>
    <tableColumn id="47" name="was entropy or misclassification provided?" dataDxfId="16"/>
    <tableColumn id="48" name="What was the entriopy of the final model?" dataDxfId="15"/>
    <tableColumn id="49" name="any comments?           " dataDxfId="14"/>
    <tableColumn id="50" name="Was a plot included with the estimated mean trajectories of the final solution?" dataDxfId="13"/>
    <tableColumn id="51" name="Were plots included with the estimated mean trajectories for each model?" dataDxfId="12"/>
    <tableColumn id="52" name="Was a plot included of the combination of estimated means of the final model and the observed individual trajectories split out for each latent class?" dataDxfId="11"/>
    <tableColumn id="53" name="any commetns on the plots?" dataDxfId="10"/>
    <tableColumn id="54" name="Were characteristics of the final class solution numerically described (i.e., means, SE, n, CI, etc)?" dataDxfId="9"/>
    <tableColumn id="89" name="completely reported" dataDxfId="8"/>
    <tableColumn id="87" name="partly reported" dataDxfId="7"/>
    <tableColumn id="55" name="if one of these elements is missing, which one?" dataDxfId="6"/>
    <tableColumn id="86" name="nothing reported" dataDxfId="5"/>
    <tableColumn id="56" name="any comments     ?" dataDxfId="4"/>
    <tableColumn id="57" name="Are the syntax files available (either in the appendix, supplementary materials, or from the authors)?" dataDxfId="3"/>
    <tableColumn id="58" name="Where can this information be found? (appendix, online on website journal, other website, email to first author, etc)" dataDxfId="2"/>
    <tableColumn id="59" name="could the information be found or was the link broken or … ?" dataDxfId="1"/>
    <tableColumn id="61" name="any comments on this topic?"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42"/>
  <sheetViews>
    <sheetView tabSelected="1" workbookViewId="0">
      <pane xSplit="1" ySplit="1" topLeftCell="B20" activePane="bottomRight" state="frozen"/>
      <selection pane="topRight" activeCell="B1" sqref="B1"/>
      <selection pane="bottomLeft" activeCell="A2" sqref="A2"/>
      <selection pane="bottomRight" activeCell="G27" sqref="G27"/>
    </sheetView>
  </sheetViews>
  <sheetFormatPr defaultColWidth="8.85546875" defaultRowHeight="15"/>
  <cols>
    <col min="1" max="1" width="37.42578125" style="8" customWidth="1"/>
    <col min="2" max="2" width="17.85546875" style="18" customWidth="1"/>
    <col min="3" max="3" width="29.42578125" style="8" customWidth="1"/>
    <col min="4" max="4" width="22" style="8" customWidth="1"/>
    <col min="5" max="5" width="39.28515625" style="8" customWidth="1"/>
    <col min="6" max="6" width="31.42578125" style="8" customWidth="1"/>
    <col min="7" max="7" width="19.7109375" style="8" customWidth="1"/>
    <col min="8" max="8" width="26" style="8" customWidth="1"/>
    <col min="9" max="9" width="16" style="8" customWidth="1"/>
    <col min="10" max="12" width="22" style="8" customWidth="1"/>
    <col min="13" max="13" width="21.42578125" style="8" customWidth="1"/>
    <col min="14" max="14" width="24.140625" style="8" customWidth="1"/>
    <col min="15" max="16" width="19" style="8" customWidth="1"/>
    <col min="17" max="17" width="18.140625" style="8" customWidth="1"/>
    <col min="18" max="18" width="15.85546875" style="8" customWidth="1"/>
    <col min="19" max="20" width="21.140625" style="8" customWidth="1"/>
    <col min="21" max="21" width="36.42578125" style="8" customWidth="1"/>
    <col min="22" max="22" width="18.7109375" style="8" customWidth="1"/>
    <col min="23" max="23" width="19.42578125" style="8" customWidth="1"/>
    <col min="24" max="24" width="32.85546875" style="8" customWidth="1"/>
    <col min="25" max="25" width="16.140625" style="8" customWidth="1"/>
    <col min="26" max="27" width="25.85546875" style="8" customWidth="1"/>
    <col min="28" max="28" width="24.85546875" style="8" customWidth="1"/>
    <col min="29" max="29" width="21.28515625" style="8" customWidth="1"/>
    <col min="30" max="31" width="25.42578125" style="8" customWidth="1"/>
    <col min="32" max="32" width="20.42578125" style="8" customWidth="1"/>
    <col min="33" max="33" width="16.140625" style="8" customWidth="1"/>
    <col min="34" max="34" width="22.7109375" style="8" customWidth="1"/>
    <col min="35" max="35" width="21.85546875" style="8" customWidth="1"/>
    <col min="36" max="36" width="13.28515625" style="8" customWidth="1"/>
    <col min="37" max="37" width="20.42578125" style="8" customWidth="1"/>
    <col min="38" max="38" width="33" style="8" customWidth="1"/>
    <col min="39" max="39" width="17.140625" style="8" customWidth="1"/>
    <col min="40" max="40" width="19.42578125" style="8" customWidth="1"/>
    <col min="41" max="45" width="25.140625" style="8" customWidth="1"/>
    <col min="46" max="46" width="20.28515625" customWidth="1"/>
    <col min="47" max="55" width="25.140625" style="8" customWidth="1"/>
    <col min="56" max="56" width="20.140625" customWidth="1"/>
    <col min="57" max="57" width="18" customWidth="1"/>
    <col min="58" max="58" width="21.85546875" style="8" customWidth="1"/>
    <col min="59" max="60" width="20.140625" style="8" customWidth="1"/>
    <col min="61" max="61" width="19.7109375" style="8" customWidth="1"/>
    <col min="62" max="62" width="25.42578125" style="8" customWidth="1"/>
    <col min="63" max="63" width="16.42578125" style="8" customWidth="1"/>
    <col min="64" max="64" width="18" style="8" customWidth="1"/>
    <col min="65" max="65" width="16.42578125" style="8" customWidth="1"/>
    <col min="66" max="66" width="31" style="8" customWidth="1"/>
    <col min="67" max="67" width="15.85546875" style="8" customWidth="1"/>
    <col min="68" max="68" width="15.140625" style="8" customWidth="1"/>
    <col min="69" max="69" width="19.85546875" style="8" customWidth="1"/>
    <col min="70" max="70" width="18.7109375" style="8" customWidth="1"/>
    <col min="71" max="71" width="23.42578125" style="8" customWidth="1"/>
    <col min="72" max="72" width="38.85546875" style="8" customWidth="1"/>
    <col min="73" max="73" width="19.42578125" style="8" customWidth="1"/>
    <col min="74" max="75" width="18" customWidth="1"/>
    <col min="76" max="76" width="21.42578125" style="8" customWidth="1"/>
    <col min="77" max="77" width="15.42578125" customWidth="1"/>
    <col min="78" max="79" width="21.42578125" style="8" customWidth="1"/>
    <col min="80" max="80" width="21.5703125" style="8" customWidth="1"/>
    <col min="81" max="81" width="18.28515625" style="8" customWidth="1"/>
    <col min="82" max="82" width="16.85546875" style="8" customWidth="1"/>
    <col min="83" max="83" width="18.7109375" style="8" customWidth="1"/>
    <col min="84" max="84" width="17.7109375" style="8" customWidth="1"/>
    <col min="85" max="85" width="36.85546875" style="8" customWidth="1"/>
    <col min="86" max="16384" width="8.85546875" style="8"/>
  </cols>
  <sheetData>
    <row r="1" spans="1:82" s="4" customFormat="1" ht="115.5" customHeight="1">
      <c r="A1" s="4" t="s">
        <v>0</v>
      </c>
      <c r="B1" s="9" t="s">
        <v>110</v>
      </c>
      <c r="C1" s="5" t="s">
        <v>33</v>
      </c>
      <c r="D1" s="4" t="s">
        <v>34</v>
      </c>
      <c r="E1" s="4" t="s">
        <v>35</v>
      </c>
      <c r="F1" s="4" t="s">
        <v>36</v>
      </c>
      <c r="G1" s="6" t="s">
        <v>37</v>
      </c>
      <c r="H1" s="4" t="s">
        <v>38</v>
      </c>
      <c r="I1" s="4" t="s">
        <v>39</v>
      </c>
      <c r="J1" s="6" t="s">
        <v>40</v>
      </c>
      <c r="K1" s="6" t="s">
        <v>458</v>
      </c>
      <c r="L1" s="6" t="s">
        <v>459</v>
      </c>
      <c r="M1" s="4" t="s">
        <v>41</v>
      </c>
      <c r="N1" s="4" t="s">
        <v>42</v>
      </c>
      <c r="O1" s="4" t="s">
        <v>43</v>
      </c>
      <c r="P1" s="6" t="s">
        <v>44</v>
      </c>
      <c r="Q1" s="4" t="s">
        <v>45</v>
      </c>
      <c r="R1" s="4" t="s">
        <v>93</v>
      </c>
      <c r="S1" s="6" t="s">
        <v>47</v>
      </c>
      <c r="T1" s="19" t="s">
        <v>418</v>
      </c>
      <c r="U1" s="4" t="s">
        <v>48</v>
      </c>
      <c r="V1" s="4" t="s">
        <v>46</v>
      </c>
      <c r="W1" s="6" t="s">
        <v>49</v>
      </c>
      <c r="X1" s="4" t="s">
        <v>104</v>
      </c>
      <c r="Y1" s="4" t="s">
        <v>50</v>
      </c>
      <c r="Z1" s="6" t="s">
        <v>457</v>
      </c>
      <c r="AA1" s="4" t="s">
        <v>444</v>
      </c>
      <c r="AB1" s="6" t="s">
        <v>51</v>
      </c>
      <c r="AC1" s="4" t="s">
        <v>52</v>
      </c>
      <c r="AD1" s="4" t="s">
        <v>53</v>
      </c>
      <c r="AE1" s="4" t="s">
        <v>54</v>
      </c>
      <c r="AF1" s="6" t="s">
        <v>55</v>
      </c>
      <c r="AG1" s="4" t="s">
        <v>57</v>
      </c>
      <c r="AH1" s="4" t="s">
        <v>56</v>
      </c>
      <c r="AI1" s="4" t="s">
        <v>424</v>
      </c>
      <c r="AJ1" s="6" t="s">
        <v>58</v>
      </c>
      <c r="AK1" s="4" t="s">
        <v>59</v>
      </c>
      <c r="AL1" s="4" t="s">
        <v>60</v>
      </c>
      <c r="AM1" s="4" t="s">
        <v>61</v>
      </c>
      <c r="AN1" s="6" t="s">
        <v>62</v>
      </c>
      <c r="AO1" s="4" t="s">
        <v>63</v>
      </c>
      <c r="AP1" s="4" t="s">
        <v>426</v>
      </c>
      <c r="AQ1" s="4" t="s">
        <v>430</v>
      </c>
      <c r="AR1" s="4" t="s">
        <v>431</v>
      </c>
      <c r="AS1" s="4" t="s">
        <v>103</v>
      </c>
      <c r="AT1" s="4" t="s">
        <v>427</v>
      </c>
      <c r="AU1" s="4" t="s">
        <v>428</v>
      </c>
      <c r="AV1" s="4" t="s">
        <v>429</v>
      </c>
      <c r="AW1" s="4" t="s">
        <v>254</v>
      </c>
      <c r="AX1" s="4" t="s">
        <v>64</v>
      </c>
      <c r="AY1" s="4" t="s">
        <v>432</v>
      </c>
      <c r="AZ1" s="4" t="s">
        <v>433</v>
      </c>
      <c r="BA1" s="4" t="s">
        <v>435</v>
      </c>
      <c r="BB1" s="4" t="s">
        <v>437</v>
      </c>
      <c r="BC1" s="4" t="s">
        <v>436</v>
      </c>
      <c r="BD1" s="4" t="s">
        <v>65</v>
      </c>
      <c r="BE1" s="4" t="s">
        <v>66</v>
      </c>
      <c r="BF1" s="6" t="s">
        <v>67</v>
      </c>
      <c r="BG1" s="4" t="s">
        <v>99</v>
      </c>
      <c r="BH1" s="4" t="s">
        <v>68</v>
      </c>
      <c r="BI1" s="6" t="s">
        <v>69</v>
      </c>
      <c r="BJ1" s="4" t="s">
        <v>70</v>
      </c>
      <c r="BK1" s="4" t="s">
        <v>71</v>
      </c>
      <c r="BL1" s="4" t="s">
        <v>72</v>
      </c>
      <c r="BM1" s="6" t="s">
        <v>73</v>
      </c>
      <c r="BN1" s="4" t="s">
        <v>74</v>
      </c>
      <c r="BO1" s="4" t="s">
        <v>75</v>
      </c>
      <c r="BP1" s="4" t="s">
        <v>76</v>
      </c>
      <c r="BQ1" s="6" t="s">
        <v>77</v>
      </c>
      <c r="BR1" s="6" t="s">
        <v>78</v>
      </c>
      <c r="BS1" s="6" t="s">
        <v>79</v>
      </c>
      <c r="BT1" s="4" t="s">
        <v>80</v>
      </c>
      <c r="BU1" s="6" t="s">
        <v>395</v>
      </c>
      <c r="BV1" s="4" t="s">
        <v>443</v>
      </c>
      <c r="BW1" s="4" t="s">
        <v>442</v>
      </c>
      <c r="BX1" s="4" t="s">
        <v>81</v>
      </c>
      <c r="BY1" s="4" t="s">
        <v>94</v>
      </c>
      <c r="BZ1" s="4" t="s">
        <v>82</v>
      </c>
      <c r="CA1" s="6" t="s">
        <v>83</v>
      </c>
      <c r="CB1" s="4" t="s">
        <v>84</v>
      </c>
      <c r="CC1" s="4" t="s">
        <v>85</v>
      </c>
      <c r="CD1" s="4" t="s">
        <v>86</v>
      </c>
    </row>
    <row r="2" spans="1:82" s="4" customFormat="1" ht="115.5" customHeight="1">
      <c r="A2" s="21"/>
      <c r="B2" s="11"/>
      <c r="C2" s="5">
        <f>(SUM(C4:C41))</f>
        <v>28</v>
      </c>
      <c r="G2" s="5">
        <f>SUM(G4:G41)</f>
        <v>3</v>
      </c>
      <c r="J2" s="6">
        <f>SUM(J4:J41)</f>
        <v>23</v>
      </c>
      <c r="K2" s="6">
        <f t="shared" ref="K2:L2" si="0">SUM(K4:K41)</f>
        <v>2</v>
      </c>
      <c r="L2" s="6">
        <f t="shared" si="0"/>
        <v>33</v>
      </c>
      <c r="P2" s="6">
        <f>SUM(P4:P41)</f>
        <v>7</v>
      </c>
      <c r="S2" s="6">
        <f>SUM(S4:S41)</f>
        <v>36</v>
      </c>
      <c r="T2" s="6">
        <f>SUM(T4:T41)</f>
        <v>30</v>
      </c>
      <c r="W2" s="6">
        <f>SUM(W4:W41)</f>
        <v>11</v>
      </c>
      <c r="AB2" s="6">
        <f>SUM(AB4:AB41)</f>
        <v>16</v>
      </c>
      <c r="AF2" s="6">
        <f>SUM(AF4:AF41)</f>
        <v>30</v>
      </c>
      <c r="AJ2" s="6">
        <f>SUM(AJ4:AJ41)</f>
        <v>1</v>
      </c>
      <c r="AN2" s="6">
        <f>SUM(AN4:AN41)</f>
        <v>37</v>
      </c>
      <c r="AP2" s="23">
        <f t="shared" ref="AP2:AW2" si="1">(AP3/38)*100</f>
        <v>26.315789473684209</v>
      </c>
      <c r="AQ2" s="23">
        <f t="shared" si="1"/>
        <v>63.157894736842103</v>
      </c>
      <c r="AR2" s="23">
        <f t="shared" si="1"/>
        <v>5.2631578947368416</v>
      </c>
      <c r="AS2" s="23">
        <f t="shared" si="1"/>
        <v>97.368421052631575</v>
      </c>
      <c r="AT2" s="23">
        <f t="shared" si="1"/>
        <v>60.526315789473685</v>
      </c>
      <c r="AU2" s="23">
        <f t="shared" si="1"/>
        <v>63.157894736842103</v>
      </c>
      <c r="AV2" s="23">
        <f t="shared" si="1"/>
        <v>65.789473684210535</v>
      </c>
      <c r="AW2" s="23">
        <f t="shared" si="1"/>
        <v>60.526315789473685</v>
      </c>
      <c r="AX2" s="23">
        <f>(AX3/29)*100</f>
        <v>65.517241379310349</v>
      </c>
      <c r="AZ2" s="23">
        <f>(AZ3/28)*100</f>
        <v>32.142857142857146</v>
      </c>
      <c r="BA2" s="23">
        <f>(BA3/28)*100</f>
        <v>42.857142857142854</v>
      </c>
      <c r="BB2" s="23">
        <f>(BB3/28)*100</f>
        <v>35.714285714285715</v>
      </c>
      <c r="BC2" s="23">
        <f>(BC3/28)*100</f>
        <v>17.857142857142858</v>
      </c>
      <c r="BF2" s="6">
        <f>SUM(BF4:BF41)</f>
        <v>24</v>
      </c>
      <c r="BG2" s="4">
        <f>MAX(BG4:BG41)</f>
        <v>10</v>
      </c>
      <c r="BI2" s="6">
        <f>SUM(BI4:BI41)</f>
        <v>6</v>
      </c>
      <c r="BM2" s="6">
        <f>SUM(BM4:BM41)</f>
        <v>34</v>
      </c>
      <c r="BO2" s="22">
        <f>MEDIAN(BO4:BO41)</f>
        <v>0.84799999999999998</v>
      </c>
      <c r="BQ2" s="6">
        <f>SUM(BQ4:BQ41)</f>
        <v>38</v>
      </c>
      <c r="BR2" s="6">
        <f>SUM(BR4:BR41)</f>
        <v>0</v>
      </c>
      <c r="BS2" s="6">
        <f>SUM(BS4:BS41)</f>
        <v>5</v>
      </c>
      <c r="BU2" s="6">
        <f>SUM(BU4:BU41)</f>
        <v>24</v>
      </c>
      <c r="BV2" s="6">
        <f t="shared" ref="BV2:BY2" si="2">SUM(BV4:BV41)</f>
        <v>4</v>
      </c>
      <c r="BW2" s="6">
        <f t="shared" si="2"/>
        <v>21</v>
      </c>
      <c r="BX2" s="6"/>
      <c r="BY2" s="6">
        <f t="shared" si="2"/>
        <v>13</v>
      </c>
      <c r="CA2" s="6">
        <f>SUM(CA4:CA41)</f>
        <v>2</v>
      </c>
    </row>
    <row r="3" spans="1:82" s="4" customFormat="1" ht="115.5" customHeight="1">
      <c r="A3" s="21"/>
      <c r="B3" s="11"/>
      <c r="C3" s="5">
        <f>(SUM(C4:C42))/38</f>
        <v>0.73684210526315785</v>
      </c>
      <c r="G3" s="6">
        <f>3/38</f>
        <v>7.8947368421052627E-2</v>
      </c>
      <c r="J3" s="6">
        <f>J2/38</f>
        <v>0.60526315789473684</v>
      </c>
      <c r="K3" s="6">
        <f t="shared" ref="K3:L3" si="3">K2/38</f>
        <v>5.2631578947368418E-2</v>
      </c>
      <c r="L3" s="6">
        <f t="shared" si="3"/>
        <v>0.86842105263157898</v>
      </c>
      <c r="P3" s="6">
        <f>P2/38</f>
        <v>0.18421052631578946</v>
      </c>
      <c r="S3" s="6">
        <f>S2/38</f>
        <v>0.94736842105263153</v>
      </c>
      <c r="T3" s="6">
        <f>T2/38</f>
        <v>0.78947368421052633</v>
      </c>
      <c r="W3" s="6">
        <f>W2/38</f>
        <v>0.28947368421052633</v>
      </c>
      <c r="Z3" s="4">
        <v>0</v>
      </c>
      <c r="AB3" s="6">
        <f>AB2/38</f>
        <v>0.42105263157894735</v>
      </c>
      <c r="AF3" s="6">
        <f>AF2/(38-3)</f>
        <v>0.8571428571428571</v>
      </c>
      <c r="AJ3" s="6">
        <f>AJ2/38</f>
        <v>2.6315789473684209E-2</v>
      </c>
      <c r="AN3" s="6">
        <f>37/38</f>
        <v>0.97368421052631582</v>
      </c>
      <c r="AP3" s="4">
        <f t="shared" ref="AP3:AX3" si="4">SUM(AP4:AP41)</f>
        <v>10</v>
      </c>
      <c r="AQ3" s="4">
        <f t="shared" si="4"/>
        <v>24</v>
      </c>
      <c r="AR3" s="4">
        <f t="shared" si="4"/>
        <v>2</v>
      </c>
      <c r="AS3" s="4">
        <f t="shared" si="4"/>
        <v>37</v>
      </c>
      <c r="AT3" s="4">
        <f t="shared" si="4"/>
        <v>23</v>
      </c>
      <c r="AU3" s="4">
        <f t="shared" si="4"/>
        <v>24</v>
      </c>
      <c r="AV3" s="4">
        <f t="shared" si="4"/>
        <v>25</v>
      </c>
      <c r="AW3" s="4">
        <f t="shared" si="4"/>
        <v>23</v>
      </c>
      <c r="AX3" s="4">
        <f t="shared" si="4"/>
        <v>19</v>
      </c>
      <c r="AZ3" s="4">
        <f>SUM(AZ4:AZ41)</f>
        <v>9</v>
      </c>
      <c r="BA3" s="4">
        <f>SUM(BA4:BA41)</f>
        <v>12</v>
      </c>
      <c r="BB3" s="4">
        <f>SUM(BB4:BB41)</f>
        <v>10</v>
      </c>
      <c r="BC3" s="4">
        <f>SUM(BC4:BC41)</f>
        <v>5</v>
      </c>
      <c r="BF3" s="24">
        <f>(BF2/38)*100</f>
        <v>63.157894736842103</v>
      </c>
      <c r="BG3" s="4">
        <f>MODE(BG4:BG41)</f>
        <v>5</v>
      </c>
      <c r="BI3" s="24">
        <f>(BI2/38)*100</f>
        <v>15.789473684210526</v>
      </c>
      <c r="BM3" s="24">
        <f>(BM2/38)*100</f>
        <v>89.473684210526315</v>
      </c>
      <c r="BO3" s="4">
        <f>MODE(BO4:BO41)</f>
        <v>0.93</v>
      </c>
      <c r="BQ3" s="6">
        <v>100</v>
      </c>
      <c r="BR3" s="6">
        <v>0</v>
      </c>
      <c r="BS3" s="24">
        <f>(5/38)*100</f>
        <v>13.157894736842104</v>
      </c>
      <c r="BU3" s="24">
        <f>(BU2/38)*100</f>
        <v>63.157894736842103</v>
      </c>
      <c r="BV3" s="24">
        <f t="shared" ref="BV3:BY3" si="5">(BV2/38)*100</f>
        <v>10.526315789473683</v>
      </c>
      <c r="BW3" s="24">
        <f t="shared" si="5"/>
        <v>55.26315789473685</v>
      </c>
      <c r="BX3" s="24"/>
      <c r="BY3" s="24">
        <f t="shared" si="5"/>
        <v>34.210526315789473</v>
      </c>
      <c r="CA3" s="6">
        <f>2/38</f>
        <v>5.2631578947368418E-2</v>
      </c>
    </row>
    <row r="4" spans="1:82" ht="49.5" customHeight="1">
      <c r="A4" s="1" t="s">
        <v>1</v>
      </c>
      <c r="B4" s="10">
        <f>SUM(C4,G4,J4,K4,L4,P4,S4,W4,Z4,AB4,AF4,AJ4,AN4,BF4,BI4,BM4,BQ4,BR4,BS4,BU4,CA4)</f>
        <v>12</v>
      </c>
      <c r="C4" s="7">
        <v>1</v>
      </c>
      <c r="D4" s="7" t="s">
        <v>115</v>
      </c>
      <c r="E4" s="7" t="s">
        <v>91</v>
      </c>
      <c r="F4" s="7"/>
      <c r="G4" s="7">
        <v>0</v>
      </c>
      <c r="H4" s="7" t="s">
        <v>92</v>
      </c>
      <c r="I4" s="7"/>
      <c r="J4" s="7">
        <v>1</v>
      </c>
      <c r="K4" s="7">
        <v>1</v>
      </c>
      <c r="L4" s="7">
        <v>1</v>
      </c>
      <c r="M4" s="7" t="s">
        <v>88</v>
      </c>
      <c r="N4" s="7" t="s">
        <v>87</v>
      </c>
      <c r="O4" s="7"/>
      <c r="P4" s="7">
        <v>0</v>
      </c>
      <c r="Q4" s="7" t="s">
        <v>94</v>
      </c>
      <c r="R4" s="7"/>
      <c r="S4" s="7">
        <v>1</v>
      </c>
      <c r="T4" s="7">
        <v>1</v>
      </c>
      <c r="U4" s="7" t="s">
        <v>90</v>
      </c>
      <c r="V4" s="7"/>
      <c r="W4" s="7">
        <v>1</v>
      </c>
      <c r="X4" s="7" t="s">
        <v>105</v>
      </c>
      <c r="Y4" s="7" t="s">
        <v>106</v>
      </c>
      <c r="Z4" s="7">
        <v>0</v>
      </c>
      <c r="AA4" s="7" t="s">
        <v>445</v>
      </c>
      <c r="AB4" s="7">
        <v>1</v>
      </c>
      <c r="AC4" s="7" t="s">
        <v>97</v>
      </c>
      <c r="AD4" s="7" t="s">
        <v>102</v>
      </c>
      <c r="AE4" s="7" t="s">
        <v>101</v>
      </c>
      <c r="AF4" s="7">
        <v>1</v>
      </c>
      <c r="AG4" s="7" t="s">
        <v>95</v>
      </c>
      <c r="AH4" s="7" t="s">
        <v>96</v>
      </c>
      <c r="AI4" s="7"/>
      <c r="AJ4" s="7">
        <v>0</v>
      </c>
      <c r="AK4" s="7"/>
      <c r="AL4" s="7"/>
      <c r="AM4" s="7"/>
      <c r="AN4" s="7">
        <v>1</v>
      </c>
      <c r="AO4" s="7" t="s">
        <v>98</v>
      </c>
      <c r="AP4" s="7">
        <v>0</v>
      </c>
      <c r="AQ4" s="7">
        <v>1</v>
      </c>
      <c r="AR4" s="7">
        <v>0</v>
      </c>
      <c r="AS4" s="7">
        <v>1</v>
      </c>
      <c r="AT4" s="7">
        <v>0</v>
      </c>
      <c r="AU4" s="7">
        <v>1</v>
      </c>
      <c r="AV4" s="7">
        <v>1</v>
      </c>
      <c r="AW4" s="7">
        <v>1</v>
      </c>
      <c r="AX4" s="7">
        <v>1</v>
      </c>
      <c r="AY4" s="7" t="s">
        <v>434</v>
      </c>
      <c r="AZ4" s="7">
        <v>0</v>
      </c>
      <c r="BA4" s="7">
        <v>0</v>
      </c>
      <c r="BB4" s="7">
        <v>0</v>
      </c>
      <c r="BC4" s="7">
        <v>0</v>
      </c>
      <c r="BD4" s="7" t="s">
        <v>103</v>
      </c>
      <c r="BE4" s="7"/>
      <c r="BF4" s="7">
        <v>0</v>
      </c>
      <c r="BG4" s="7">
        <v>5</v>
      </c>
      <c r="BH4" s="7" t="s">
        <v>100</v>
      </c>
      <c r="BI4" s="7">
        <v>0</v>
      </c>
      <c r="BJ4" s="7">
        <v>1</v>
      </c>
      <c r="BK4" s="7" t="s">
        <v>108</v>
      </c>
      <c r="BL4" s="7"/>
      <c r="BM4" s="7">
        <v>1</v>
      </c>
      <c r="BN4" s="7" t="s">
        <v>107</v>
      </c>
      <c r="BO4" s="7">
        <v>0.89</v>
      </c>
      <c r="BP4" s="7"/>
      <c r="BQ4" s="7">
        <v>1</v>
      </c>
      <c r="BR4" s="7">
        <v>0</v>
      </c>
      <c r="BS4" s="7">
        <v>0</v>
      </c>
      <c r="BT4" s="7" t="s">
        <v>109</v>
      </c>
      <c r="BU4" s="7">
        <v>1</v>
      </c>
      <c r="BV4" s="7">
        <v>1</v>
      </c>
      <c r="BW4" s="7"/>
      <c r="BX4" s="7"/>
      <c r="BY4" s="7"/>
      <c r="BZ4" s="7"/>
      <c r="CA4" s="7">
        <v>0</v>
      </c>
      <c r="CB4" s="7"/>
      <c r="CC4" s="7"/>
      <c r="CD4" s="7"/>
    </row>
    <row r="5" spans="1:82" ht="49.5" customHeight="1">
      <c r="A5" s="2" t="s">
        <v>121</v>
      </c>
      <c r="B5" s="10">
        <f t="shared" ref="B5:B41" si="6">SUM(C5,G5,J5,K5,L5,P5,S5,W5,Z5,AB5,AF5,AJ5,AN5,BF5,BI5,BM5,BQ5,BR5,BS5,BU5,CA5)</f>
        <v>9</v>
      </c>
      <c r="C5" s="7">
        <v>1</v>
      </c>
      <c r="D5" s="7" t="s">
        <v>125</v>
      </c>
      <c r="E5" s="7" t="s">
        <v>116</v>
      </c>
      <c r="F5" s="7"/>
      <c r="G5" s="7">
        <v>0</v>
      </c>
      <c r="H5" s="7"/>
      <c r="I5" s="7"/>
      <c r="J5" s="7">
        <v>0</v>
      </c>
      <c r="K5" s="7">
        <v>0</v>
      </c>
      <c r="L5" s="7">
        <v>0</v>
      </c>
      <c r="M5" s="7"/>
      <c r="N5" s="7"/>
      <c r="O5" s="7" t="s">
        <v>111</v>
      </c>
      <c r="P5" s="7">
        <v>1</v>
      </c>
      <c r="Q5" s="7" t="s">
        <v>113</v>
      </c>
      <c r="R5" s="7"/>
      <c r="S5" s="7">
        <v>1</v>
      </c>
      <c r="T5" s="7">
        <v>1</v>
      </c>
      <c r="U5" s="7" t="s">
        <v>114</v>
      </c>
      <c r="V5" s="7"/>
      <c r="W5" s="7">
        <v>0</v>
      </c>
      <c r="X5" s="7"/>
      <c r="Y5" s="7"/>
      <c r="Z5" s="7">
        <v>0</v>
      </c>
      <c r="AA5" s="7"/>
      <c r="AB5" s="7">
        <v>1</v>
      </c>
      <c r="AC5" s="7" t="s">
        <v>122</v>
      </c>
      <c r="AD5" s="7" t="s">
        <v>123</v>
      </c>
      <c r="AE5" s="7"/>
      <c r="AF5" s="7">
        <v>1</v>
      </c>
      <c r="AG5" s="7" t="s">
        <v>95</v>
      </c>
      <c r="AH5" s="7" t="s">
        <v>118</v>
      </c>
      <c r="AI5" s="7" t="s">
        <v>117</v>
      </c>
      <c r="AJ5" s="7">
        <v>0</v>
      </c>
      <c r="AK5" s="7"/>
      <c r="AL5" s="7"/>
      <c r="AM5" s="7"/>
      <c r="AN5" s="7">
        <v>1</v>
      </c>
      <c r="AO5" s="7" t="s">
        <v>103</v>
      </c>
      <c r="AP5" s="7">
        <v>1</v>
      </c>
      <c r="AQ5" s="7">
        <v>0</v>
      </c>
      <c r="AR5" s="7">
        <v>0</v>
      </c>
      <c r="AS5" s="7">
        <v>1</v>
      </c>
      <c r="AT5" s="7">
        <v>0</v>
      </c>
      <c r="AU5" s="7">
        <v>0</v>
      </c>
      <c r="AV5" s="7">
        <v>0</v>
      </c>
      <c r="AW5" s="7">
        <v>0</v>
      </c>
      <c r="AX5" s="7"/>
      <c r="AY5" s="7" t="s">
        <v>425</v>
      </c>
      <c r="AZ5" s="7"/>
      <c r="BA5" s="7"/>
      <c r="BB5" s="7"/>
      <c r="BC5" s="7"/>
      <c r="BD5" s="7"/>
      <c r="BE5" s="7"/>
      <c r="BF5" s="7">
        <v>0</v>
      </c>
      <c r="BG5" s="7"/>
      <c r="BH5" s="7" t="s">
        <v>120</v>
      </c>
      <c r="BI5" s="7">
        <v>0</v>
      </c>
      <c r="BJ5" s="7">
        <v>1</v>
      </c>
      <c r="BK5" s="7" t="s">
        <v>108</v>
      </c>
      <c r="BL5" s="7"/>
      <c r="BM5" s="7">
        <v>1</v>
      </c>
      <c r="BN5" s="7" t="s">
        <v>112</v>
      </c>
      <c r="BO5" s="7"/>
      <c r="BP5" s="7"/>
      <c r="BQ5" s="7">
        <v>1</v>
      </c>
      <c r="BR5" s="7">
        <v>0</v>
      </c>
      <c r="BS5" s="7">
        <v>0</v>
      </c>
      <c r="BT5" s="7"/>
      <c r="BU5" s="7">
        <v>1</v>
      </c>
      <c r="BV5" s="7">
        <v>1</v>
      </c>
      <c r="BW5" s="7"/>
      <c r="BX5" s="7"/>
      <c r="BY5" s="7"/>
      <c r="BZ5" s="7"/>
      <c r="CA5" s="7">
        <v>0</v>
      </c>
      <c r="CB5" s="7"/>
      <c r="CC5" s="7"/>
      <c r="CD5" s="7"/>
    </row>
    <row r="6" spans="1:82" ht="49.5" customHeight="1">
      <c r="A6" s="2" t="s">
        <v>2</v>
      </c>
      <c r="B6" s="10">
        <f t="shared" si="6"/>
        <v>7</v>
      </c>
      <c r="C6" s="7">
        <v>1</v>
      </c>
      <c r="D6" s="7" t="s">
        <v>125</v>
      </c>
      <c r="E6" s="7" t="s">
        <v>364</v>
      </c>
      <c r="F6" s="7"/>
      <c r="G6" s="7">
        <v>0</v>
      </c>
      <c r="H6" s="7"/>
      <c r="I6" s="7"/>
      <c r="J6" s="7">
        <v>1</v>
      </c>
      <c r="K6" s="7">
        <v>0</v>
      </c>
      <c r="L6" s="7">
        <v>0</v>
      </c>
      <c r="M6" s="7" t="s">
        <v>365</v>
      </c>
      <c r="N6" s="7" t="s">
        <v>124</v>
      </c>
      <c r="O6" s="7"/>
      <c r="P6" s="7">
        <v>1</v>
      </c>
      <c r="Q6" s="7" t="s">
        <v>113</v>
      </c>
      <c r="R6" s="7"/>
      <c r="S6" s="7">
        <v>1</v>
      </c>
      <c r="T6" s="7">
        <v>1</v>
      </c>
      <c r="U6" s="7" t="s">
        <v>114</v>
      </c>
      <c r="V6" s="7"/>
      <c r="W6" s="7">
        <v>0</v>
      </c>
      <c r="X6" s="7" t="s">
        <v>366</v>
      </c>
      <c r="Y6" s="7"/>
      <c r="Z6" s="7">
        <v>0</v>
      </c>
      <c r="AA6" s="7"/>
      <c r="AB6" s="7">
        <v>1</v>
      </c>
      <c r="AC6" s="7" t="s">
        <v>328</v>
      </c>
      <c r="AD6" s="7" t="s">
        <v>241</v>
      </c>
      <c r="AE6" s="7"/>
      <c r="AF6" s="7">
        <v>0</v>
      </c>
      <c r="AG6" s="7" t="s">
        <v>95</v>
      </c>
      <c r="AH6" s="7" t="s">
        <v>367</v>
      </c>
      <c r="AI6" s="7"/>
      <c r="AJ6" s="7">
        <v>0</v>
      </c>
      <c r="AK6" s="7"/>
      <c r="AL6" s="7"/>
      <c r="AM6" s="7"/>
      <c r="AN6" s="7">
        <v>1</v>
      </c>
      <c r="AO6" s="7" t="s">
        <v>103</v>
      </c>
      <c r="AP6" s="7">
        <v>1</v>
      </c>
      <c r="AQ6" s="7">
        <v>0</v>
      </c>
      <c r="AR6" s="7">
        <v>0</v>
      </c>
      <c r="AS6" s="7">
        <v>1</v>
      </c>
      <c r="AT6" s="7">
        <v>0</v>
      </c>
      <c r="AU6" s="7">
        <v>0</v>
      </c>
      <c r="AV6" s="7">
        <v>0</v>
      </c>
      <c r="AW6" s="7">
        <v>0</v>
      </c>
      <c r="AX6" s="7"/>
      <c r="AY6" s="7" t="s">
        <v>425</v>
      </c>
      <c r="AZ6" s="7"/>
      <c r="BA6" s="7"/>
      <c r="BB6" s="7"/>
      <c r="BC6" s="7"/>
      <c r="BD6" s="7"/>
      <c r="BE6" s="7"/>
      <c r="BF6" s="7">
        <v>0</v>
      </c>
      <c r="BG6" s="7"/>
      <c r="BH6" s="7" t="s">
        <v>120</v>
      </c>
      <c r="BI6" s="7">
        <v>0</v>
      </c>
      <c r="BJ6" s="7">
        <v>1</v>
      </c>
      <c r="BK6" s="7" t="s">
        <v>145</v>
      </c>
      <c r="BL6" s="7"/>
      <c r="BM6" s="7">
        <v>0</v>
      </c>
      <c r="BN6" s="7"/>
      <c r="BO6" s="7"/>
      <c r="BP6" s="7"/>
      <c r="BQ6" s="7">
        <v>1</v>
      </c>
      <c r="BR6" s="7">
        <v>0</v>
      </c>
      <c r="BS6" s="7">
        <v>0</v>
      </c>
      <c r="BT6" s="7"/>
      <c r="BU6" s="7">
        <v>0</v>
      </c>
      <c r="BV6" s="7"/>
      <c r="BW6" s="7"/>
      <c r="BX6" s="7" t="s">
        <v>321</v>
      </c>
      <c r="BY6" s="7">
        <v>1</v>
      </c>
      <c r="BZ6" s="7"/>
      <c r="CA6" s="7">
        <v>0</v>
      </c>
      <c r="CB6" s="7"/>
      <c r="CC6" s="7"/>
      <c r="CD6" s="7"/>
    </row>
    <row r="7" spans="1:82" ht="50.1" customHeight="1">
      <c r="A7" s="1" t="s">
        <v>3</v>
      </c>
      <c r="B7" s="10">
        <f t="shared" si="6"/>
        <v>8</v>
      </c>
      <c r="C7" s="7">
        <v>0</v>
      </c>
      <c r="D7" s="7"/>
      <c r="E7" s="7" t="s">
        <v>360</v>
      </c>
      <c r="F7" s="7"/>
      <c r="G7" s="7">
        <v>0</v>
      </c>
      <c r="H7" s="7"/>
      <c r="I7" s="7"/>
      <c r="J7" s="7">
        <v>0</v>
      </c>
      <c r="K7" s="7">
        <v>0</v>
      </c>
      <c r="L7" s="7">
        <v>1</v>
      </c>
      <c r="M7" s="7"/>
      <c r="N7" s="7" t="s">
        <v>361</v>
      </c>
      <c r="O7" s="7"/>
      <c r="P7" s="7">
        <v>0</v>
      </c>
      <c r="Q7" s="7"/>
      <c r="R7" s="7"/>
      <c r="S7" s="7">
        <v>1</v>
      </c>
      <c r="T7" s="7">
        <v>1</v>
      </c>
      <c r="U7" s="7" t="s">
        <v>312</v>
      </c>
      <c r="V7" s="7"/>
      <c r="W7" s="7">
        <v>0</v>
      </c>
      <c r="X7" s="7" t="s">
        <v>217</v>
      </c>
      <c r="Y7" s="7"/>
      <c r="Z7" s="7">
        <v>0</v>
      </c>
      <c r="AA7" s="7"/>
      <c r="AB7" s="7">
        <v>0</v>
      </c>
      <c r="AC7" s="7" t="s">
        <v>97</v>
      </c>
      <c r="AD7" s="7"/>
      <c r="AE7" s="7"/>
      <c r="AF7" s="7">
        <v>1</v>
      </c>
      <c r="AG7" s="7" t="s">
        <v>95</v>
      </c>
      <c r="AH7" s="7" t="s">
        <v>302</v>
      </c>
      <c r="AI7" s="7"/>
      <c r="AJ7" s="7">
        <v>0</v>
      </c>
      <c r="AK7" s="7"/>
      <c r="AL7" s="7"/>
      <c r="AM7" s="7"/>
      <c r="AN7" s="7">
        <v>1</v>
      </c>
      <c r="AO7" s="7" t="s">
        <v>362</v>
      </c>
      <c r="AP7" s="7">
        <v>0</v>
      </c>
      <c r="AQ7" s="7">
        <v>1</v>
      </c>
      <c r="AR7" s="7">
        <v>0</v>
      </c>
      <c r="AS7" s="7">
        <v>1</v>
      </c>
      <c r="AT7" s="7">
        <v>1</v>
      </c>
      <c r="AU7" s="7">
        <v>1</v>
      </c>
      <c r="AV7" s="7">
        <v>1</v>
      </c>
      <c r="AW7" s="7">
        <v>0</v>
      </c>
      <c r="AX7" s="7">
        <v>0</v>
      </c>
      <c r="AY7" s="7" t="s">
        <v>425</v>
      </c>
      <c r="AZ7" s="7"/>
      <c r="BA7" s="7"/>
      <c r="BB7" s="7"/>
      <c r="BC7" s="7"/>
      <c r="BD7" s="7"/>
      <c r="BE7" s="7"/>
      <c r="BF7" s="7">
        <v>1</v>
      </c>
      <c r="BG7" s="7">
        <v>6</v>
      </c>
      <c r="BH7" s="7"/>
      <c r="BI7" s="7">
        <v>0</v>
      </c>
      <c r="BJ7" s="7">
        <v>1</v>
      </c>
      <c r="BK7" s="7" t="s">
        <v>108</v>
      </c>
      <c r="BL7" s="7"/>
      <c r="BM7" s="7">
        <v>1</v>
      </c>
      <c r="BN7" s="7" t="s">
        <v>145</v>
      </c>
      <c r="BO7" s="7">
        <v>0.69</v>
      </c>
      <c r="BP7" s="7" t="s">
        <v>363</v>
      </c>
      <c r="BQ7" s="7">
        <v>1</v>
      </c>
      <c r="BR7" s="7">
        <v>0</v>
      </c>
      <c r="BS7" s="7">
        <v>0</v>
      </c>
      <c r="BT7" s="7"/>
      <c r="BU7" s="7">
        <v>1</v>
      </c>
      <c r="BV7" s="7"/>
      <c r="BW7" s="7">
        <v>1</v>
      </c>
      <c r="BX7" s="7" t="s">
        <v>200</v>
      </c>
      <c r="BY7" s="7"/>
      <c r="BZ7" s="7"/>
      <c r="CA7" s="7">
        <v>0</v>
      </c>
      <c r="CB7" s="7"/>
      <c r="CC7" s="7"/>
      <c r="CD7" s="7"/>
    </row>
    <row r="8" spans="1:82" ht="50.1" customHeight="1">
      <c r="A8" s="2" t="s">
        <v>4</v>
      </c>
      <c r="B8" s="10">
        <f t="shared" si="6"/>
        <v>9</v>
      </c>
      <c r="C8" s="7">
        <v>0</v>
      </c>
      <c r="D8" s="7"/>
      <c r="E8" s="7" t="s">
        <v>349</v>
      </c>
      <c r="F8" s="7" t="s">
        <v>353</v>
      </c>
      <c r="G8" s="7">
        <v>0</v>
      </c>
      <c r="H8" s="7"/>
      <c r="I8" s="7"/>
      <c r="J8" s="7">
        <v>1</v>
      </c>
      <c r="K8" s="7">
        <v>0</v>
      </c>
      <c r="L8" s="7">
        <v>1</v>
      </c>
      <c r="M8" s="7" t="s">
        <v>354</v>
      </c>
      <c r="N8" s="7" t="s">
        <v>355</v>
      </c>
      <c r="O8" s="7"/>
      <c r="P8" s="7">
        <v>0</v>
      </c>
      <c r="Q8" s="7"/>
      <c r="R8" s="7"/>
      <c r="S8" s="7">
        <v>1</v>
      </c>
      <c r="T8" s="7">
        <v>0</v>
      </c>
      <c r="U8" s="7" t="s">
        <v>265</v>
      </c>
      <c r="V8" s="7"/>
      <c r="W8" s="7">
        <v>0</v>
      </c>
      <c r="X8" s="7" t="s">
        <v>217</v>
      </c>
      <c r="Y8" s="7"/>
      <c r="Z8" s="7">
        <v>0</v>
      </c>
      <c r="AA8" s="7"/>
      <c r="AB8" s="7">
        <v>0</v>
      </c>
      <c r="AC8" s="7" t="s">
        <v>102</v>
      </c>
      <c r="AD8" s="7"/>
      <c r="AE8" s="7"/>
      <c r="AF8" s="7">
        <v>1</v>
      </c>
      <c r="AG8" s="7" t="s">
        <v>95</v>
      </c>
      <c r="AH8" s="7" t="s">
        <v>302</v>
      </c>
      <c r="AI8" s="7"/>
      <c r="AJ8" s="7">
        <v>0</v>
      </c>
      <c r="AK8" s="7"/>
      <c r="AL8" s="7"/>
      <c r="AM8" s="7"/>
      <c r="AN8" s="7">
        <v>1</v>
      </c>
      <c r="AO8" s="7" t="s">
        <v>356</v>
      </c>
      <c r="AP8" s="7">
        <v>0</v>
      </c>
      <c r="AQ8" s="7">
        <v>1</v>
      </c>
      <c r="AR8" s="7">
        <v>0</v>
      </c>
      <c r="AS8" s="7">
        <v>1</v>
      </c>
      <c r="AT8" s="7">
        <v>1</v>
      </c>
      <c r="AU8" s="7">
        <v>0</v>
      </c>
      <c r="AV8" s="7">
        <v>1</v>
      </c>
      <c r="AW8" s="7">
        <v>1</v>
      </c>
      <c r="AX8" s="7">
        <v>0</v>
      </c>
      <c r="AY8" s="7" t="s">
        <v>357</v>
      </c>
      <c r="AZ8" s="7">
        <v>1</v>
      </c>
      <c r="BA8" s="7">
        <v>0</v>
      </c>
      <c r="BB8" s="7">
        <v>1</v>
      </c>
      <c r="BC8" s="7">
        <v>0</v>
      </c>
      <c r="BD8" s="7" t="s">
        <v>161</v>
      </c>
      <c r="BE8" s="7"/>
      <c r="BF8" s="7">
        <v>1</v>
      </c>
      <c r="BG8" s="7">
        <v>10</v>
      </c>
      <c r="BH8" s="7"/>
      <c r="BI8" s="7">
        <v>0</v>
      </c>
      <c r="BJ8" s="7">
        <v>1</v>
      </c>
      <c r="BK8" s="7" t="s">
        <v>145</v>
      </c>
      <c r="BL8" s="7"/>
      <c r="BM8" s="7">
        <v>1</v>
      </c>
      <c r="BN8" s="7" t="s">
        <v>107</v>
      </c>
      <c r="BO8" s="7">
        <v>0.91</v>
      </c>
      <c r="BP8" s="7" t="s">
        <v>358</v>
      </c>
      <c r="BQ8" s="7">
        <v>1</v>
      </c>
      <c r="BR8" s="7">
        <v>0</v>
      </c>
      <c r="BS8" s="7">
        <v>1</v>
      </c>
      <c r="BT8" s="7" t="s">
        <v>359</v>
      </c>
      <c r="BU8" s="7">
        <v>0</v>
      </c>
      <c r="BV8" s="7"/>
      <c r="BW8" s="7"/>
      <c r="BX8" s="7" t="s">
        <v>321</v>
      </c>
      <c r="BY8" s="7">
        <v>1</v>
      </c>
      <c r="BZ8" s="7"/>
      <c r="CA8" s="7">
        <v>0</v>
      </c>
      <c r="CB8" s="7"/>
      <c r="CC8" s="7"/>
      <c r="CD8" s="7" t="s">
        <v>352</v>
      </c>
    </row>
    <row r="9" spans="1:82" ht="50.1" customHeight="1">
      <c r="A9" s="1" t="s">
        <v>5</v>
      </c>
      <c r="B9" s="10">
        <f t="shared" si="6"/>
        <v>9</v>
      </c>
      <c r="C9" s="7">
        <v>0</v>
      </c>
      <c r="D9" s="7"/>
      <c r="E9" s="7" t="s">
        <v>349</v>
      </c>
      <c r="F9" s="7" t="s">
        <v>348</v>
      </c>
      <c r="G9" s="7">
        <v>0</v>
      </c>
      <c r="H9" s="7"/>
      <c r="I9" s="7"/>
      <c r="J9" s="7">
        <v>1</v>
      </c>
      <c r="K9" s="7">
        <v>0</v>
      </c>
      <c r="L9" s="7">
        <v>1</v>
      </c>
      <c r="M9" s="7" t="s">
        <v>350</v>
      </c>
      <c r="N9" s="7" t="s">
        <v>128</v>
      </c>
      <c r="O9" s="7"/>
      <c r="P9" s="7">
        <v>0</v>
      </c>
      <c r="Q9" s="7"/>
      <c r="R9" s="7"/>
      <c r="S9" s="7">
        <v>1</v>
      </c>
      <c r="T9" s="7">
        <v>1</v>
      </c>
      <c r="U9" s="7" t="s">
        <v>90</v>
      </c>
      <c r="V9" s="7"/>
      <c r="W9" s="7">
        <v>0</v>
      </c>
      <c r="X9" s="7" t="s">
        <v>217</v>
      </c>
      <c r="Y9" s="7"/>
      <c r="Z9" s="7">
        <v>0</v>
      </c>
      <c r="AA9" s="7"/>
      <c r="AB9" s="7">
        <v>0</v>
      </c>
      <c r="AC9" s="7" t="s">
        <v>102</v>
      </c>
      <c r="AD9" s="7"/>
      <c r="AE9" s="7"/>
      <c r="AF9" s="7">
        <v>1</v>
      </c>
      <c r="AG9" s="7" t="s">
        <v>95</v>
      </c>
      <c r="AH9" s="7" t="s">
        <v>302</v>
      </c>
      <c r="AI9" s="7"/>
      <c r="AJ9" s="7">
        <v>0</v>
      </c>
      <c r="AK9" s="7"/>
      <c r="AL9" s="7"/>
      <c r="AM9" s="7"/>
      <c r="AN9" s="7">
        <v>1</v>
      </c>
      <c r="AO9" s="7" t="s">
        <v>210</v>
      </c>
      <c r="AP9" s="7">
        <v>0</v>
      </c>
      <c r="AQ9" s="7">
        <v>1</v>
      </c>
      <c r="AR9" s="7">
        <v>0</v>
      </c>
      <c r="AS9" s="7">
        <v>1</v>
      </c>
      <c r="AT9" s="7">
        <v>1</v>
      </c>
      <c r="AU9" s="7">
        <v>1</v>
      </c>
      <c r="AV9" s="7">
        <v>1</v>
      </c>
      <c r="AW9" s="7">
        <v>1</v>
      </c>
      <c r="AX9" s="7">
        <v>1</v>
      </c>
      <c r="AY9" s="7" t="s">
        <v>351</v>
      </c>
      <c r="AZ9" s="7">
        <v>1</v>
      </c>
      <c r="BA9" s="7">
        <v>0</v>
      </c>
      <c r="BB9" s="7">
        <v>1</v>
      </c>
      <c r="BC9" s="7">
        <v>0</v>
      </c>
      <c r="BD9" s="7" t="s">
        <v>161</v>
      </c>
      <c r="BE9" s="7"/>
      <c r="BF9" s="7">
        <v>1</v>
      </c>
      <c r="BG9" s="7">
        <v>8</v>
      </c>
      <c r="BH9" s="7"/>
      <c r="BI9" s="7">
        <v>0</v>
      </c>
      <c r="BJ9" s="7">
        <v>1</v>
      </c>
      <c r="BK9" s="7" t="s">
        <v>145</v>
      </c>
      <c r="BL9" s="7"/>
      <c r="BM9" s="7">
        <v>1</v>
      </c>
      <c r="BN9" s="7" t="s">
        <v>107</v>
      </c>
      <c r="BO9" s="7">
        <v>0.93</v>
      </c>
      <c r="BP9" s="7"/>
      <c r="BQ9" s="7">
        <v>1</v>
      </c>
      <c r="BR9" s="7">
        <v>0</v>
      </c>
      <c r="BS9" s="7">
        <v>0</v>
      </c>
      <c r="BT9" s="7"/>
      <c r="BU9" s="7">
        <v>1</v>
      </c>
      <c r="BV9" s="7"/>
      <c r="BW9" s="7">
        <v>1</v>
      </c>
      <c r="BX9" s="7" t="s">
        <v>263</v>
      </c>
      <c r="BY9" s="7"/>
      <c r="BZ9" s="7"/>
      <c r="CA9" s="7">
        <v>0</v>
      </c>
      <c r="CB9" s="7"/>
      <c r="CC9" s="7"/>
      <c r="CD9" s="7" t="s">
        <v>352</v>
      </c>
    </row>
    <row r="10" spans="1:82" ht="50.1" customHeight="1">
      <c r="A10" s="2" t="s">
        <v>6</v>
      </c>
      <c r="B10" s="10">
        <f t="shared" si="6"/>
        <v>12</v>
      </c>
      <c r="C10" s="7">
        <v>1</v>
      </c>
      <c r="D10" s="7" t="s">
        <v>125</v>
      </c>
      <c r="E10" s="7" t="s">
        <v>340</v>
      </c>
      <c r="F10" s="7"/>
      <c r="G10" s="7">
        <v>0</v>
      </c>
      <c r="H10" s="7"/>
      <c r="I10" s="7"/>
      <c r="J10" s="7">
        <v>1</v>
      </c>
      <c r="K10" s="7">
        <v>0</v>
      </c>
      <c r="L10" s="7">
        <v>1</v>
      </c>
      <c r="M10" s="7" t="s">
        <v>341</v>
      </c>
      <c r="N10" s="7" t="s">
        <v>128</v>
      </c>
      <c r="O10" s="7"/>
      <c r="P10" s="7">
        <v>0</v>
      </c>
      <c r="Q10" s="7"/>
      <c r="R10" s="7"/>
      <c r="S10" s="7">
        <v>1</v>
      </c>
      <c r="T10" s="7">
        <v>1</v>
      </c>
      <c r="U10" s="7" t="s">
        <v>202</v>
      </c>
      <c r="V10" s="7"/>
      <c r="W10" s="7">
        <v>1</v>
      </c>
      <c r="X10" s="7" t="s">
        <v>245</v>
      </c>
      <c r="Y10" s="7" t="s">
        <v>342</v>
      </c>
      <c r="Z10" s="7">
        <v>0</v>
      </c>
      <c r="AA10" s="7"/>
      <c r="AB10" s="7">
        <v>1</v>
      </c>
      <c r="AC10" s="7" t="s">
        <v>97</v>
      </c>
      <c r="AD10" s="7" t="s">
        <v>343</v>
      </c>
      <c r="AE10" s="7"/>
      <c r="AF10" s="7">
        <v>1</v>
      </c>
      <c r="AG10" s="7" t="s">
        <v>344</v>
      </c>
      <c r="AH10" s="7" t="s">
        <v>225</v>
      </c>
      <c r="AI10" s="7"/>
      <c r="AJ10" s="7">
        <v>0</v>
      </c>
      <c r="AK10" s="7"/>
      <c r="AL10" s="7"/>
      <c r="AM10" s="7"/>
      <c r="AN10" s="7">
        <v>1</v>
      </c>
      <c r="AO10" s="7" t="s">
        <v>252</v>
      </c>
      <c r="AP10" s="7">
        <v>0</v>
      </c>
      <c r="AQ10" s="7">
        <v>1</v>
      </c>
      <c r="AR10" s="7">
        <v>0</v>
      </c>
      <c r="AS10" s="7">
        <v>1</v>
      </c>
      <c r="AT10" s="7">
        <v>1</v>
      </c>
      <c r="AU10" s="7">
        <v>1</v>
      </c>
      <c r="AV10" s="7">
        <v>1</v>
      </c>
      <c r="AW10" s="7">
        <v>1</v>
      </c>
      <c r="AX10" s="7">
        <v>1</v>
      </c>
      <c r="AY10" s="7" t="s">
        <v>345</v>
      </c>
      <c r="AZ10" s="7">
        <v>0</v>
      </c>
      <c r="BA10" s="7">
        <v>1</v>
      </c>
      <c r="BB10" s="7">
        <v>1</v>
      </c>
      <c r="BC10" s="7">
        <v>0</v>
      </c>
      <c r="BD10" s="7" t="s">
        <v>438</v>
      </c>
      <c r="BE10" s="7"/>
      <c r="BF10" s="7">
        <v>1</v>
      </c>
      <c r="BG10" s="7">
        <v>5</v>
      </c>
      <c r="BH10" s="7"/>
      <c r="BI10" s="7">
        <v>0</v>
      </c>
      <c r="BJ10" s="7">
        <v>1</v>
      </c>
      <c r="BK10" s="7" t="s">
        <v>108</v>
      </c>
      <c r="BL10" s="7"/>
      <c r="BM10" s="7">
        <v>1</v>
      </c>
      <c r="BN10" s="7" t="s">
        <v>107</v>
      </c>
      <c r="BO10" s="7">
        <v>0.49</v>
      </c>
      <c r="BP10" s="7" t="s">
        <v>346</v>
      </c>
      <c r="BQ10" s="7">
        <v>1</v>
      </c>
      <c r="BR10" s="7">
        <v>0</v>
      </c>
      <c r="BS10" s="7">
        <v>0</v>
      </c>
      <c r="BT10" s="7" t="s">
        <v>347</v>
      </c>
      <c r="BU10" s="7">
        <v>1</v>
      </c>
      <c r="BV10" s="7"/>
      <c r="BW10" s="7">
        <v>1</v>
      </c>
      <c r="BX10" s="7" t="s">
        <v>201</v>
      </c>
      <c r="BY10" s="7"/>
      <c r="BZ10" s="7"/>
      <c r="CA10" s="7">
        <v>0</v>
      </c>
      <c r="CB10" s="7"/>
      <c r="CC10" s="7"/>
      <c r="CD10" s="7"/>
    </row>
    <row r="11" spans="1:82" ht="50.1" customHeight="1">
      <c r="A11" s="2" t="s">
        <v>7</v>
      </c>
      <c r="B11" s="10">
        <f t="shared" si="6"/>
        <v>12</v>
      </c>
      <c r="C11" s="7">
        <v>1</v>
      </c>
      <c r="D11" s="7" t="s">
        <v>125</v>
      </c>
      <c r="E11" s="7" t="s">
        <v>333</v>
      </c>
      <c r="F11" s="7"/>
      <c r="G11" s="7">
        <v>1</v>
      </c>
      <c r="H11" s="7" t="s">
        <v>422</v>
      </c>
      <c r="I11" s="7"/>
      <c r="J11" s="7">
        <v>1</v>
      </c>
      <c r="K11" s="7">
        <v>0</v>
      </c>
      <c r="L11" s="7">
        <v>1</v>
      </c>
      <c r="M11" s="7" t="s">
        <v>334</v>
      </c>
      <c r="N11" s="7" t="s">
        <v>128</v>
      </c>
      <c r="O11" s="7"/>
      <c r="P11" s="7">
        <v>0</v>
      </c>
      <c r="Q11" s="7"/>
      <c r="R11" s="7"/>
      <c r="S11" s="7">
        <v>1</v>
      </c>
      <c r="T11" s="7">
        <v>1</v>
      </c>
      <c r="U11" s="7" t="s">
        <v>196</v>
      </c>
      <c r="V11" s="7"/>
      <c r="W11" s="7">
        <v>0</v>
      </c>
      <c r="X11" s="7" t="s">
        <v>217</v>
      </c>
      <c r="Y11" s="7"/>
      <c r="Z11" s="7">
        <v>0</v>
      </c>
      <c r="AA11" s="7"/>
      <c r="AB11" s="7">
        <v>1</v>
      </c>
      <c r="AC11" s="7" t="s">
        <v>102</v>
      </c>
      <c r="AD11" s="7" t="s">
        <v>335</v>
      </c>
      <c r="AE11" s="7"/>
      <c r="AF11" s="7">
        <v>1</v>
      </c>
      <c r="AG11" s="7" t="s">
        <v>339</v>
      </c>
      <c r="AH11" s="7" t="s">
        <v>338</v>
      </c>
      <c r="AI11" s="7"/>
      <c r="AJ11" s="7">
        <v>0</v>
      </c>
      <c r="AK11" s="7"/>
      <c r="AL11" s="7"/>
      <c r="AM11" s="7"/>
      <c r="AN11" s="7">
        <v>1</v>
      </c>
      <c r="AO11" s="7" t="s">
        <v>336</v>
      </c>
      <c r="AP11" s="7">
        <v>0</v>
      </c>
      <c r="AQ11" s="7">
        <v>1</v>
      </c>
      <c r="AR11" s="7">
        <v>0</v>
      </c>
      <c r="AS11" s="7">
        <v>1</v>
      </c>
      <c r="AT11" s="7">
        <v>1</v>
      </c>
      <c r="AU11" s="7">
        <v>1</v>
      </c>
      <c r="AV11" s="7">
        <v>0</v>
      </c>
      <c r="AW11" s="7">
        <v>1</v>
      </c>
      <c r="AX11" s="7">
        <v>1</v>
      </c>
      <c r="AY11" s="7" t="s">
        <v>337</v>
      </c>
      <c r="AZ11" s="7">
        <v>1</v>
      </c>
      <c r="BA11" s="7">
        <v>0</v>
      </c>
      <c r="BB11" s="7">
        <v>1</v>
      </c>
      <c r="BC11" s="7">
        <v>0</v>
      </c>
      <c r="BD11" s="7" t="s">
        <v>161</v>
      </c>
      <c r="BE11" s="7"/>
      <c r="BF11" s="7">
        <v>1</v>
      </c>
      <c r="BG11" s="7">
        <v>4</v>
      </c>
      <c r="BH11" s="7"/>
      <c r="BI11" s="7">
        <v>0</v>
      </c>
      <c r="BJ11" s="7">
        <v>1</v>
      </c>
      <c r="BK11" s="7" t="s">
        <v>108</v>
      </c>
      <c r="BL11" s="7"/>
      <c r="BM11" s="7">
        <v>1</v>
      </c>
      <c r="BN11" s="7" t="s">
        <v>107</v>
      </c>
      <c r="BO11" s="7">
        <v>0.78</v>
      </c>
      <c r="BP11" s="7"/>
      <c r="BQ11" s="7">
        <v>1</v>
      </c>
      <c r="BR11" s="7">
        <v>0</v>
      </c>
      <c r="BS11" s="7">
        <v>0</v>
      </c>
      <c r="BT11" s="7"/>
      <c r="BU11" s="7">
        <v>1</v>
      </c>
      <c r="BV11" s="7"/>
      <c r="BW11" s="7">
        <v>1</v>
      </c>
      <c r="BX11" s="7" t="s">
        <v>200</v>
      </c>
      <c r="BY11" s="7"/>
      <c r="BZ11" s="7"/>
      <c r="CA11" s="7">
        <v>0</v>
      </c>
      <c r="CB11" s="7"/>
      <c r="CC11" s="7"/>
      <c r="CD11" s="7"/>
    </row>
    <row r="12" spans="1:82" ht="50.1" customHeight="1">
      <c r="A12" s="2" t="s">
        <v>8</v>
      </c>
      <c r="B12" s="10">
        <f t="shared" si="6"/>
        <v>9</v>
      </c>
      <c r="C12" s="7">
        <v>1</v>
      </c>
      <c r="D12" s="7" t="s">
        <v>125</v>
      </c>
      <c r="E12" s="7" t="s">
        <v>324</v>
      </c>
      <c r="F12" s="7"/>
      <c r="G12" s="7">
        <v>0</v>
      </c>
      <c r="H12" s="7"/>
      <c r="I12" s="7"/>
      <c r="J12" s="7">
        <v>1</v>
      </c>
      <c r="K12" s="7">
        <v>0</v>
      </c>
      <c r="L12" s="7">
        <v>1</v>
      </c>
      <c r="M12" s="7" t="s">
        <v>326</v>
      </c>
      <c r="N12" s="7" t="s">
        <v>325</v>
      </c>
      <c r="O12" s="7"/>
      <c r="P12" s="7">
        <v>1</v>
      </c>
      <c r="Q12" s="7" t="s">
        <v>323</v>
      </c>
      <c r="R12" s="7"/>
      <c r="S12" s="7">
        <v>0</v>
      </c>
      <c r="T12" s="7">
        <v>0</v>
      </c>
      <c r="U12" s="7" t="s">
        <v>327</v>
      </c>
      <c r="V12" s="7"/>
      <c r="W12" s="7">
        <v>0</v>
      </c>
      <c r="X12" s="7" t="s">
        <v>147</v>
      </c>
      <c r="Y12" s="7"/>
      <c r="Z12" s="7">
        <v>0</v>
      </c>
      <c r="AA12" s="7"/>
      <c r="AB12" s="7">
        <v>1</v>
      </c>
      <c r="AC12" s="7" t="s">
        <v>328</v>
      </c>
      <c r="AD12" s="7" t="s">
        <v>329</v>
      </c>
      <c r="AE12" s="7"/>
      <c r="AF12" s="12">
        <v>0</v>
      </c>
      <c r="AG12" s="7"/>
      <c r="AH12" s="7"/>
      <c r="AI12" s="12" t="s">
        <v>193</v>
      </c>
      <c r="AJ12" s="7">
        <v>0</v>
      </c>
      <c r="AK12" s="7"/>
      <c r="AL12" s="7"/>
      <c r="AM12" s="7"/>
      <c r="AN12" s="7">
        <v>1</v>
      </c>
      <c r="AO12" s="7" t="s">
        <v>103</v>
      </c>
      <c r="AP12" s="7">
        <v>1</v>
      </c>
      <c r="AQ12" s="7">
        <v>0</v>
      </c>
      <c r="AR12" s="7">
        <v>0</v>
      </c>
      <c r="AS12" s="7">
        <v>1</v>
      </c>
      <c r="AT12" s="7">
        <v>0</v>
      </c>
      <c r="AU12" s="7">
        <v>0</v>
      </c>
      <c r="AV12" s="7">
        <v>0</v>
      </c>
      <c r="AW12" s="7">
        <v>0</v>
      </c>
      <c r="AX12" s="7"/>
      <c r="AY12" s="7" t="s">
        <v>425</v>
      </c>
      <c r="AZ12" s="7"/>
      <c r="BA12" s="7"/>
      <c r="BB12" s="7"/>
      <c r="BC12" s="7"/>
      <c r="BD12" s="7"/>
      <c r="BE12" s="7" t="s">
        <v>330</v>
      </c>
      <c r="BF12" s="7">
        <v>0</v>
      </c>
      <c r="BG12" s="7"/>
      <c r="BH12" s="7" t="s">
        <v>120</v>
      </c>
      <c r="BI12" s="7">
        <v>0</v>
      </c>
      <c r="BJ12" s="7">
        <v>1</v>
      </c>
      <c r="BK12" s="7" t="s">
        <v>145</v>
      </c>
      <c r="BL12" s="7"/>
      <c r="BM12" s="7">
        <v>1</v>
      </c>
      <c r="BN12" s="7" t="s">
        <v>331</v>
      </c>
      <c r="BO12" s="7"/>
      <c r="BP12" s="7" t="s">
        <v>332</v>
      </c>
      <c r="BQ12" s="7">
        <v>1</v>
      </c>
      <c r="BR12" s="7">
        <v>0</v>
      </c>
      <c r="BS12" s="7">
        <v>0</v>
      </c>
      <c r="BT12" s="7"/>
      <c r="BU12" s="7">
        <v>1</v>
      </c>
      <c r="BV12" s="7"/>
      <c r="BW12" s="7">
        <v>1</v>
      </c>
      <c r="BX12" s="7" t="s">
        <v>200</v>
      </c>
      <c r="BY12" s="7"/>
      <c r="BZ12" s="7"/>
      <c r="CA12" s="7">
        <v>0</v>
      </c>
      <c r="CB12" s="7"/>
      <c r="CC12" s="7"/>
      <c r="CD12" s="7"/>
    </row>
    <row r="13" spans="1:82" ht="50.1" customHeight="1">
      <c r="A13" s="20" t="s">
        <v>9</v>
      </c>
      <c r="B13" s="10">
        <f t="shared" si="6"/>
        <v>5</v>
      </c>
      <c r="C13" s="7">
        <v>1</v>
      </c>
      <c r="D13" s="7" t="s">
        <v>125</v>
      </c>
      <c r="E13" s="7" t="s">
        <v>317</v>
      </c>
      <c r="F13" s="7"/>
      <c r="G13" s="7">
        <v>0</v>
      </c>
      <c r="H13" s="7"/>
      <c r="I13" s="7"/>
      <c r="J13" s="7">
        <v>0</v>
      </c>
      <c r="K13" s="7">
        <v>0</v>
      </c>
      <c r="L13" s="7">
        <v>1</v>
      </c>
      <c r="M13" s="7"/>
      <c r="N13" s="7" t="s">
        <v>318</v>
      </c>
      <c r="O13" s="7"/>
      <c r="P13" s="7">
        <v>0</v>
      </c>
      <c r="Q13" s="7"/>
      <c r="R13" s="7"/>
      <c r="S13" s="7">
        <v>1</v>
      </c>
      <c r="T13" s="7">
        <v>1</v>
      </c>
      <c r="U13" s="7" t="s">
        <v>257</v>
      </c>
      <c r="V13" s="7"/>
      <c r="W13" s="7">
        <v>0</v>
      </c>
      <c r="X13" s="7" t="s">
        <v>147</v>
      </c>
      <c r="Y13" s="7"/>
      <c r="Z13" s="7">
        <v>0</v>
      </c>
      <c r="AA13" s="7"/>
      <c r="AB13" s="7">
        <v>0</v>
      </c>
      <c r="AC13" s="7" t="s">
        <v>266</v>
      </c>
      <c r="AD13" s="7" t="s">
        <v>124</v>
      </c>
      <c r="AE13" s="7"/>
      <c r="AF13" s="7">
        <v>0</v>
      </c>
      <c r="AG13" s="7"/>
      <c r="AH13" s="7"/>
      <c r="AI13" s="7" t="s">
        <v>319</v>
      </c>
      <c r="AJ13" s="7">
        <v>0</v>
      </c>
      <c r="AK13" s="7"/>
      <c r="AL13" s="7"/>
      <c r="AM13" s="7"/>
      <c r="AN13" s="7">
        <v>0</v>
      </c>
      <c r="AO13" s="7" t="s">
        <v>124</v>
      </c>
      <c r="AP13" s="7">
        <v>0</v>
      </c>
      <c r="AQ13" s="7">
        <v>0</v>
      </c>
      <c r="AR13" s="7">
        <v>0</v>
      </c>
      <c r="AS13" s="7">
        <v>0</v>
      </c>
      <c r="AT13" s="7">
        <v>0</v>
      </c>
      <c r="AU13" s="7">
        <v>0</v>
      </c>
      <c r="AV13" s="7">
        <v>0</v>
      </c>
      <c r="AW13" s="7">
        <v>0</v>
      </c>
      <c r="AX13" s="7"/>
      <c r="AY13" s="7" t="s">
        <v>425</v>
      </c>
      <c r="AZ13" s="7"/>
      <c r="BA13" s="7"/>
      <c r="BB13" s="7"/>
      <c r="BC13" s="7"/>
      <c r="BD13" s="7"/>
      <c r="BE13" s="7"/>
      <c r="BF13" s="7">
        <v>0</v>
      </c>
      <c r="BG13" s="7"/>
      <c r="BH13" s="7" t="s">
        <v>120</v>
      </c>
      <c r="BI13" s="7">
        <v>0</v>
      </c>
      <c r="BJ13" s="7">
        <v>1</v>
      </c>
      <c r="BK13" s="7" t="s">
        <v>145</v>
      </c>
      <c r="BL13" s="7"/>
      <c r="BM13" s="7">
        <v>0</v>
      </c>
      <c r="BN13" s="7"/>
      <c r="BO13" s="7"/>
      <c r="BP13" s="7" t="s">
        <v>320</v>
      </c>
      <c r="BQ13" s="7">
        <v>1</v>
      </c>
      <c r="BR13" s="7">
        <v>0</v>
      </c>
      <c r="BS13" s="7">
        <v>1</v>
      </c>
      <c r="BT13" s="7" t="s">
        <v>322</v>
      </c>
      <c r="BU13" s="7">
        <v>0</v>
      </c>
      <c r="BV13" s="7"/>
      <c r="BW13" s="7"/>
      <c r="BX13" s="7" t="s">
        <v>321</v>
      </c>
      <c r="BY13" s="7">
        <v>1</v>
      </c>
      <c r="BZ13" s="7"/>
      <c r="CA13" s="7">
        <v>0</v>
      </c>
      <c r="CB13" s="7"/>
      <c r="CC13" s="7"/>
      <c r="CD13" s="7"/>
    </row>
    <row r="14" spans="1:82" ht="50.1" customHeight="1">
      <c r="A14" s="2" t="s">
        <v>10</v>
      </c>
      <c r="B14" s="10">
        <f t="shared" si="6"/>
        <v>7</v>
      </c>
      <c r="C14" s="7">
        <v>1</v>
      </c>
      <c r="D14" s="7" t="s">
        <v>125</v>
      </c>
      <c r="E14" s="7" t="s">
        <v>311</v>
      </c>
      <c r="F14" s="7"/>
      <c r="G14" s="7">
        <v>0</v>
      </c>
      <c r="H14" s="7"/>
      <c r="I14" s="7"/>
      <c r="J14" s="7">
        <v>0</v>
      </c>
      <c r="K14" s="7">
        <v>0</v>
      </c>
      <c r="L14" s="7">
        <v>1</v>
      </c>
      <c r="M14" s="7"/>
      <c r="N14" s="7" t="s">
        <v>128</v>
      </c>
      <c r="O14" s="7"/>
      <c r="P14" s="7">
        <v>0</v>
      </c>
      <c r="Q14" s="7"/>
      <c r="R14" s="7"/>
      <c r="S14" s="7">
        <v>1</v>
      </c>
      <c r="T14" s="7">
        <v>1</v>
      </c>
      <c r="U14" s="7" t="s">
        <v>312</v>
      </c>
      <c r="V14" s="7"/>
      <c r="W14" s="7">
        <v>0</v>
      </c>
      <c r="X14" s="7" t="s">
        <v>217</v>
      </c>
      <c r="Y14" s="7"/>
      <c r="Z14" s="7">
        <v>0</v>
      </c>
      <c r="AA14" s="7" t="s">
        <v>446</v>
      </c>
      <c r="AB14" s="7">
        <v>0</v>
      </c>
      <c r="AC14" s="7" t="s">
        <v>313</v>
      </c>
      <c r="AD14" s="7" t="s">
        <v>314</v>
      </c>
      <c r="AE14" s="7"/>
      <c r="AF14" s="12">
        <v>0</v>
      </c>
      <c r="AG14" s="7"/>
      <c r="AH14" s="7"/>
      <c r="AI14" s="12" t="s">
        <v>193</v>
      </c>
      <c r="AJ14" s="7">
        <v>0</v>
      </c>
      <c r="AK14" s="7"/>
      <c r="AL14" s="7"/>
      <c r="AM14" s="7"/>
      <c r="AN14" s="7">
        <v>1</v>
      </c>
      <c r="AO14" s="7" t="s">
        <v>103</v>
      </c>
      <c r="AP14" s="7">
        <v>1</v>
      </c>
      <c r="AQ14" s="7">
        <v>0</v>
      </c>
      <c r="AR14" s="7">
        <v>0</v>
      </c>
      <c r="AS14" s="7">
        <v>1</v>
      </c>
      <c r="AT14" s="7">
        <v>0</v>
      </c>
      <c r="AU14" s="7">
        <v>0</v>
      </c>
      <c r="AV14" s="7">
        <v>0</v>
      </c>
      <c r="AW14" s="7">
        <v>0</v>
      </c>
      <c r="AX14" s="7"/>
      <c r="AY14" s="7" t="s">
        <v>425</v>
      </c>
      <c r="AZ14" s="7"/>
      <c r="BA14" s="7"/>
      <c r="BB14" s="7"/>
      <c r="BC14" s="7"/>
      <c r="BD14" s="7"/>
      <c r="BE14" s="7"/>
      <c r="BF14" s="7">
        <v>0</v>
      </c>
      <c r="BG14" s="7">
        <v>5</v>
      </c>
      <c r="BH14" s="7" t="s">
        <v>248</v>
      </c>
      <c r="BI14" s="7">
        <v>1</v>
      </c>
      <c r="BJ14" s="7"/>
      <c r="BK14" s="7" t="s">
        <v>315</v>
      </c>
      <c r="BL14" s="7"/>
      <c r="BM14" s="7">
        <v>0</v>
      </c>
      <c r="BN14" s="7"/>
      <c r="BO14" s="7"/>
      <c r="BP14" s="7" t="s">
        <v>316</v>
      </c>
      <c r="BQ14" s="7">
        <v>1</v>
      </c>
      <c r="BR14" s="7">
        <v>0</v>
      </c>
      <c r="BS14" s="7">
        <v>0</v>
      </c>
      <c r="BT14" s="7"/>
      <c r="BU14" s="7">
        <v>1</v>
      </c>
      <c r="BV14" s="7"/>
      <c r="BW14" s="7">
        <v>1</v>
      </c>
      <c r="BX14" s="7" t="s">
        <v>263</v>
      </c>
      <c r="BY14" s="7"/>
      <c r="BZ14" s="7"/>
      <c r="CA14" s="7">
        <v>0</v>
      </c>
      <c r="CB14" s="7"/>
      <c r="CC14" s="7"/>
      <c r="CD14" s="7"/>
    </row>
    <row r="15" spans="1:82" ht="50.1" customHeight="1">
      <c r="A15" s="2" t="s">
        <v>11</v>
      </c>
      <c r="B15" s="10">
        <f t="shared" si="6"/>
        <v>10</v>
      </c>
      <c r="C15" s="7">
        <v>1</v>
      </c>
      <c r="D15" s="7" t="s">
        <v>204</v>
      </c>
      <c r="E15" s="7" t="s">
        <v>307</v>
      </c>
      <c r="F15" s="7" t="s">
        <v>308</v>
      </c>
      <c r="G15" s="7">
        <v>0</v>
      </c>
      <c r="H15" s="7"/>
      <c r="I15" s="7"/>
      <c r="J15" s="7">
        <v>1</v>
      </c>
      <c r="K15" s="7">
        <v>0</v>
      </c>
      <c r="L15" s="7">
        <v>1</v>
      </c>
      <c r="M15" s="7" t="s">
        <v>309</v>
      </c>
      <c r="N15" s="7" t="s">
        <v>128</v>
      </c>
      <c r="O15" s="7"/>
      <c r="P15" s="7">
        <v>0</v>
      </c>
      <c r="Q15" s="7"/>
      <c r="R15" s="7"/>
      <c r="S15" s="7">
        <v>1</v>
      </c>
      <c r="T15" s="7">
        <v>1</v>
      </c>
      <c r="U15" s="7" t="s">
        <v>90</v>
      </c>
      <c r="V15" s="7"/>
      <c r="W15" s="7">
        <v>0</v>
      </c>
      <c r="X15" s="7" t="s">
        <v>217</v>
      </c>
      <c r="Y15" s="7"/>
      <c r="Z15" s="7">
        <v>0</v>
      </c>
      <c r="AA15" s="7"/>
      <c r="AB15" s="7">
        <v>0</v>
      </c>
      <c r="AC15" s="7" t="s">
        <v>266</v>
      </c>
      <c r="AD15" s="7" t="s">
        <v>131</v>
      </c>
      <c r="AE15" s="7"/>
      <c r="AF15" s="7">
        <v>1</v>
      </c>
      <c r="AG15" s="7" t="s">
        <v>95</v>
      </c>
      <c r="AH15" s="7" t="s">
        <v>302</v>
      </c>
      <c r="AI15" s="7"/>
      <c r="AJ15" s="7">
        <v>0</v>
      </c>
      <c r="AK15" s="7"/>
      <c r="AL15" s="7"/>
      <c r="AM15" s="7"/>
      <c r="AN15" s="7">
        <v>1</v>
      </c>
      <c r="AO15" s="7" t="s">
        <v>310</v>
      </c>
      <c r="AP15" s="7">
        <v>0</v>
      </c>
      <c r="AQ15" s="7">
        <v>1</v>
      </c>
      <c r="AR15" s="7">
        <v>0</v>
      </c>
      <c r="AS15" s="7">
        <v>1</v>
      </c>
      <c r="AT15" s="7">
        <v>0</v>
      </c>
      <c r="AU15" s="7">
        <v>1</v>
      </c>
      <c r="AV15" s="7">
        <v>1</v>
      </c>
      <c r="AW15" s="7">
        <v>1</v>
      </c>
      <c r="AX15" s="7">
        <v>0</v>
      </c>
      <c r="AY15" s="7" t="s">
        <v>425</v>
      </c>
      <c r="AZ15" s="7"/>
      <c r="BA15" s="7"/>
      <c r="BB15" s="7"/>
      <c r="BC15" s="7"/>
      <c r="BD15" s="7"/>
      <c r="BE15" s="7"/>
      <c r="BF15" s="7">
        <v>1</v>
      </c>
      <c r="BG15" s="7">
        <v>6</v>
      </c>
      <c r="BH15" s="7"/>
      <c r="BI15" s="7">
        <v>1</v>
      </c>
      <c r="BJ15" s="7"/>
      <c r="BK15" s="7" t="s">
        <v>145</v>
      </c>
      <c r="BL15" s="7"/>
      <c r="BM15" s="7">
        <v>1</v>
      </c>
      <c r="BN15" s="7" t="s">
        <v>107</v>
      </c>
      <c r="BO15" s="7">
        <v>0.93</v>
      </c>
      <c r="BP15" s="7"/>
      <c r="BQ15" s="7">
        <v>1</v>
      </c>
      <c r="BR15" s="7">
        <v>0</v>
      </c>
      <c r="BS15" s="7">
        <v>0</v>
      </c>
      <c r="BT15" s="7"/>
      <c r="BU15" s="7">
        <v>0</v>
      </c>
      <c r="BV15" s="7"/>
      <c r="BW15" s="7"/>
      <c r="BX15" s="7"/>
      <c r="BY15" s="7">
        <v>1</v>
      </c>
      <c r="BZ15" s="7"/>
      <c r="CA15" s="7">
        <v>0</v>
      </c>
      <c r="CB15" s="7"/>
      <c r="CC15" s="7"/>
      <c r="CD15" s="7"/>
    </row>
    <row r="16" spans="1:82" ht="50.1" customHeight="1">
      <c r="A16" s="2" t="s">
        <v>12</v>
      </c>
      <c r="B16" s="10">
        <f t="shared" si="6"/>
        <v>8</v>
      </c>
      <c r="C16" s="7">
        <v>1</v>
      </c>
      <c r="D16" s="7" t="s">
        <v>125</v>
      </c>
      <c r="E16" s="7" t="s">
        <v>306</v>
      </c>
      <c r="F16" s="7"/>
      <c r="G16" s="7">
        <v>0</v>
      </c>
      <c r="H16" s="7"/>
      <c r="I16" s="7"/>
      <c r="J16" s="7">
        <v>1</v>
      </c>
      <c r="K16" s="7">
        <v>0</v>
      </c>
      <c r="L16" s="7">
        <v>0</v>
      </c>
      <c r="M16" s="7" t="s">
        <v>299</v>
      </c>
      <c r="N16" s="7" t="s">
        <v>300</v>
      </c>
      <c r="O16" s="7"/>
      <c r="P16" s="7">
        <v>0</v>
      </c>
      <c r="Q16" s="7"/>
      <c r="R16" s="7"/>
      <c r="S16" s="7">
        <v>0</v>
      </c>
      <c r="T16" s="7">
        <v>0</v>
      </c>
      <c r="U16" s="7"/>
      <c r="V16" s="7" t="s">
        <v>423</v>
      </c>
      <c r="W16" s="7">
        <v>0</v>
      </c>
      <c r="X16" s="7" t="s">
        <v>168</v>
      </c>
      <c r="Y16" s="7"/>
      <c r="Z16" s="7">
        <v>0</v>
      </c>
      <c r="AA16" s="7"/>
      <c r="AB16" s="7">
        <v>0</v>
      </c>
      <c r="AC16" s="7" t="s">
        <v>97</v>
      </c>
      <c r="AD16" s="7" t="s">
        <v>131</v>
      </c>
      <c r="AE16" s="7" t="s">
        <v>301</v>
      </c>
      <c r="AF16" s="7">
        <v>1</v>
      </c>
      <c r="AG16" s="7" t="s">
        <v>95</v>
      </c>
      <c r="AH16" s="7" t="s">
        <v>302</v>
      </c>
      <c r="AI16" s="7"/>
      <c r="AJ16" s="7">
        <v>0</v>
      </c>
      <c r="AK16" s="7"/>
      <c r="AL16" s="7"/>
      <c r="AM16" s="7"/>
      <c r="AN16" s="7">
        <v>1</v>
      </c>
      <c r="AO16" s="7" t="s">
        <v>303</v>
      </c>
      <c r="AP16" s="7">
        <v>0</v>
      </c>
      <c r="AQ16" s="7">
        <v>1</v>
      </c>
      <c r="AR16" s="7">
        <v>0</v>
      </c>
      <c r="AS16" s="7">
        <v>1</v>
      </c>
      <c r="AT16" s="7">
        <v>1</v>
      </c>
      <c r="AU16" s="7">
        <v>1</v>
      </c>
      <c r="AV16" s="7">
        <v>1</v>
      </c>
      <c r="AW16" s="7">
        <v>1</v>
      </c>
      <c r="AX16" s="7">
        <v>1</v>
      </c>
      <c r="AY16" s="7" t="s">
        <v>304</v>
      </c>
      <c r="AZ16" s="7">
        <v>0</v>
      </c>
      <c r="BA16" s="7">
        <v>1</v>
      </c>
      <c r="BB16" s="7">
        <v>0</v>
      </c>
      <c r="BC16" s="7">
        <v>0</v>
      </c>
      <c r="BD16" s="7" t="s">
        <v>305</v>
      </c>
      <c r="BE16" s="7"/>
      <c r="BF16" s="7">
        <v>1</v>
      </c>
      <c r="BG16" s="7">
        <v>6</v>
      </c>
      <c r="BH16" s="7"/>
      <c r="BI16" s="7">
        <v>0</v>
      </c>
      <c r="BJ16" s="7">
        <v>1</v>
      </c>
      <c r="BK16" s="7" t="s">
        <v>145</v>
      </c>
      <c r="BL16" s="7"/>
      <c r="BM16" s="7">
        <v>1</v>
      </c>
      <c r="BN16" s="7" t="s">
        <v>107</v>
      </c>
      <c r="BO16" s="7">
        <v>0.73</v>
      </c>
      <c r="BP16" s="7"/>
      <c r="BQ16" s="7">
        <v>1</v>
      </c>
      <c r="BR16" s="7">
        <v>0</v>
      </c>
      <c r="BS16" s="7">
        <v>0</v>
      </c>
      <c r="BT16" s="7"/>
      <c r="BU16" s="7">
        <v>1</v>
      </c>
      <c r="BV16" s="7"/>
      <c r="BW16" s="7">
        <v>1</v>
      </c>
      <c r="BX16" s="7" t="s">
        <v>200</v>
      </c>
      <c r="BY16" s="7"/>
      <c r="BZ16" s="7"/>
      <c r="CA16" s="7">
        <v>0</v>
      </c>
      <c r="CB16" s="7"/>
      <c r="CC16" s="7"/>
      <c r="CD16" s="7"/>
    </row>
    <row r="17" spans="1:82" ht="50.1" customHeight="1">
      <c r="A17" s="2" t="s">
        <v>13</v>
      </c>
      <c r="B17" s="10">
        <f t="shared" si="6"/>
        <v>9</v>
      </c>
      <c r="C17" s="7">
        <v>1</v>
      </c>
      <c r="D17" s="7" t="s">
        <v>125</v>
      </c>
      <c r="E17" s="7" t="s">
        <v>295</v>
      </c>
      <c r="F17" s="7"/>
      <c r="G17" s="7">
        <v>0</v>
      </c>
      <c r="H17" s="7"/>
      <c r="I17" s="7"/>
      <c r="J17" s="7">
        <v>1</v>
      </c>
      <c r="K17" s="7">
        <v>0</v>
      </c>
      <c r="L17" s="7">
        <v>1</v>
      </c>
      <c r="M17" s="7" t="s">
        <v>296</v>
      </c>
      <c r="N17" s="7" t="s">
        <v>128</v>
      </c>
      <c r="O17" s="7"/>
      <c r="P17" s="7">
        <v>0</v>
      </c>
      <c r="Q17" s="7"/>
      <c r="R17" s="7"/>
      <c r="S17" s="7">
        <v>1</v>
      </c>
      <c r="T17" s="7">
        <v>0</v>
      </c>
      <c r="U17" s="7" t="s">
        <v>129</v>
      </c>
      <c r="V17" s="7"/>
      <c r="W17" s="7">
        <v>0</v>
      </c>
      <c r="X17" s="7" t="s">
        <v>217</v>
      </c>
      <c r="Y17" s="7"/>
      <c r="Z17" s="7">
        <v>0</v>
      </c>
      <c r="AA17" s="7"/>
      <c r="AB17" s="7">
        <v>0</v>
      </c>
      <c r="AC17" s="7" t="s">
        <v>97</v>
      </c>
      <c r="AD17" s="7" t="s">
        <v>131</v>
      </c>
      <c r="AE17" s="7"/>
      <c r="AF17" s="7">
        <v>0</v>
      </c>
      <c r="AG17" s="7" t="s">
        <v>95</v>
      </c>
      <c r="AH17" s="7" t="s">
        <v>297</v>
      </c>
      <c r="AI17" s="7"/>
      <c r="AJ17" s="7">
        <v>0</v>
      </c>
      <c r="AK17" s="7"/>
      <c r="AL17" s="7"/>
      <c r="AM17" s="7"/>
      <c r="AN17" s="7">
        <v>1</v>
      </c>
      <c r="AO17" s="7" t="s">
        <v>103</v>
      </c>
      <c r="AP17" s="7">
        <v>1</v>
      </c>
      <c r="AQ17" s="7">
        <v>0</v>
      </c>
      <c r="AR17" s="7">
        <v>0</v>
      </c>
      <c r="AS17" s="7">
        <v>1</v>
      </c>
      <c r="AT17" s="7">
        <v>0</v>
      </c>
      <c r="AU17" s="7">
        <v>0</v>
      </c>
      <c r="AV17" s="7">
        <v>0</v>
      </c>
      <c r="AW17" s="7">
        <v>0</v>
      </c>
      <c r="AX17" s="7"/>
      <c r="AY17" s="7" t="s">
        <v>425</v>
      </c>
      <c r="AZ17" s="7"/>
      <c r="BA17" s="7"/>
      <c r="BB17" s="7"/>
      <c r="BC17" s="7"/>
      <c r="BD17" s="7"/>
      <c r="BE17" s="7"/>
      <c r="BF17" s="7">
        <v>1</v>
      </c>
      <c r="BG17" s="7">
        <v>3</v>
      </c>
      <c r="BH17" s="7"/>
      <c r="BI17" s="7">
        <v>0</v>
      </c>
      <c r="BJ17" s="7">
        <v>1</v>
      </c>
      <c r="BK17" s="7" t="s">
        <v>108</v>
      </c>
      <c r="BL17" s="7"/>
      <c r="BM17" s="7">
        <v>1</v>
      </c>
      <c r="BN17" s="7" t="s">
        <v>165</v>
      </c>
      <c r="BO17" s="7"/>
      <c r="BP17" s="7"/>
      <c r="BQ17" s="7">
        <v>1</v>
      </c>
      <c r="BR17" s="7">
        <v>0</v>
      </c>
      <c r="BS17" s="7">
        <v>0</v>
      </c>
      <c r="BT17" s="7"/>
      <c r="BU17" s="7">
        <v>1</v>
      </c>
      <c r="BV17" s="7"/>
      <c r="BW17" s="7">
        <v>1</v>
      </c>
      <c r="BX17" s="7" t="s">
        <v>298</v>
      </c>
      <c r="BY17" s="7"/>
      <c r="BZ17" s="7"/>
      <c r="CA17" s="7">
        <v>0</v>
      </c>
      <c r="CB17" s="7"/>
      <c r="CC17" s="7"/>
      <c r="CD17" s="7"/>
    </row>
    <row r="18" spans="1:82" ht="50.1" customHeight="1">
      <c r="A18" s="1" t="s">
        <v>14</v>
      </c>
      <c r="B18" s="10">
        <f t="shared" si="6"/>
        <v>12</v>
      </c>
      <c r="C18" s="7">
        <v>1</v>
      </c>
      <c r="D18" s="7" t="s">
        <v>281</v>
      </c>
      <c r="E18" s="7" t="s">
        <v>282</v>
      </c>
      <c r="F18" s="7"/>
      <c r="G18" s="7">
        <v>1</v>
      </c>
      <c r="H18" s="7" t="s">
        <v>283</v>
      </c>
      <c r="I18" s="7"/>
      <c r="J18" s="7">
        <v>1</v>
      </c>
      <c r="K18" s="7">
        <v>0</v>
      </c>
      <c r="L18" s="7">
        <v>1</v>
      </c>
      <c r="M18" s="7" t="s">
        <v>284</v>
      </c>
      <c r="N18" s="7" t="s">
        <v>128</v>
      </c>
      <c r="O18" s="7"/>
      <c r="P18" s="7">
        <v>0</v>
      </c>
      <c r="Q18" s="7"/>
      <c r="R18" s="7"/>
      <c r="S18" s="7">
        <v>1</v>
      </c>
      <c r="T18" s="7">
        <v>1</v>
      </c>
      <c r="U18" s="7" t="s">
        <v>285</v>
      </c>
      <c r="V18" s="7"/>
      <c r="W18" s="7">
        <v>1</v>
      </c>
      <c r="X18" s="7" t="s">
        <v>288</v>
      </c>
      <c r="Y18" s="7" t="s">
        <v>287</v>
      </c>
      <c r="Z18" s="7">
        <v>0</v>
      </c>
      <c r="AA18" s="7"/>
      <c r="AB18" s="7">
        <v>0</v>
      </c>
      <c r="AC18" s="7" t="s">
        <v>102</v>
      </c>
      <c r="AD18" s="7"/>
      <c r="AE18" s="7" t="s">
        <v>286</v>
      </c>
      <c r="AF18" s="7">
        <v>1</v>
      </c>
      <c r="AG18" s="7" t="s">
        <v>95</v>
      </c>
      <c r="AH18" s="7" t="s">
        <v>290</v>
      </c>
      <c r="AI18" s="7"/>
      <c r="AJ18" s="7">
        <v>0</v>
      </c>
      <c r="AK18" s="7"/>
      <c r="AL18" s="7"/>
      <c r="AM18" s="7"/>
      <c r="AN18" s="7">
        <v>1</v>
      </c>
      <c r="AO18" s="7" t="s">
        <v>289</v>
      </c>
      <c r="AP18" s="7">
        <v>0</v>
      </c>
      <c r="AQ18" s="7">
        <v>0</v>
      </c>
      <c r="AR18" s="7">
        <v>1</v>
      </c>
      <c r="AS18" s="7">
        <v>1</v>
      </c>
      <c r="AT18" s="7">
        <v>1</v>
      </c>
      <c r="AU18" s="7">
        <v>0</v>
      </c>
      <c r="AV18" s="7">
        <v>1</v>
      </c>
      <c r="AW18" s="7">
        <v>1</v>
      </c>
      <c r="AX18" s="7">
        <v>1</v>
      </c>
      <c r="AY18" s="7" t="s">
        <v>291</v>
      </c>
      <c r="AZ18" s="7">
        <v>1</v>
      </c>
      <c r="BA18" s="7">
        <v>0</v>
      </c>
      <c r="BB18" s="7">
        <v>0</v>
      </c>
      <c r="BC18" s="7">
        <v>1</v>
      </c>
      <c r="BD18" s="7" t="s">
        <v>292</v>
      </c>
      <c r="BE18" s="7"/>
      <c r="BF18" s="7">
        <v>1</v>
      </c>
      <c r="BG18" s="7">
        <v>6</v>
      </c>
      <c r="BH18" s="7"/>
      <c r="BI18" s="7">
        <v>1</v>
      </c>
      <c r="BJ18" s="7"/>
      <c r="BK18" s="7" t="s">
        <v>145</v>
      </c>
      <c r="BL18" s="12" t="s">
        <v>293</v>
      </c>
      <c r="BM18" s="7">
        <v>1</v>
      </c>
      <c r="BN18" s="7" t="s">
        <v>145</v>
      </c>
      <c r="BO18" s="7">
        <v>0.82</v>
      </c>
      <c r="BP18" s="7" t="s">
        <v>294</v>
      </c>
      <c r="BQ18" s="7">
        <v>1</v>
      </c>
      <c r="BR18" s="7">
        <v>0</v>
      </c>
      <c r="BS18" s="7">
        <v>0</v>
      </c>
      <c r="BT18" s="7"/>
      <c r="BU18" s="7">
        <v>0</v>
      </c>
      <c r="BV18" s="7"/>
      <c r="BW18" s="7"/>
      <c r="BX18" s="7"/>
      <c r="BY18" s="7">
        <v>1</v>
      </c>
      <c r="BZ18" s="7"/>
      <c r="CA18" s="7">
        <v>0</v>
      </c>
      <c r="CB18" s="7"/>
      <c r="CC18" s="7"/>
      <c r="CD18" s="7"/>
    </row>
    <row r="19" spans="1:82" ht="50.1" customHeight="1">
      <c r="A19" s="1" t="s">
        <v>15</v>
      </c>
      <c r="B19" s="10">
        <f t="shared" si="6"/>
        <v>11</v>
      </c>
      <c r="C19" s="7">
        <v>0</v>
      </c>
      <c r="D19" s="7"/>
      <c r="E19" s="7"/>
      <c r="F19" s="7" t="s">
        <v>271</v>
      </c>
      <c r="G19" s="7">
        <v>0</v>
      </c>
      <c r="H19" s="7"/>
      <c r="I19" s="7"/>
      <c r="J19" s="7">
        <v>1</v>
      </c>
      <c r="K19" s="7">
        <v>0</v>
      </c>
      <c r="L19" s="7">
        <v>1</v>
      </c>
      <c r="M19" s="7" t="s">
        <v>251</v>
      </c>
      <c r="N19" s="7" t="s">
        <v>128</v>
      </c>
      <c r="O19" s="7"/>
      <c r="P19" s="7">
        <v>0</v>
      </c>
      <c r="Q19" s="7"/>
      <c r="R19" s="7"/>
      <c r="S19" s="7">
        <v>1</v>
      </c>
      <c r="T19" s="7">
        <v>1</v>
      </c>
      <c r="U19" s="7" t="s">
        <v>157</v>
      </c>
      <c r="V19" s="7"/>
      <c r="W19" s="7">
        <v>1</v>
      </c>
      <c r="X19" s="7" t="s">
        <v>168</v>
      </c>
      <c r="Y19" s="7" t="s">
        <v>277</v>
      </c>
      <c r="Z19" s="7">
        <v>0</v>
      </c>
      <c r="AA19" s="7" t="s">
        <v>447</v>
      </c>
      <c r="AB19" s="7">
        <v>1</v>
      </c>
      <c r="AC19" s="7" t="s">
        <v>97</v>
      </c>
      <c r="AD19" s="7" t="s">
        <v>102</v>
      </c>
      <c r="AE19" s="7"/>
      <c r="AF19" s="7">
        <v>1</v>
      </c>
      <c r="AG19" s="7" t="s">
        <v>95</v>
      </c>
      <c r="AH19" s="7" t="s">
        <v>225</v>
      </c>
      <c r="AI19" s="7"/>
      <c r="AJ19" s="7">
        <v>0</v>
      </c>
      <c r="AK19" s="7"/>
      <c r="AL19" s="7"/>
      <c r="AM19" s="7"/>
      <c r="AN19" s="7">
        <v>1</v>
      </c>
      <c r="AO19" s="7" t="s">
        <v>273</v>
      </c>
      <c r="AP19" s="7">
        <v>0</v>
      </c>
      <c r="AQ19" s="7">
        <v>1</v>
      </c>
      <c r="AR19" s="7">
        <v>0</v>
      </c>
      <c r="AS19" s="7">
        <v>1</v>
      </c>
      <c r="AT19" s="7">
        <v>1</v>
      </c>
      <c r="AU19" s="7">
        <v>1</v>
      </c>
      <c r="AV19" s="7">
        <v>1</v>
      </c>
      <c r="AW19" s="7">
        <v>1</v>
      </c>
      <c r="AX19" s="7">
        <v>1</v>
      </c>
      <c r="AY19" s="7" t="s">
        <v>278</v>
      </c>
      <c r="AZ19" s="7">
        <v>0</v>
      </c>
      <c r="BA19" s="7">
        <v>1</v>
      </c>
      <c r="BB19" s="7">
        <v>0</v>
      </c>
      <c r="BC19" s="7">
        <v>0</v>
      </c>
      <c r="BD19" s="7" t="s">
        <v>279</v>
      </c>
      <c r="BE19" s="7"/>
      <c r="BF19" s="7">
        <v>1</v>
      </c>
      <c r="BG19" s="7">
        <v>5</v>
      </c>
      <c r="BH19" s="7"/>
      <c r="BI19" s="7">
        <v>0</v>
      </c>
      <c r="BJ19" s="7">
        <v>1</v>
      </c>
      <c r="BK19" s="7" t="s">
        <v>145</v>
      </c>
      <c r="BL19" s="7"/>
      <c r="BM19" s="7">
        <v>1</v>
      </c>
      <c r="BN19" s="7" t="s">
        <v>145</v>
      </c>
      <c r="BO19" s="7">
        <v>0.78</v>
      </c>
      <c r="BP19" s="7" t="s">
        <v>280</v>
      </c>
      <c r="BQ19" s="7">
        <v>1</v>
      </c>
      <c r="BR19" s="7">
        <v>0</v>
      </c>
      <c r="BS19" s="7">
        <v>0</v>
      </c>
      <c r="BT19" s="7"/>
      <c r="BU19" s="7">
        <v>1</v>
      </c>
      <c r="BV19" s="7"/>
      <c r="BW19" s="7">
        <v>1</v>
      </c>
      <c r="BX19" s="7" t="s">
        <v>200</v>
      </c>
      <c r="BY19" s="7"/>
      <c r="BZ19" s="7"/>
      <c r="CA19" s="7">
        <v>0</v>
      </c>
      <c r="CB19" s="7"/>
      <c r="CC19" s="7"/>
      <c r="CD19" s="7"/>
    </row>
    <row r="20" spans="1:82" ht="50.1" customHeight="1">
      <c r="A20" s="2" t="s">
        <v>16</v>
      </c>
      <c r="B20" s="10">
        <f t="shared" si="6"/>
        <v>10</v>
      </c>
      <c r="C20" s="7">
        <v>0</v>
      </c>
      <c r="D20" s="7"/>
      <c r="E20" s="7"/>
      <c r="F20" s="7" t="s">
        <v>271</v>
      </c>
      <c r="G20" s="7">
        <v>0</v>
      </c>
      <c r="H20" s="7"/>
      <c r="I20" s="7"/>
      <c r="J20" s="7">
        <v>0</v>
      </c>
      <c r="K20" s="7">
        <v>0</v>
      </c>
      <c r="L20" s="7">
        <v>1</v>
      </c>
      <c r="M20" s="7"/>
      <c r="N20" s="7" t="s">
        <v>128</v>
      </c>
      <c r="O20" s="7"/>
      <c r="P20" s="7">
        <v>0</v>
      </c>
      <c r="Q20" s="7"/>
      <c r="R20" s="7"/>
      <c r="S20" s="7">
        <v>1</v>
      </c>
      <c r="T20" s="7">
        <v>1</v>
      </c>
      <c r="U20" s="7" t="s">
        <v>257</v>
      </c>
      <c r="V20" s="7"/>
      <c r="W20" s="7">
        <v>1</v>
      </c>
      <c r="X20" s="7" t="s">
        <v>168</v>
      </c>
      <c r="Y20" s="7" t="s">
        <v>272</v>
      </c>
      <c r="Z20" s="7">
        <v>0</v>
      </c>
      <c r="AA20" s="7" t="s">
        <v>447</v>
      </c>
      <c r="AB20" s="7">
        <v>1</v>
      </c>
      <c r="AC20" s="7" t="s">
        <v>97</v>
      </c>
      <c r="AD20" s="7" t="s">
        <v>102</v>
      </c>
      <c r="AE20" s="7"/>
      <c r="AF20" s="7">
        <v>1</v>
      </c>
      <c r="AG20" s="7" t="s">
        <v>95</v>
      </c>
      <c r="AH20" s="7" t="s">
        <v>225</v>
      </c>
      <c r="AI20" s="7"/>
      <c r="AJ20" s="7">
        <v>0</v>
      </c>
      <c r="AK20" s="7"/>
      <c r="AL20" s="7"/>
      <c r="AM20" s="7"/>
      <c r="AN20" s="7">
        <v>1</v>
      </c>
      <c r="AO20" s="7" t="s">
        <v>273</v>
      </c>
      <c r="AP20" s="7">
        <v>0</v>
      </c>
      <c r="AQ20" s="7">
        <v>1</v>
      </c>
      <c r="AR20" s="7">
        <v>0</v>
      </c>
      <c r="AS20" s="7">
        <v>1</v>
      </c>
      <c r="AT20" s="7">
        <v>1</v>
      </c>
      <c r="AU20" s="7">
        <v>1</v>
      </c>
      <c r="AV20" s="7">
        <v>1</v>
      </c>
      <c r="AW20" s="7">
        <v>1</v>
      </c>
      <c r="AX20" s="7">
        <v>0</v>
      </c>
      <c r="AY20" s="7" t="s">
        <v>275</v>
      </c>
      <c r="AZ20" s="7"/>
      <c r="BA20" s="7"/>
      <c r="BB20" s="7"/>
      <c r="BC20" s="7"/>
      <c r="BD20" s="7"/>
      <c r="BE20" s="7"/>
      <c r="BF20" s="7">
        <v>1</v>
      </c>
      <c r="BG20" s="7">
        <v>4</v>
      </c>
      <c r="BH20" s="7"/>
      <c r="BI20" s="7">
        <v>0</v>
      </c>
      <c r="BJ20" s="7">
        <v>1</v>
      </c>
      <c r="BK20" s="7" t="s">
        <v>145</v>
      </c>
      <c r="BL20" s="7"/>
      <c r="BM20" s="7">
        <v>1</v>
      </c>
      <c r="BN20" s="7" t="s">
        <v>145</v>
      </c>
      <c r="BO20" s="7">
        <v>0.86</v>
      </c>
      <c r="BP20" s="7" t="s">
        <v>276</v>
      </c>
      <c r="BQ20" s="7">
        <v>1</v>
      </c>
      <c r="BR20" s="7">
        <v>0</v>
      </c>
      <c r="BS20" s="7">
        <v>0</v>
      </c>
      <c r="BT20" s="7"/>
      <c r="BU20" s="7">
        <v>1</v>
      </c>
      <c r="BV20" s="7"/>
      <c r="BW20" s="7">
        <v>1</v>
      </c>
      <c r="BX20" s="7" t="s">
        <v>200</v>
      </c>
      <c r="BY20" s="7"/>
      <c r="BZ20" s="7"/>
      <c r="CA20" s="7">
        <v>0</v>
      </c>
      <c r="CB20" s="7"/>
      <c r="CC20" s="7"/>
      <c r="CD20" s="7"/>
    </row>
    <row r="21" spans="1:82" ht="50.1" customHeight="1">
      <c r="A21" s="2" t="s">
        <v>17</v>
      </c>
      <c r="B21" s="10">
        <f t="shared" si="6"/>
        <v>8</v>
      </c>
      <c r="C21" s="7">
        <v>1</v>
      </c>
      <c r="D21" s="7" t="s">
        <v>125</v>
      </c>
      <c r="E21" s="7" t="s">
        <v>264</v>
      </c>
      <c r="F21" s="7"/>
      <c r="G21" s="7">
        <v>0</v>
      </c>
      <c r="H21" s="7"/>
      <c r="I21" s="7"/>
      <c r="J21" s="7">
        <v>0</v>
      </c>
      <c r="K21" s="7">
        <v>0</v>
      </c>
      <c r="L21" s="7">
        <v>1</v>
      </c>
      <c r="M21" s="7"/>
      <c r="N21" s="7" t="s">
        <v>128</v>
      </c>
      <c r="O21" s="7"/>
      <c r="P21" s="7">
        <v>0</v>
      </c>
      <c r="Q21" s="7"/>
      <c r="R21" s="7"/>
      <c r="S21" s="7">
        <v>1</v>
      </c>
      <c r="T21" s="7">
        <v>0</v>
      </c>
      <c r="U21" s="7" t="s">
        <v>265</v>
      </c>
      <c r="V21" s="7"/>
      <c r="W21" s="7">
        <v>0</v>
      </c>
      <c r="X21" s="7" t="s">
        <v>217</v>
      </c>
      <c r="Y21" s="7"/>
      <c r="Z21" s="7">
        <v>0</v>
      </c>
      <c r="AA21" s="7"/>
      <c r="AB21" s="7">
        <v>0</v>
      </c>
      <c r="AC21" s="7" t="s">
        <v>266</v>
      </c>
      <c r="AD21" s="7" t="s">
        <v>131</v>
      </c>
      <c r="AE21" s="7"/>
      <c r="AF21" s="7">
        <v>1</v>
      </c>
      <c r="AG21" s="7" t="s">
        <v>95</v>
      </c>
      <c r="AH21" s="7" t="s">
        <v>218</v>
      </c>
      <c r="AI21" s="7"/>
      <c r="AJ21" s="7">
        <v>0</v>
      </c>
      <c r="AK21" s="7"/>
      <c r="AL21" s="7"/>
      <c r="AM21" s="7"/>
      <c r="AN21" s="7">
        <v>1</v>
      </c>
      <c r="AO21" s="7" t="s">
        <v>267</v>
      </c>
      <c r="AP21" s="7">
        <v>0</v>
      </c>
      <c r="AQ21" s="7">
        <v>1</v>
      </c>
      <c r="AR21" s="7">
        <v>0</v>
      </c>
      <c r="AS21" s="7">
        <v>1</v>
      </c>
      <c r="AT21" s="7">
        <v>1</v>
      </c>
      <c r="AU21" s="7">
        <v>1</v>
      </c>
      <c r="AV21" s="7">
        <v>1</v>
      </c>
      <c r="AW21" s="7">
        <v>1</v>
      </c>
      <c r="AX21" s="7">
        <v>1</v>
      </c>
      <c r="AY21" s="7" t="s">
        <v>268</v>
      </c>
      <c r="AZ21" s="7">
        <v>1</v>
      </c>
      <c r="BA21" s="7">
        <v>0</v>
      </c>
      <c r="BB21" s="7">
        <v>0</v>
      </c>
      <c r="BC21" s="7">
        <v>0</v>
      </c>
      <c r="BD21" s="7" t="s">
        <v>269</v>
      </c>
      <c r="BE21" s="7"/>
      <c r="BF21" s="7">
        <v>1</v>
      </c>
      <c r="BG21" s="7">
        <v>6</v>
      </c>
      <c r="BH21" s="7"/>
      <c r="BI21" s="7">
        <v>0</v>
      </c>
      <c r="BJ21" s="7">
        <v>1</v>
      </c>
      <c r="BK21" s="7" t="s">
        <v>145</v>
      </c>
      <c r="BL21" s="7"/>
      <c r="BM21" s="7">
        <v>1</v>
      </c>
      <c r="BN21" s="7" t="s">
        <v>145</v>
      </c>
      <c r="BO21" s="7">
        <v>0.93300000000000005</v>
      </c>
      <c r="BP21" s="7" t="s">
        <v>270</v>
      </c>
      <c r="BQ21" s="7">
        <v>1</v>
      </c>
      <c r="BR21" s="7">
        <v>0</v>
      </c>
      <c r="BS21" s="7">
        <v>0</v>
      </c>
      <c r="BT21" s="7"/>
      <c r="BU21" s="7">
        <v>0</v>
      </c>
      <c r="BV21" s="7"/>
      <c r="BW21" s="7"/>
      <c r="BX21" s="7"/>
      <c r="BY21" s="7">
        <v>1</v>
      </c>
      <c r="BZ21" s="7"/>
      <c r="CA21" s="7">
        <v>0</v>
      </c>
      <c r="CB21" s="7"/>
      <c r="CC21" s="7"/>
      <c r="CD21" s="7"/>
    </row>
    <row r="22" spans="1:82" ht="50.1" customHeight="1">
      <c r="A22" s="3" t="s">
        <v>18</v>
      </c>
      <c r="B22" s="10">
        <f t="shared" si="6"/>
        <v>9</v>
      </c>
      <c r="C22" s="7">
        <v>1</v>
      </c>
      <c r="D22" s="7" t="s">
        <v>125</v>
      </c>
      <c r="E22" s="7" t="s">
        <v>259</v>
      </c>
      <c r="F22" s="7"/>
      <c r="G22" s="7">
        <v>0</v>
      </c>
      <c r="H22" s="7"/>
      <c r="I22" s="7"/>
      <c r="J22" s="7">
        <v>0</v>
      </c>
      <c r="K22" s="7">
        <v>0</v>
      </c>
      <c r="L22" s="7">
        <v>1</v>
      </c>
      <c r="M22" s="7"/>
      <c r="N22" s="7" t="s">
        <v>128</v>
      </c>
      <c r="O22" s="7"/>
      <c r="P22" s="7">
        <v>0</v>
      </c>
      <c r="Q22" s="7"/>
      <c r="R22" s="7"/>
      <c r="S22" s="7">
        <v>1</v>
      </c>
      <c r="T22" s="7">
        <v>1</v>
      </c>
      <c r="U22" s="7" t="s">
        <v>257</v>
      </c>
      <c r="V22" s="7"/>
      <c r="W22" s="7">
        <v>0</v>
      </c>
      <c r="X22" s="7" t="s">
        <v>217</v>
      </c>
      <c r="Y22" s="7"/>
      <c r="Z22" s="7">
        <v>0</v>
      </c>
      <c r="AA22" s="7"/>
      <c r="AB22" s="7">
        <v>0</v>
      </c>
      <c r="AC22" s="7" t="s">
        <v>102</v>
      </c>
      <c r="AD22" s="7" t="s">
        <v>131</v>
      </c>
      <c r="AE22" s="7"/>
      <c r="AF22" s="7">
        <v>1</v>
      </c>
      <c r="AG22" s="7" t="s">
        <v>95</v>
      </c>
      <c r="AH22" s="7" t="s">
        <v>225</v>
      </c>
      <c r="AI22" s="7"/>
      <c r="AJ22" s="7">
        <v>0</v>
      </c>
      <c r="AK22" s="7"/>
      <c r="AL22" s="7"/>
      <c r="AM22" s="7"/>
      <c r="AN22" s="7">
        <v>1</v>
      </c>
      <c r="AO22" s="7" t="s">
        <v>258</v>
      </c>
      <c r="AP22" s="7">
        <v>0</v>
      </c>
      <c r="AQ22" s="7">
        <v>0</v>
      </c>
      <c r="AR22" s="7">
        <v>1</v>
      </c>
      <c r="AS22" s="7">
        <v>1</v>
      </c>
      <c r="AT22" s="7">
        <v>0</v>
      </c>
      <c r="AU22" s="7">
        <v>1</v>
      </c>
      <c r="AV22" s="7">
        <v>1</v>
      </c>
      <c r="AW22" s="7">
        <v>1</v>
      </c>
      <c r="AX22" s="7">
        <v>1</v>
      </c>
      <c r="AY22" s="7" t="s">
        <v>260</v>
      </c>
      <c r="AZ22" s="7">
        <v>0</v>
      </c>
      <c r="BA22" s="7">
        <v>1</v>
      </c>
      <c r="BB22" s="7">
        <v>0</v>
      </c>
      <c r="BC22" s="7">
        <v>0</v>
      </c>
      <c r="BD22" s="7" t="s">
        <v>261</v>
      </c>
      <c r="BE22" s="7"/>
      <c r="BF22" s="7">
        <v>1</v>
      </c>
      <c r="BG22" s="7">
        <v>5</v>
      </c>
      <c r="BH22" s="7"/>
      <c r="BI22" s="7">
        <v>0</v>
      </c>
      <c r="BJ22" s="7">
        <v>1</v>
      </c>
      <c r="BK22" s="7" t="s">
        <v>145</v>
      </c>
      <c r="BL22" s="7"/>
      <c r="BM22" s="7">
        <v>1</v>
      </c>
      <c r="BN22" s="7" t="s">
        <v>145</v>
      </c>
      <c r="BO22" s="7">
        <v>0.71</v>
      </c>
      <c r="BP22" s="7" t="s">
        <v>262</v>
      </c>
      <c r="BQ22" s="7">
        <v>1</v>
      </c>
      <c r="BR22" s="7">
        <v>0</v>
      </c>
      <c r="BS22" s="7">
        <v>0</v>
      </c>
      <c r="BT22" s="7"/>
      <c r="BU22" s="7">
        <v>1</v>
      </c>
      <c r="BV22" s="7"/>
      <c r="BW22" s="7">
        <v>1</v>
      </c>
      <c r="BX22" s="7" t="s">
        <v>263</v>
      </c>
      <c r="BY22" s="7"/>
      <c r="BZ22" s="7"/>
      <c r="CA22" s="7">
        <v>0</v>
      </c>
      <c r="CB22" s="7"/>
      <c r="CC22" s="7"/>
      <c r="CD22" s="7"/>
    </row>
    <row r="23" spans="1:82" ht="50.1" customHeight="1">
      <c r="A23" s="2" t="s">
        <v>19</v>
      </c>
      <c r="B23" s="10">
        <f t="shared" si="6"/>
        <v>10</v>
      </c>
      <c r="C23" s="7">
        <v>1</v>
      </c>
      <c r="D23" s="7" t="s">
        <v>125</v>
      </c>
      <c r="E23" s="7" t="s">
        <v>250</v>
      </c>
      <c r="F23" s="7"/>
      <c r="G23" s="7">
        <v>0</v>
      </c>
      <c r="H23" s="7"/>
      <c r="I23" s="7"/>
      <c r="J23" s="7">
        <v>1</v>
      </c>
      <c r="K23" s="7">
        <v>0</v>
      </c>
      <c r="L23" s="7">
        <v>1</v>
      </c>
      <c r="M23" s="7" t="s">
        <v>251</v>
      </c>
      <c r="N23" s="7" t="s">
        <v>128</v>
      </c>
      <c r="O23" s="7"/>
      <c r="P23" s="7">
        <v>0</v>
      </c>
      <c r="Q23" s="7"/>
      <c r="R23" s="7"/>
      <c r="S23" s="7">
        <v>1</v>
      </c>
      <c r="T23" s="7">
        <v>1</v>
      </c>
      <c r="U23" s="7" t="s">
        <v>196</v>
      </c>
      <c r="V23" s="7"/>
      <c r="W23" s="7">
        <v>0</v>
      </c>
      <c r="X23" s="7" t="s">
        <v>217</v>
      </c>
      <c r="Y23" s="7"/>
      <c r="Z23" s="7">
        <v>0</v>
      </c>
      <c r="AA23" s="7"/>
      <c r="AB23" s="7">
        <v>1</v>
      </c>
      <c r="AC23" s="7" t="s">
        <v>102</v>
      </c>
      <c r="AD23" s="7" t="s">
        <v>175</v>
      </c>
      <c r="AE23" s="7"/>
      <c r="AF23" s="7">
        <v>1</v>
      </c>
      <c r="AG23" s="7" t="s">
        <v>95</v>
      </c>
      <c r="AH23" s="7" t="s">
        <v>225</v>
      </c>
      <c r="AI23" s="7"/>
      <c r="AJ23" s="7">
        <v>0</v>
      </c>
      <c r="AK23" s="7"/>
      <c r="AL23" s="7"/>
      <c r="AM23" s="7"/>
      <c r="AN23" s="7">
        <v>1</v>
      </c>
      <c r="AO23" s="7" t="s">
        <v>252</v>
      </c>
      <c r="AP23" s="7">
        <v>0</v>
      </c>
      <c r="AQ23" s="7">
        <v>1</v>
      </c>
      <c r="AR23" s="7">
        <v>0</v>
      </c>
      <c r="AS23" s="7">
        <v>1</v>
      </c>
      <c r="AT23" s="7">
        <v>1</v>
      </c>
      <c r="AU23" s="7">
        <v>1</v>
      </c>
      <c r="AV23" s="7">
        <v>1</v>
      </c>
      <c r="AW23" s="7">
        <v>1</v>
      </c>
      <c r="AX23" s="7">
        <v>1</v>
      </c>
      <c r="AY23" s="7" t="s">
        <v>253</v>
      </c>
      <c r="AZ23" s="7">
        <v>1</v>
      </c>
      <c r="BA23" s="7">
        <v>1</v>
      </c>
      <c r="BB23" s="7">
        <v>1</v>
      </c>
      <c r="BC23" s="7">
        <v>0</v>
      </c>
      <c r="BD23" s="7" t="s">
        <v>254</v>
      </c>
      <c r="BE23" s="7"/>
      <c r="BF23" s="7">
        <v>1</v>
      </c>
      <c r="BG23" s="7">
        <v>4</v>
      </c>
      <c r="BH23" s="7" t="s">
        <v>255</v>
      </c>
      <c r="BI23" s="7">
        <v>0</v>
      </c>
      <c r="BJ23" s="7">
        <v>1</v>
      </c>
      <c r="BK23" s="7" t="s">
        <v>145</v>
      </c>
      <c r="BL23" s="7"/>
      <c r="BM23" s="7">
        <v>1</v>
      </c>
      <c r="BN23" s="7" t="s">
        <v>107</v>
      </c>
      <c r="BO23" s="7">
        <v>0.98</v>
      </c>
      <c r="BP23" s="7"/>
      <c r="BQ23" s="7">
        <v>1</v>
      </c>
      <c r="BR23" s="7">
        <v>0</v>
      </c>
      <c r="BS23" s="7">
        <v>0</v>
      </c>
      <c r="BT23" s="7"/>
      <c r="BU23" s="7">
        <v>0</v>
      </c>
      <c r="BV23" s="7"/>
      <c r="BW23" s="7"/>
      <c r="BX23" s="7"/>
      <c r="BY23" s="7">
        <v>1</v>
      </c>
      <c r="BZ23" s="7" t="s">
        <v>256</v>
      </c>
      <c r="CA23" s="7">
        <v>0</v>
      </c>
      <c r="CB23" s="7"/>
      <c r="CC23" s="7"/>
      <c r="CD23" s="7"/>
    </row>
    <row r="24" spans="1:82" ht="50.1" customHeight="1">
      <c r="A24" s="2" t="s">
        <v>20</v>
      </c>
      <c r="B24" s="10">
        <f t="shared" si="6"/>
        <v>9</v>
      </c>
      <c r="C24" s="7">
        <v>1</v>
      </c>
      <c r="D24" s="7" t="s">
        <v>183</v>
      </c>
      <c r="E24" s="7" t="s">
        <v>239</v>
      </c>
      <c r="F24" s="7"/>
      <c r="G24" s="7">
        <v>0</v>
      </c>
      <c r="H24" s="7" t="s">
        <v>240</v>
      </c>
      <c r="I24" s="7"/>
      <c r="J24" s="7">
        <v>0</v>
      </c>
      <c r="K24" s="7">
        <v>0</v>
      </c>
      <c r="L24" s="7">
        <v>1</v>
      </c>
      <c r="M24" s="7"/>
      <c r="N24" s="7" t="s">
        <v>128</v>
      </c>
      <c r="O24" s="7"/>
      <c r="P24" s="7">
        <v>0</v>
      </c>
      <c r="Q24" s="7"/>
      <c r="R24" s="7"/>
      <c r="S24" s="7">
        <v>1</v>
      </c>
      <c r="T24" s="7">
        <v>1</v>
      </c>
      <c r="U24" s="7" t="s">
        <v>157</v>
      </c>
      <c r="V24" s="7"/>
      <c r="W24" s="7">
        <v>1</v>
      </c>
      <c r="X24" s="7" t="s">
        <v>245</v>
      </c>
      <c r="Y24" s="7"/>
      <c r="Z24" s="7">
        <v>0</v>
      </c>
      <c r="AA24" s="7" t="s">
        <v>448</v>
      </c>
      <c r="AB24" s="7">
        <v>1</v>
      </c>
      <c r="AC24" s="7" t="s">
        <v>97</v>
      </c>
      <c r="AD24" s="7" t="s">
        <v>241</v>
      </c>
      <c r="AE24" s="7"/>
      <c r="AF24" s="7">
        <v>1</v>
      </c>
      <c r="AG24" s="7" t="s">
        <v>243</v>
      </c>
      <c r="AH24" s="7" t="s">
        <v>242</v>
      </c>
      <c r="AI24" s="7"/>
      <c r="AJ24" s="7">
        <v>0</v>
      </c>
      <c r="AK24" s="7"/>
      <c r="AL24" s="7"/>
      <c r="AM24" s="7"/>
      <c r="AN24" s="7">
        <v>1</v>
      </c>
      <c r="AO24" s="7" t="s">
        <v>244</v>
      </c>
      <c r="AP24" s="7">
        <v>0</v>
      </c>
      <c r="AQ24" s="7">
        <v>0</v>
      </c>
      <c r="AR24" s="7">
        <v>0</v>
      </c>
      <c r="AS24" s="7">
        <v>1</v>
      </c>
      <c r="AT24" s="7">
        <v>1</v>
      </c>
      <c r="AU24" s="7">
        <v>0</v>
      </c>
      <c r="AV24" s="7">
        <v>1</v>
      </c>
      <c r="AW24" s="7">
        <v>1</v>
      </c>
      <c r="AX24" s="7">
        <v>1</v>
      </c>
      <c r="AY24" s="7" t="s">
        <v>246</v>
      </c>
      <c r="AZ24" s="7">
        <v>0</v>
      </c>
      <c r="BA24" s="7">
        <v>1</v>
      </c>
      <c r="BB24" s="7">
        <v>0</v>
      </c>
      <c r="BC24" s="7">
        <v>0</v>
      </c>
      <c r="BD24" s="7" t="s">
        <v>247</v>
      </c>
      <c r="BE24" s="7"/>
      <c r="BF24" s="7">
        <v>0</v>
      </c>
      <c r="BG24" s="7">
        <v>5</v>
      </c>
      <c r="BH24" s="7" t="s">
        <v>248</v>
      </c>
      <c r="BI24" s="7">
        <v>0</v>
      </c>
      <c r="BJ24" s="7">
        <v>1</v>
      </c>
      <c r="BK24" s="7" t="s">
        <v>108</v>
      </c>
      <c r="BL24" s="7"/>
      <c r="BM24" s="7">
        <v>1</v>
      </c>
      <c r="BN24" s="7" t="s">
        <v>145</v>
      </c>
      <c r="BO24" s="7">
        <v>0.84</v>
      </c>
      <c r="BP24" s="7" t="s">
        <v>249</v>
      </c>
      <c r="BQ24" s="7">
        <v>1</v>
      </c>
      <c r="BR24" s="7">
        <v>0</v>
      </c>
      <c r="BS24" s="7">
        <v>0</v>
      </c>
      <c r="BT24" s="7"/>
      <c r="BU24" s="7">
        <v>0</v>
      </c>
      <c r="BV24" s="7"/>
      <c r="BW24" s="7"/>
      <c r="BX24" s="7"/>
      <c r="BY24" s="7">
        <v>1</v>
      </c>
      <c r="BZ24" s="7"/>
      <c r="CA24" s="7">
        <v>0</v>
      </c>
      <c r="CB24" s="7"/>
      <c r="CC24" s="7"/>
      <c r="CD24" s="7"/>
    </row>
    <row r="25" spans="1:82" ht="50.1" customHeight="1">
      <c r="A25" s="2" t="s">
        <v>21</v>
      </c>
      <c r="B25" s="10">
        <f t="shared" si="6"/>
        <v>9</v>
      </c>
      <c r="C25" s="7">
        <v>0</v>
      </c>
      <c r="D25" s="7"/>
      <c r="E25" s="7"/>
      <c r="F25" s="7" t="s">
        <v>231</v>
      </c>
      <c r="G25" s="7">
        <v>0</v>
      </c>
      <c r="H25" s="7"/>
      <c r="I25" s="7"/>
      <c r="J25" s="7">
        <v>1</v>
      </c>
      <c r="K25" s="7">
        <v>0</v>
      </c>
      <c r="L25" s="7">
        <v>1</v>
      </c>
      <c r="M25" s="7" t="s">
        <v>233</v>
      </c>
      <c r="N25" s="7" t="s">
        <v>232</v>
      </c>
      <c r="O25" s="7"/>
      <c r="P25" s="7">
        <v>0</v>
      </c>
      <c r="Q25" s="7"/>
      <c r="R25" s="7"/>
      <c r="S25" s="7">
        <v>1</v>
      </c>
      <c r="T25" s="7">
        <v>0</v>
      </c>
      <c r="U25" s="7" t="s">
        <v>129</v>
      </c>
      <c r="V25" s="7"/>
      <c r="W25" s="7">
        <v>0</v>
      </c>
      <c r="X25" s="7" t="s">
        <v>217</v>
      </c>
      <c r="Y25" s="7"/>
      <c r="Z25" s="7">
        <v>0</v>
      </c>
      <c r="AA25" s="7" t="s">
        <v>449</v>
      </c>
      <c r="AB25" s="7">
        <v>0</v>
      </c>
      <c r="AC25" s="7" t="s">
        <v>102</v>
      </c>
      <c r="AD25" s="7" t="s">
        <v>131</v>
      </c>
      <c r="AE25" s="7"/>
      <c r="AF25" s="7">
        <v>1</v>
      </c>
      <c r="AG25" s="7" t="s">
        <v>95</v>
      </c>
      <c r="AH25" s="7" t="s">
        <v>225</v>
      </c>
      <c r="AI25" s="7"/>
      <c r="AJ25" s="7">
        <v>0</v>
      </c>
      <c r="AK25" s="7"/>
      <c r="AL25" s="7"/>
      <c r="AM25" s="7"/>
      <c r="AN25" s="7">
        <v>1</v>
      </c>
      <c r="AO25" s="7" t="s">
        <v>235</v>
      </c>
      <c r="AP25" s="7">
        <v>0</v>
      </c>
      <c r="AQ25" s="7">
        <v>1</v>
      </c>
      <c r="AR25" s="7">
        <v>0</v>
      </c>
      <c r="AS25" s="7">
        <v>1</v>
      </c>
      <c r="AT25" s="7">
        <v>1</v>
      </c>
      <c r="AU25" s="7">
        <v>1</v>
      </c>
      <c r="AV25" s="7">
        <v>1</v>
      </c>
      <c r="AW25" s="7">
        <v>1</v>
      </c>
      <c r="AX25" s="7">
        <v>0</v>
      </c>
      <c r="AY25" s="7" t="s">
        <v>234</v>
      </c>
      <c r="AZ25" s="7">
        <v>1</v>
      </c>
      <c r="BA25" s="7">
        <v>0</v>
      </c>
      <c r="BB25" s="7">
        <v>1</v>
      </c>
      <c r="BC25" s="7">
        <v>0</v>
      </c>
      <c r="BD25" s="7" t="s">
        <v>161</v>
      </c>
      <c r="BE25" s="7"/>
      <c r="BF25" s="7">
        <v>1</v>
      </c>
      <c r="BG25" s="7">
        <v>5</v>
      </c>
      <c r="BH25" s="7" t="s">
        <v>236</v>
      </c>
      <c r="BI25" s="7">
        <v>0</v>
      </c>
      <c r="BJ25" s="7">
        <v>1</v>
      </c>
      <c r="BK25" s="7" t="s">
        <v>108</v>
      </c>
      <c r="BL25" s="7"/>
      <c r="BM25" s="7">
        <v>1</v>
      </c>
      <c r="BN25" s="7" t="s">
        <v>107</v>
      </c>
      <c r="BO25" s="7" t="s">
        <v>439</v>
      </c>
      <c r="BP25" s="7"/>
      <c r="BQ25" s="7">
        <v>1</v>
      </c>
      <c r="BR25" s="7">
        <v>0</v>
      </c>
      <c r="BS25" s="7">
        <v>0</v>
      </c>
      <c r="BT25" s="7"/>
      <c r="BU25" s="7">
        <v>1</v>
      </c>
      <c r="BV25" s="7"/>
      <c r="BW25" s="7">
        <v>1</v>
      </c>
      <c r="BX25" s="7" t="s">
        <v>237</v>
      </c>
      <c r="BY25" s="7"/>
      <c r="BZ25" s="7"/>
      <c r="CA25" s="7">
        <v>0</v>
      </c>
      <c r="CB25" s="7"/>
      <c r="CC25" s="7" t="s">
        <v>238</v>
      </c>
      <c r="CD25" s="7"/>
    </row>
    <row r="26" spans="1:82" ht="50.1" customHeight="1">
      <c r="A26" s="2" t="s">
        <v>22</v>
      </c>
      <c r="B26" s="10">
        <f t="shared" si="6"/>
        <v>9</v>
      </c>
      <c r="C26" s="7">
        <v>0</v>
      </c>
      <c r="D26" s="7"/>
      <c r="E26" s="7"/>
      <c r="F26" s="7" t="s">
        <v>230</v>
      </c>
      <c r="G26" s="7">
        <v>0</v>
      </c>
      <c r="H26" s="7"/>
      <c r="I26" s="7"/>
      <c r="J26" s="7">
        <v>0</v>
      </c>
      <c r="K26" s="7">
        <v>1</v>
      </c>
      <c r="L26" s="7">
        <v>1</v>
      </c>
      <c r="M26" s="7" t="s">
        <v>223</v>
      </c>
      <c r="N26" s="7" t="s">
        <v>128</v>
      </c>
      <c r="O26" s="7"/>
      <c r="P26" s="7">
        <v>0</v>
      </c>
      <c r="Q26" s="7"/>
      <c r="R26" s="7"/>
      <c r="S26" s="7">
        <v>1</v>
      </c>
      <c r="T26" s="7">
        <v>1</v>
      </c>
      <c r="U26" s="7" t="s">
        <v>202</v>
      </c>
      <c r="V26" s="7"/>
      <c r="W26" s="7">
        <v>1</v>
      </c>
      <c r="X26" s="7" t="s">
        <v>168</v>
      </c>
      <c r="Y26" s="7" t="s">
        <v>224</v>
      </c>
      <c r="Z26" s="7">
        <v>0</v>
      </c>
      <c r="AA26" s="7" t="s">
        <v>450</v>
      </c>
      <c r="AB26" s="7">
        <v>0</v>
      </c>
      <c r="AC26" s="7" t="s">
        <v>102</v>
      </c>
      <c r="AD26" s="7" t="s">
        <v>131</v>
      </c>
      <c r="AE26" s="7"/>
      <c r="AF26" s="7">
        <v>1</v>
      </c>
      <c r="AG26" s="7" t="s">
        <v>95</v>
      </c>
      <c r="AH26" s="7" t="s">
        <v>225</v>
      </c>
      <c r="AI26" s="7"/>
      <c r="AJ26" s="7">
        <v>0</v>
      </c>
      <c r="AK26" s="7"/>
      <c r="AL26" s="7"/>
      <c r="AM26" s="7"/>
      <c r="AN26" s="7">
        <v>1</v>
      </c>
      <c r="AO26" s="7" t="s">
        <v>226</v>
      </c>
      <c r="AP26" s="7">
        <v>0</v>
      </c>
      <c r="AQ26" s="7">
        <v>1</v>
      </c>
      <c r="AR26" s="7">
        <v>0</v>
      </c>
      <c r="AS26" s="7">
        <v>1</v>
      </c>
      <c r="AT26" s="7">
        <v>1</v>
      </c>
      <c r="AU26" s="7">
        <v>1</v>
      </c>
      <c r="AV26" s="7">
        <v>1</v>
      </c>
      <c r="AW26" s="7">
        <v>0</v>
      </c>
      <c r="AX26" s="7">
        <v>1</v>
      </c>
      <c r="AY26" s="7" t="s">
        <v>227</v>
      </c>
      <c r="AZ26" s="7">
        <v>0</v>
      </c>
      <c r="BA26" s="7">
        <v>1</v>
      </c>
      <c r="BB26" s="7">
        <v>0</v>
      </c>
      <c r="BC26" s="7">
        <v>0</v>
      </c>
      <c r="BD26" s="7" t="s">
        <v>228</v>
      </c>
      <c r="BE26" s="7"/>
      <c r="BF26" s="7">
        <v>0</v>
      </c>
      <c r="BG26" s="7">
        <v>5</v>
      </c>
      <c r="BH26" s="7" t="s">
        <v>229</v>
      </c>
      <c r="BI26" s="7">
        <v>0</v>
      </c>
      <c r="BJ26" s="7">
        <v>1</v>
      </c>
      <c r="BK26" s="7" t="s">
        <v>108</v>
      </c>
      <c r="BL26" s="7"/>
      <c r="BM26" s="7">
        <v>1</v>
      </c>
      <c r="BN26" s="7" t="s">
        <v>145</v>
      </c>
      <c r="BO26" s="7" t="s">
        <v>440</v>
      </c>
      <c r="BP26" s="7"/>
      <c r="BQ26" s="7">
        <v>1</v>
      </c>
      <c r="BR26" s="7">
        <v>0</v>
      </c>
      <c r="BS26" s="7">
        <v>0</v>
      </c>
      <c r="BT26" s="7"/>
      <c r="BU26" s="7">
        <v>1</v>
      </c>
      <c r="BV26" s="7">
        <v>1</v>
      </c>
      <c r="BW26" s="7"/>
      <c r="BX26" s="7"/>
      <c r="BY26" s="7"/>
      <c r="BZ26" s="7"/>
      <c r="CA26" s="7">
        <v>0</v>
      </c>
      <c r="CB26" s="7"/>
      <c r="CC26" s="7"/>
      <c r="CD26" s="7"/>
    </row>
    <row r="27" spans="1:82" ht="50.1" customHeight="1">
      <c r="A27" s="1" t="s">
        <v>23</v>
      </c>
      <c r="B27" s="10">
        <f t="shared" si="6"/>
        <v>8</v>
      </c>
      <c r="C27" s="7">
        <v>0</v>
      </c>
      <c r="D27" s="7"/>
      <c r="E27" s="7"/>
      <c r="F27" s="7" t="s">
        <v>213</v>
      </c>
      <c r="G27" s="7">
        <v>1</v>
      </c>
      <c r="H27" s="7" t="s">
        <v>214</v>
      </c>
      <c r="I27" s="7"/>
      <c r="J27" s="7">
        <v>0</v>
      </c>
      <c r="K27" s="7">
        <v>0</v>
      </c>
      <c r="L27" s="7">
        <v>1</v>
      </c>
      <c r="M27" s="7"/>
      <c r="N27" s="7" t="s">
        <v>215</v>
      </c>
      <c r="O27" s="7"/>
      <c r="P27" s="7">
        <v>0</v>
      </c>
      <c r="Q27" s="7"/>
      <c r="R27" s="7"/>
      <c r="S27" s="7">
        <v>1</v>
      </c>
      <c r="T27" s="7">
        <v>0</v>
      </c>
      <c r="U27" s="7" t="s">
        <v>216</v>
      </c>
      <c r="V27" s="7"/>
      <c r="W27" s="7">
        <v>0</v>
      </c>
      <c r="X27" s="7" t="s">
        <v>217</v>
      </c>
      <c r="Y27" s="7"/>
      <c r="Z27" s="7">
        <v>0</v>
      </c>
      <c r="AA27" s="7"/>
      <c r="AB27" s="7">
        <v>0</v>
      </c>
      <c r="AC27" s="7" t="s">
        <v>102</v>
      </c>
      <c r="AD27" s="7" t="s">
        <v>131</v>
      </c>
      <c r="AE27" s="7"/>
      <c r="AF27" s="7">
        <v>1</v>
      </c>
      <c r="AG27" s="7" t="s">
        <v>95</v>
      </c>
      <c r="AH27" s="7" t="s">
        <v>218</v>
      </c>
      <c r="AI27" s="7"/>
      <c r="AJ27" s="7">
        <v>0</v>
      </c>
      <c r="AK27" s="7"/>
      <c r="AL27" s="7"/>
      <c r="AM27" s="7"/>
      <c r="AN27" s="7">
        <v>1</v>
      </c>
      <c r="AO27" s="7" t="s">
        <v>219</v>
      </c>
      <c r="AP27" s="7">
        <v>0</v>
      </c>
      <c r="AQ27" s="7">
        <v>1</v>
      </c>
      <c r="AR27" s="7">
        <v>0</v>
      </c>
      <c r="AS27" s="7">
        <v>1</v>
      </c>
      <c r="AT27" s="7">
        <v>1</v>
      </c>
      <c r="AU27" s="7">
        <v>1</v>
      </c>
      <c r="AV27" s="7">
        <v>1</v>
      </c>
      <c r="AW27" s="7">
        <v>1</v>
      </c>
      <c r="AX27" s="7">
        <v>1</v>
      </c>
      <c r="AY27" s="7" t="s">
        <v>221</v>
      </c>
      <c r="AZ27" s="7">
        <v>0</v>
      </c>
      <c r="BA27" s="7">
        <v>1</v>
      </c>
      <c r="BB27" s="7">
        <v>1</v>
      </c>
      <c r="BC27" s="7">
        <v>1</v>
      </c>
      <c r="BD27" s="7" t="s">
        <v>222</v>
      </c>
      <c r="BE27" s="7"/>
      <c r="BF27" s="7">
        <v>1</v>
      </c>
      <c r="BG27" s="7">
        <v>6</v>
      </c>
      <c r="BH27" s="7" t="s">
        <v>220</v>
      </c>
      <c r="BI27" s="7">
        <v>0</v>
      </c>
      <c r="BJ27" s="7">
        <v>1</v>
      </c>
      <c r="BK27" s="7" t="s">
        <v>145</v>
      </c>
      <c r="BL27" s="7"/>
      <c r="BM27" s="7">
        <v>1</v>
      </c>
      <c r="BN27" s="7" t="s">
        <v>107</v>
      </c>
      <c r="BO27" s="7">
        <f xml:space="preserve"> (0.958+0.903)/2</f>
        <v>0.93049999999999999</v>
      </c>
      <c r="BP27" s="7"/>
      <c r="BQ27" s="7">
        <v>1</v>
      </c>
      <c r="BR27" s="7">
        <v>0</v>
      </c>
      <c r="BS27" s="7">
        <v>0</v>
      </c>
      <c r="BT27" s="7"/>
      <c r="BU27" s="7">
        <v>0</v>
      </c>
      <c r="BV27" s="7"/>
      <c r="BW27" s="7"/>
      <c r="BX27" s="7"/>
      <c r="BY27" s="7">
        <v>1</v>
      </c>
      <c r="BZ27" s="7"/>
      <c r="CA27" s="7">
        <v>0</v>
      </c>
      <c r="CB27" s="7"/>
      <c r="CC27" s="7"/>
      <c r="CD27" s="7"/>
    </row>
    <row r="28" spans="1:82" ht="50.1" customHeight="1">
      <c r="A28" s="2" t="s">
        <v>24</v>
      </c>
      <c r="B28" s="10">
        <f t="shared" si="6"/>
        <v>12</v>
      </c>
      <c r="C28" s="7">
        <v>1</v>
      </c>
      <c r="D28" s="7" t="s">
        <v>204</v>
      </c>
      <c r="E28" s="7" t="s">
        <v>205</v>
      </c>
      <c r="F28" s="7"/>
      <c r="G28" s="7">
        <v>0</v>
      </c>
      <c r="H28" s="7"/>
      <c r="I28" s="7"/>
      <c r="J28" s="7">
        <v>0</v>
      </c>
      <c r="K28" s="7">
        <v>0</v>
      </c>
      <c r="L28" s="7">
        <v>1</v>
      </c>
      <c r="M28" s="7"/>
      <c r="N28" s="7" t="s">
        <v>128</v>
      </c>
      <c r="O28" s="7"/>
      <c r="P28" s="7">
        <v>0</v>
      </c>
      <c r="Q28" s="7"/>
      <c r="R28" s="7"/>
      <c r="S28" s="7">
        <v>1</v>
      </c>
      <c r="T28" s="7">
        <v>1</v>
      </c>
      <c r="U28" s="7" t="s">
        <v>202</v>
      </c>
      <c r="V28" s="7"/>
      <c r="W28" s="7">
        <v>1</v>
      </c>
      <c r="X28" s="7" t="s">
        <v>206</v>
      </c>
      <c r="Y28" s="7"/>
      <c r="Z28" s="7">
        <v>0</v>
      </c>
      <c r="AA28" s="7" t="s">
        <v>451</v>
      </c>
      <c r="AB28" s="7">
        <v>1</v>
      </c>
      <c r="AC28" s="7" t="s">
        <v>102</v>
      </c>
      <c r="AD28" s="7" t="s">
        <v>207</v>
      </c>
      <c r="AE28" s="7"/>
      <c r="AF28" s="7">
        <v>1</v>
      </c>
      <c r="AG28" s="7" t="s">
        <v>208</v>
      </c>
      <c r="AH28" s="7" t="s">
        <v>209</v>
      </c>
      <c r="AI28" s="7"/>
      <c r="AJ28" s="7">
        <v>0</v>
      </c>
      <c r="AK28" s="7"/>
      <c r="AL28" s="7"/>
      <c r="AM28" s="7"/>
      <c r="AN28" s="7">
        <v>1</v>
      </c>
      <c r="AO28" s="7" t="s">
        <v>210</v>
      </c>
      <c r="AP28" s="7">
        <v>0</v>
      </c>
      <c r="AQ28" s="7">
        <v>1</v>
      </c>
      <c r="AR28" s="7">
        <v>0</v>
      </c>
      <c r="AS28" s="7">
        <v>1</v>
      </c>
      <c r="AT28" s="7">
        <v>1</v>
      </c>
      <c r="AU28" s="7">
        <v>1</v>
      </c>
      <c r="AV28" s="7">
        <v>1</v>
      </c>
      <c r="AW28" s="7">
        <v>1</v>
      </c>
      <c r="AX28" s="7">
        <v>0</v>
      </c>
      <c r="AY28" s="7" t="s">
        <v>211</v>
      </c>
      <c r="AZ28" s="7">
        <v>1</v>
      </c>
      <c r="BA28" s="7">
        <v>1</v>
      </c>
      <c r="BB28" s="7">
        <v>0</v>
      </c>
      <c r="BC28" s="7">
        <v>0</v>
      </c>
      <c r="BD28" s="7" t="s">
        <v>212</v>
      </c>
      <c r="BE28" s="7"/>
      <c r="BF28" s="7">
        <v>1</v>
      </c>
      <c r="BG28" s="7">
        <v>6</v>
      </c>
      <c r="BH28" s="7"/>
      <c r="BI28" s="7">
        <v>0</v>
      </c>
      <c r="BJ28" s="7">
        <v>1</v>
      </c>
      <c r="BK28" s="7" t="s">
        <v>108</v>
      </c>
      <c r="BL28" s="7"/>
      <c r="BM28" s="7">
        <v>1</v>
      </c>
      <c r="BN28" s="7" t="s">
        <v>107</v>
      </c>
      <c r="BO28" s="7">
        <v>0.73</v>
      </c>
      <c r="BP28" s="7"/>
      <c r="BQ28" s="7">
        <v>1</v>
      </c>
      <c r="BR28" s="7">
        <v>0</v>
      </c>
      <c r="BS28" s="7">
        <v>0</v>
      </c>
      <c r="BT28" s="7"/>
      <c r="BU28" s="7">
        <v>1</v>
      </c>
      <c r="BV28" s="7"/>
      <c r="BW28" s="7">
        <v>1</v>
      </c>
      <c r="BX28" s="7" t="s">
        <v>201</v>
      </c>
      <c r="BY28" s="7"/>
      <c r="BZ28" s="7"/>
      <c r="CA28" s="7">
        <v>1</v>
      </c>
      <c r="CB28" s="7" t="s">
        <v>203</v>
      </c>
      <c r="CC28" s="7"/>
      <c r="CD28" s="7"/>
    </row>
    <row r="29" spans="1:82" ht="50.1" customHeight="1">
      <c r="A29" s="3" t="s">
        <v>25</v>
      </c>
      <c r="B29" s="10">
        <f t="shared" si="6"/>
        <v>10</v>
      </c>
      <c r="C29" s="7">
        <v>1</v>
      </c>
      <c r="D29" s="7" t="s">
        <v>125</v>
      </c>
      <c r="E29" s="7" t="s">
        <v>194</v>
      </c>
      <c r="F29" s="7"/>
      <c r="G29" s="7">
        <v>0</v>
      </c>
      <c r="H29" s="7" t="s">
        <v>195</v>
      </c>
      <c r="I29" s="7"/>
      <c r="J29" s="7">
        <v>0</v>
      </c>
      <c r="K29" s="7">
        <v>0</v>
      </c>
      <c r="L29" s="7">
        <v>1</v>
      </c>
      <c r="M29" s="7"/>
      <c r="N29" s="7" t="s">
        <v>128</v>
      </c>
      <c r="O29" s="7"/>
      <c r="P29" s="7">
        <v>0</v>
      </c>
      <c r="Q29" s="7"/>
      <c r="R29" s="7"/>
      <c r="S29" s="7">
        <v>1</v>
      </c>
      <c r="T29" s="7">
        <v>1</v>
      </c>
      <c r="U29" s="7" t="s">
        <v>196</v>
      </c>
      <c r="V29" s="7"/>
      <c r="W29" s="7">
        <v>1</v>
      </c>
      <c r="X29" s="7" t="s">
        <v>168</v>
      </c>
      <c r="Y29" s="7" t="s">
        <v>198</v>
      </c>
      <c r="Z29" s="7">
        <v>0</v>
      </c>
      <c r="AA29" s="7"/>
      <c r="AB29" s="7">
        <v>0</v>
      </c>
      <c r="AC29" s="7" t="s">
        <v>102</v>
      </c>
      <c r="AD29" s="7" t="s">
        <v>131</v>
      </c>
      <c r="AE29" s="7"/>
      <c r="AF29" s="7">
        <v>1</v>
      </c>
      <c r="AG29" s="7" t="s">
        <v>95</v>
      </c>
      <c r="AH29" s="7" t="s">
        <v>197</v>
      </c>
      <c r="AI29" s="7"/>
      <c r="AJ29" s="7">
        <v>0</v>
      </c>
      <c r="AK29" s="7"/>
      <c r="AL29" s="7"/>
      <c r="AM29" s="7"/>
      <c r="AN29" s="7">
        <v>1</v>
      </c>
      <c r="AO29" s="7" t="s">
        <v>199</v>
      </c>
      <c r="AP29" s="7">
        <v>0</v>
      </c>
      <c r="AQ29" s="7">
        <v>1</v>
      </c>
      <c r="AR29" s="7">
        <v>0</v>
      </c>
      <c r="AS29" s="7">
        <v>1</v>
      </c>
      <c r="AT29" s="7">
        <v>1</v>
      </c>
      <c r="AU29" s="7">
        <v>1</v>
      </c>
      <c r="AV29" s="7">
        <v>1</v>
      </c>
      <c r="AW29" s="7">
        <v>1</v>
      </c>
      <c r="AX29" s="7">
        <v>0</v>
      </c>
      <c r="AY29" s="7" t="s">
        <v>119</v>
      </c>
      <c r="AZ29" s="7"/>
      <c r="BA29" s="7"/>
      <c r="BB29" s="7"/>
      <c r="BC29" s="7"/>
      <c r="BD29" s="7"/>
      <c r="BE29" s="7"/>
      <c r="BF29" s="7">
        <v>1</v>
      </c>
      <c r="BG29" s="7">
        <v>5</v>
      </c>
      <c r="BH29" s="7"/>
      <c r="BI29" s="7">
        <v>0</v>
      </c>
      <c r="BJ29" s="7">
        <v>1</v>
      </c>
      <c r="BK29" s="7" t="s">
        <v>145</v>
      </c>
      <c r="BL29" s="7"/>
      <c r="BM29" s="7">
        <v>1</v>
      </c>
      <c r="BN29" s="7" t="s">
        <v>107</v>
      </c>
      <c r="BO29" s="7">
        <v>0.74</v>
      </c>
      <c r="BP29" s="7"/>
      <c r="BQ29" s="7">
        <v>1</v>
      </c>
      <c r="BR29" s="7">
        <v>0</v>
      </c>
      <c r="BS29" s="7">
        <v>0</v>
      </c>
      <c r="BT29" s="7"/>
      <c r="BU29" s="7">
        <v>1</v>
      </c>
      <c r="BV29" s="7"/>
      <c r="BW29" s="7">
        <v>1</v>
      </c>
      <c r="BX29" s="7" t="s">
        <v>200</v>
      </c>
      <c r="BY29" s="7"/>
      <c r="BZ29" s="7"/>
      <c r="CA29" s="7">
        <v>0</v>
      </c>
      <c r="CB29" s="7"/>
      <c r="CC29" s="7"/>
      <c r="CD29" s="7"/>
    </row>
    <row r="30" spans="1:82" ht="50.1" customHeight="1">
      <c r="A30" s="2" t="s">
        <v>26</v>
      </c>
      <c r="B30" s="10">
        <f t="shared" si="6"/>
        <v>9</v>
      </c>
      <c r="C30" s="7">
        <v>1</v>
      </c>
      <c r="D30" s="7" t="s">
        <v>125</v>
      </c>
      <c r="E30" s="7" t="s">
        <v>190</v>
      </c>
      <c r="F30" s="7"/>
      <c r="G30" s="7">
        <v>0</v>
      </c>
      <c r="H30" s="7"/>
      <c r="I30" s="7"/>
      <c r="J30" s="7">
        <v>1</v>
      </c>
      <c r="K30" s="7">
        <v>0</v>
      </c>
      <c r="L30" s="7">
        <v>1</v>
      </c>
      <c r="M30" s="7" t="s">
        <v>185</v>
      </c>
      <c r="N30" s="7" t="s">
        <v>128</v>
      </c>
      <c r="O30" s="7"/>
      <c r="P30" s="7">
        <v>0</v>
      </c>
      <c r="Q30" s="7"/>
      <c r="R30" s="7"/>
      <c r="S30" s="7">
        <v>1</v>
      </c>
      <c r="T30" s="7">
        <v>1</v>
      </c>
      <c r="U30" s="7" t="s">
        <v>90</v>
      </c>
      <c r="V30" s="7"/>
      <c r="W30" s="7">
        <v>0</v>
      </c>
      <c r="X30" s="7" t="s">
        <v>186</v>
      </c>
      <c r="Y30" s="7"/>
      <c r="Z30" s="7">
        <v>0</v>
      </c>
      <c r="AA30" s="7" t="s">
        <v>456</v>
      </c>
      <c r="AB30" s="7">
        <v>0</v>
      </c>
      <c r="AC30" s="7" t="s">
        <v>102</v>
      </c>
      <c r="AD30" s="7" t="s">
        <v>147</v>
      </c>
      <c r="AE30" s="7"/>
      <c r="AF30" s="13">
        <v>0</v>
      </c>
      <c r="AG30" s="7"/>
      <c r="AH30" s="7"/>
      <c r="AI30" s="12" t="s">
        <v>193</v>
      </c>
      <c r="AJ30" s="7">
        <v>0</v>
      </c>
      <c r="AK30" s="7"/>
      <c r="AL30" s="7"/>
      <c r="AM30" s="7"/>
      <c r="AN30" s="7">
        <v>1</v>
      </c>
      <c r="AO30" s="7" t="s">
        <v>187</v>
      </c>
      <c r="AP30" s="7">
        <v>0</v>
      </c>
      <c r="AQ30" s="7">
        <v>1</v>
      </c>
      <c r="AR30" s="7">
        <v>0</v>
      </c>
      <c r="AS30" s="7">
        <v>1</v>
      </c>
      <c r="AT30" s="7">
        <v>1</v>
      </c>
      <c r="AU30" s="7">
        <v>1</v>
      </c>
      <c r="AV30" s="7">
        <v>1</v>
      </c>
      <c r="AW30" s="7">
        <v>1</v>
      </c>
      <c r="AX30" s="7">
        <v>0</v>
      </c>
      <c r="AY30" s="7" t="s">
        <v>189</v>
      </c>
      <c r="AZ30" s="7">
        <v>0</v>
      </c>
      <c r="BA30" s="7">
        <v>0</v>
      </c>
      <c r="BB30" s="7">
        <v>0</v>
      </c>
      <c r="BC30" s="7">
        <v>1</v>
      </c>
      <c r="BD30" s="7" t="s">
        <v>188</v>
      </c>
      <c r="BE30" s="7"/>
      <c r="BF30" s="7">
        <v>1</v>
      </c>
      <c r="BG30" s="7">
        <v>5</v>
      </c>
      <c r="BH30" s="7" t="s">
        <v>191</v>
      </c>
      <c r="BI30" s="7">
        <v>0</v>
      </c>
      <c r="BJ30" s="7">
        <v>1</v>
      </c>
      <c r="BK30" s="7" t="s">
        <v>108</v>
      </c>
      <c r="BL30" s="7"/>
      <c r="BM30" s="7">
        <v>1</v>
      </c>
      <c r="BN30" s="7" t="s">
        <v>107</v>
      </c>
      <c r="BO30" s="7">
        <f>(0.85+0.89+0.88)/3</f>
        <v>0.87333333333333341</v>
      </c>
      <c r="BP30" s="7"/>
      <c r="BQ30" s="7">
        <v>1</v>
      </c>
      <c r="BR30" s="7">
        <v>0</v>
      </c>
      <c r="BS30" s="7">
        <v>0</v>
      </c>
      <c r="BT30" s="7"/>
      <c r="BU30" s="7">
        <v>1</v>
      </c>
      <c r="BV30" s="7"/>
      <c r="BW30" s="7">
        <v>1</v>
      </c>
      <c r="BX30" s="7" t="s">
        <v>192</v>
      </c>
      <c r="BY30" s="7"/>
      <c r="BZ30" s="7"/>
      <c r="CA30" s="7">
        <v>0</v>
      </c>
      <c r="CB30" s="7"/>
      <c r="CC30" s="7"/>
      <c r="CD30" s="7"/>
    </row>
    <row r="31" spans="1:82" ht="50.1" customHeight="1">
      <c r="A31" s="2" t="s">
        <v>27</v>
      </c>
      <c r="B31" s="10">
        <f t="shared" si="6"/>
        <v>11</v>
      </c>
      <c r="C31" s="7">
        <v>1</v>
      </c>
      <c r="D31" s="7" t="s">
        <v>125</v>
      </c>
      <c r="E31" s="7" t="s">
        <v>182</v>
      </c>
      <c r="F31" s="7"/>
      <c r="G31" s="7">
        <v>0</v>
      </c>
      <c r="H31" s="7"/>
      <c r="I31" s="7"/>
      <c r="J31" s="7">
        <v>1</v>
      </c>
      <c r="K31" s="7">
        <v>0</v>
      </c>
      <c r="L31" s="7">
        <v>1</v>
      </c>
      <c r="M31" s="7" t="s">
        <v>174</v>
      </c>
      <c r="N31" s="7" t="s">
        <v>172</v>
      </c>
      <c r="O31" s="7" t="s">
        <v>173</v>
      </c>
      <c r="P31" s="7">
        <v>0</v>
      </c>
      <c r="Q31" s="7"/>
      <c r="R31" s="7"/>
      <c r="S31" s="7">
        <v>1</v>
      </c>
      <c r="T31" s="7">
        <v>1</v>
      </c>
      <c r="U31" s="7" t="s">
        <v>171</v>
      </c>
      <c r="V31" s="7"/>
      <c r="W31" s="7">
        <v>0</v>
      </c>
      <c r="X31" s="7" t="s">
        <v>168</v>
      </c>
      <c r="Y31" s="7"/>
      <c r="Z31" s="7">
        <v>0</v>
      </c>
      <c r="AA31" s="7"/>
      <c r="AB31" s="7">
        <v>1</v>
      </c>
      <c r="AC31" s="7" t="s">
        <v>102</v>
      </c>
      <c r="AD31" s="7" t="s">
        <v>175</v>
      </c>
      <c r="AE31" s="7" t="s">
        <v>176</v>
      </c>
      <c r="AF31" s="7">
        <v>1</v>
      </c>
      <c r="AG31" s="7" t="s">
        <v>95</v>
      </c>
      <c r="AH31" s="7" t="s">
        <v>177</v>
      </c>
      <c r="AI31" s="7"/>
      <c r="AJ31" s="7">
        <v>0</v>
      </c>
      <c r="AK31" s="7"/>
      <c r="AL31" s="7"/>
      <c r="AM31" s="7"/>
      <c r="AN31" s="7">
        <v>1</v>
      </c>
      <c r="AO31" s="7" t="s">
        <v>178</v>
      </c>
      <c r="AP31" s="7">
        <v>0</v>
      </c>
      <c r="AQ31" s="7">
        <v>1</v>
      </c>
      <c r="AR31" s="7">
        <v>0</v>
      </c>
      <c r="AS31" s="7">
        <v>1</v>
      </c>
      <c r="AT31" s="7">
        <v>1</v>
      </c>
      <c r="AU31" s="7">
        <v>1</v>
      </c>
      <c r="AV31" s="7">
        <v>1</v>
      </c>
      <c r="AW31" s="7">
        <v>1</v>
      </c>
      <c r="AX31" s="7">
        <v>1</v>
      </c>
      <c r="AY31" s="7" t="s">
        <v>179</v>
      </c>
      <c r="AZ31" s="7">
        <v>0</v>
      </c>
      <c r="BA31" s="7">
        <v>1</v>
      </c>
      <c r="BB31" s="7">
        <v>1</v>
      </c>
      <c r="BC31" s="7">
        <v>0</v>
      </c>
      <c r="BD31" s="7" t="s">
        <v>161</v>
      </c>
      <c r="BE31" s="7"/>
      <c r="BF31" s="7">
        <v>1</v>
      </c>
      <c r="BG31" s="7">
        <v>7</v>
      </c>
      <c r="BH31" s="7" t="s">
        <v>180</v>
      </c>
      <c r="BI31" s="7">
        <v>0</v>
      </c>
      <c r="BJ31" s="7">
        <v>1</v>
      </c>
      <c r="BK31" s="7" t="s">
        <v>108</v>
      </c>
      <c r="BL31" s="7"/>
      <c r="BM31" s="7">
        <v>1</v>
      </c>
      <c r="BN31" s="7" t="s">
        <v>107</v>
      </c>
      <c r="BO31" s="7">
        <v>0.86</v>
      </c>
      <c r="BP31" s="7"/>
      <c r="BQ31" s="7">
        <v>1</v>
      </c>
      <c r="BR31" s="7">
        <v>0</v>
      </c>
      <c r="BS31" s="7">
        <v>0</v>
      </c>
      <c r="BT31" s="7"/>
      <c r="BU31" s="7">
        <v>1</v>
      </c>
      <c r="BV31" s="7"/>
      <c r="BW31" s="7">
        <v>1</v>
      </c>
      <c r="BX31" s="7" t="s">
        <v>181</v>
      </c>
      <c r="BY31" s="7"/>
      <c r="BZ31" s="7"/>
      <c r="CA31" s="7">
        <v>0</v>
      </c>
      <c r="CB31" s="7"/>
      <c r="CC31" s="7"/>
      <c r="CD31" s="7"/>
    </row>
    <row r="32" spans="1:82" ht="50.1" customHeight="1">
      <c r="A32" s="2" t="s">
        <v>28</v>
      </c>
      <c r="B32" s="10">
        <f t="shared" si="6"/>
        <v>6</v>
      </c>
      <c r="C32" s="7">
        <v>1</v>
      </c>
      <c r="D32" s="7" t="s">
        <v>183</v>
      </c>
      <c r="E32" s="7" t="s">
        <v>184</v>
      </c>
      <c r="F32" s="7" t="s">
        <v>166</v>
      </c>
      <c r="G32" s="7">
        <v>0</v>
      </c>
      <c r="H32" s="7"/>
      <c r="I32" s="7"/>
      <c r="J32" s="7">
        <v>0</v>
      </c>
      <c r="K32" s="7">
        <v>0</v>
      </c>
      <c r="L32" s="7">
        <v>0</v>
      </c>
      <c r="M32" s="7"/>
      <c r="N32" s="7"/>
      <c r="O32" s="7"/>
      <c r="P32" s="7">
        <v>1</v>
      </c>
      <c r="Q32" s="7" t="s">
        <v>137</v>
      </c>
      <c r="R32" s="7"/>
      <c r="S32" s="7">
        <v>1</v>
      </c>
      <c r="T32" s="7">
        <v>1</v>
      </c>
      <c r="U32" s="7" t="s">
        <v>167</v>
      </c>
      <c r="V32" s="7"/>
      <c r="W32" s="7">
        <v>0</v>
      </c>
      <c r="X32" s="7" t="s">
        <v>168</v>
      </c>
      <c r="Y32" s="7" t="s">
        <v>169</v>
      </c>
      <c r="Z32" s="7">
        <v>0</v>
      </c>
      <c r="AA32" s="7"/>
      <c r="AB32" s="7">
        <v>0</v>
      </c>
      <c r="AC32" s="7" t="s">
        <v>147</v>
      </c>
      <c r="AD32" s="7" t="s">
        <v>147</v>
      </c>
      <c r="AE32" s="7"/>
      <c r="AF32" s="7">
        <v>0</v>
      </c>
      <c r="AG32" s="7" t="s">
        <v>95</v>
      </c>
      <c r="AH32" s="7"/>
      <c r="AI32" s="7" t="s">
        <v>158</v>
      </c>
      <c r="AJ32" s="7">
        <v>0</v>
      </c>
      <c r="AK32" s="7"/>
      <c r="AL32" s="7"/>
      <c r="AM32" s="7"/>
      <c r="AN32" s="7">
        <v>1</v>
      </c>
      <c r="AO32" s="7" t="s">
        <v>148</v>
      </c>
      <c r="AP32" s="7">
        <v>1</v>
      </c>
      <c r="AQ32" s="7">
        <v>0</v>
      </c>
      <c r="AR32" s="7">
        <v>0</v>
      </c>
      <c r="AS32" s="7">
        <v>1</v>
      </c>
      <c r="AT32" s="7">
        <v>0</v>
      </c>
      <c r="AU32" s="7">
        <v>0</v>
      </c>
      <c r="AV32" s="7">
        <v>0</v>
      </c>
      <c r="AW32" s="7">
        <v>0</v>
      </c>
      <c r="AX32" s="7">
        <v>0</v>
      </c>
      <c r="AY32" s="7" t="s">
        <v>119</v>
      </c>
      <c r="AZ32" s="7">
        <v>0</v>
      </c>
      <c r="BA32" s="7">
        <v>0</v>
      </c>
      <c r="BB32" s="7">
        <v>0</v>
      </c>
      <c r="BC32" s="7">
        <v>0</v>
      </c>
      <c r="BD32" s="7" t="s">
        <v>103</v>
      </c>
      <c r="BE32" s="7"/>
      <c r="BF32" s="7">
        <v>0</v>
      </c>
      <c r="BG32" s="7"/>
      <c r="BH32" s="7"/>
      <c r="BI32" s="7">
        <v>0</v>
      </c>
      <c r="BJ32" s="7">
        <v>1</v>
      </c>
      <c r="BK32" s="7" t="s">
        <v>145</v>
      </c>
      <c r="BL32" s="7"/>
      <c r="BM32" s="7">
        <v>1</v>
      </c>
      <c r="BN32" s="7" t="s">
        <v>165</v>
      </c>
      <c r="BO32" s="7"/>
      <c r="BP32" s="7"/>
      <c r="BQ32" s="7">
        <v>1</v>
      </c>
      <c r="BR32" s="7">
        <v>0</v>
      </c>
      <c r="BS32" s="7">
        <v>0</v>
      </c>
      <c r="BT32" s="7"/>
      <c r="BU32" s="7">
        <v>0</v>
      </c>
      <c r="BV32" s="7"/>
      <c r="BW32" s="7"/>
      <c r="BX32" s="7"/>
      <c r="BY32" s="7">
        <v>1</v>
      </c>
      <c r="BZ32" s="7"/>
      <c r="CA32" s="7">
        <v>0</v>
      </c>
      <c r="CB32" s="7"/>
      <c r="CC32" s="7"/>
      <c r="CD32" s="7"/>
    </row>
    <row r="33" spans="1:82" ht="50.1" customHeight="1">
      <c r="A33" s="2" t="s">
        <v>29</v>
      </c>
      <c r="B33" s="10">
        <f t="shared" si="6"/>
        <v>10</v>
      </c>
      <c r="C33" s="7">
        <v>1</v>
      </c>
      <c r="D33" s="7" t="s">
        <v>125</v>
      </c>
      <c r="E33" s="7" t="s">
        <v>155</v>
      </c>
      <c r="F33" s="7"/>
      <c r="G33" s="7">
        <v>0</v>
      </c>
      <c r="H33" s="7"/>
      <c r="I33" s="7"/>
      <c r="J33" s="7">
        <v>1</v>
      </c>
      <c r="K33" s="7">
        <v>0</v>
      </c>
      <c r="L33" s="7">
        <v>1</v>
      </c>
      <c r="M33" s="7" t="s">
        <v>154</v>
      </c>
      <c r="N33" s="7" t="s">
        <v>128</v>
      </c>
      <c r="O33" s="7"/>
      <c r="P33" s="7">
        <v>0</v>
      </c>
      <c r="Q33" s="7"/>
      <c r="R33" s="7"/>
      <c r="S33" s="7">
        <v>1</v>
      </c>
      <c r="T33" s="7">
        <v>0</v>
      </c>
      <c r="U33" s="7" t="s">
        <v>129</v>
      </c>
      <c r="V33" s="7"/>
      <c r="W33" s="7">
        <v>0</v>
      </c>
      <c r="X33" s="7"/>
      <c r="Y33" s="7"/>
      <c r="Z33" s="7">
        <v>0</v>
      </c>
      <c r="AA33" s="7"/>
      <c r="AB33" s="7">
        <v>0</v>
      </c>
      <c r="AC33" s="7" t="s">
        <v>97</v>
      </c>
      <c r="AD33" s="7" t="s">
        <v>147</v>
      </c>
      <c r="AE33" s="7" t="s">
        <v>164</v>
      </c>
      <c r="AF33" s="7">
        <v>1</v>
      </c>
      <c r="AG33" s="7" t="s">
        <v>95</v>
      </c>
      <c r="AH33" s="7" t="s">
        <v>156</v>
      </c>
      <c r="AI33" s="7"/>
      <c r="AJ33" s="7">
        <v>0</v>
      </c>
      <c r="AK33" s="7"/>
      <c r="AL33" s="7"/>
      <c r="AM33" s="7"/>
      <c r="AN33" s="7">
        <v>1</v>
      </c>
      <c r="AO33" s="7" t="s">
        <v>159</v>
      </c>
      <c r="AP33" s="7">
        <v>0</v>
      </c>
      <c r="AQ33" s="7">
        <v>1</v>
      </c>
      <c r="AR33" s="7">
        <v>0</v>
      </c>
      <c r="AS33" s="7">
        <v>1</v>
      </c>
      <c r="AT33" s="7">
        <v>1</v>
      </c>
      <c r="AU33" s="7">
        <v>1</v>
      </c>
      <c r="AV33" s="7">
        <v>1</v>
      </c>
      <c r="AW33" s="7">
        <v>1</v>
      </c>
      <c r="AX33" s="7">
        <v>1</v>
      </c>
      <c r="AY33" s="7" t="s">
        <v>160</v>
      </c>
      <c r="AZ33" s="7">
        <v>0</v>
      </c>
      <c r="BA33" s="7">
        <v>0</v>
      </c>
      <c r="BB33" s="7">
        <v>1</v>
      </c>
      <c r="BC33" s="7">
        <v>0</v>
      </c>
      <c r="BD33" s="7" t="s">
        <v>161</v>
      </c>
      <c r="BE33" s="7"/>
      <c r="BF33" s="7">
        <v>1</v>
      </c>
      <c r="BG33" s="7">
        <v>6</v>
      </c>
      <c r="BH33" s="7"/>
      <c r="BI33" s="7">
        <v>0</v>
      </c>
      <c r="BJ33" s="7">
        <v>1</v>
      </c>
      <c r="BK33" s="7" t="s">
        <v>145</v>
      </c>
      <c r="BL33" s="7"/>
      <c r="BM33" s="7">
        <v>1</v>
      </c>
      <c r="BN33" s="7" t="s">
        <v>107</v>
      </c>
      <c r="BO33" s="7">
        <v>0.83</v>
      </c>
      <c r="BP33" s="7"/>
      <c r="BQ33" s="7">
        <v>1</v>
      </c>
      <c r="BR33" s="7">
        <v>0</v>
      </c>
      <c r="BS33" s="7">
        <v>0</v>
      </c>
      <c r="BT33" s="7"/>
      <c r="BU33" s="7">
        <v>1</v>
      </c>
      <c r="BV33" s="7"/>
      <c r="BW33" s="7">
        <v>1</v>
      </c>
      <c r="BX33" s="7" t="s">
        <v>162</v>
      </c>
      <c r="BY33" s="7"/>
      <c r="BZ33" s="7"/>
      <c r="CA33" s="7">
        <v>0</v>
      </c>
      <c r="CB33" s="7"/>
      <c r="CC33" s="7"/>
      <c r="CD33" s="7"/>
    </row>
    <row r="34" spans="1:82" ht="50.1" customHeight="1">
      <c r="A34" s="2" t="s">
        <v>30</v>
      </c>
      <c r="B34" s="10">
        <f t="shared" si="6"/>
        <v>7</v>
      </c>
      <c r="C34" s="7">
        <v>1</v>
      </c>
      <c r="D34" s="7" t="s">
        <v>125</v>
      </c>
      <c r="E34" s="7" t="s">
        <v>163</v>
      </c>
      <c r="F34" s="7"/>
      <c r="G34" s="7">
        <v>0</v>
      </c>
      <c r="H34" s="7" t="s">
        <v>150</v>
      </c>
      <c r="I34" s="7"/>
      <c r="J34" s="7">
        <v>0</v>
      </c>
      <c r="K34" s="7">
        <v>0</v>
      </c>
      <c r="L34" s="7">
        <v>0</v>
      </c>
      <c r="M34" s="7"/>
      <c r="N34" s="7"/>
      <c r="O34" s="7"/>
      <c r="P34" s="7">
        <v>1</v>
      </c>
      <c r="Q34" s="7" t="s">
        <v>113</v>
      </c>
      <c r="R34" s="7"/>
      <c r="S34" s="7">
        <v>1</v>
      </c>
      <c r="T34" s="7">
        <v>1</v>
      </c>
      <c r="U34" s="7" t="s">
        <v>151</v>
      </c>
      <c r="V34" s="7"/>
      <c r="W34" s="7">
        <v>0</v>
      </c>
      <c r="X34" s="7"/>
      <c r="Y34" s="7"/>
      <c r="Z34" s="7">
        <v>0</v>
      </c>
      <c r="AA34" s="7"/>
      <c r="AB34" s="7">
        <v>1</v>
      </c>
      <c r="AC34" s="7" t="s">
        <v>102</v>
      </c>
      <c r="AD34" s="7" t="s">
        <v>97</v>
      </c>
      <c r="AE34" s="7"/>
      <c r="AF34" s="7">
        <v>0</v>
      </c>
      <c r="AG34" s="7" t="s">
        <v>95</v>
      </c>
      <c r="AH34" s="7" t="s">
        <v>152</v>
      </c>
      <c r="AI34" s="7" t="s">
        <v>158</v>
      </c>
      <c r="AJ34" s="7">
        <v>0</v>
      </c>
      <c r="AK34" s="7"/>
      <c r="AL34" s="7"/>
      <c r="AM34" s="7"/>
      <c r="AN34" s="7">
        <v>1</v>
      </c>
      <c r="AO34" s="7" t="s">
        <v>153</v>
      </c>
      <c r="AP34" s="7">
        <v>1</v>
      </c>
      <c r="AQ34" s="7">
        <v>0</v>
      </c>
      <c r="AR34" s="7">
        <v>0</v>
      </c>
      <c r="AS34" s="7">
        <v>1</v>
      </c>
      <c r="AT34" s="7">
        <v>0</v>
      </c>
      <c r="AU34" s="7">
        <v>0</v>
      </c>
      <c r="AV34" s="7">
        <v>0</v>
      </c>
      <c r="AW34" s="7">
        <v>0</v>
      </c>
      <c r="AX34" s="7"/>
      <c r="AY34" s="7" t="s">
        <v>149</v>
      </c>
      <c r="AZ34" s="7"/>
      <c r="BA34" s="7"/>
      <c r="BB34" s="7"/>
      <c r="BC34" s="7"/>
      <c r="BD34" s="7"/>
      <c r="BE34" s="7"/>
      <c r="BF34" s="7">
        <v>0</v>
      </c>
      <c r="BG34" s="7"/>
      <c r="BH34" s="7" t="s">
        <v>147</v>
      </c>
      <c r="BI34" s="7">
        <v>0</v>
      </c>
      <c r="BJ34" s="7">
        <v>1</v>
      </c>
      <c r="BK34" s="7" t="s">
        <v>145</v>
      </c>
      <c r="BL34" s="7"/>
      <c r="BM34" s="7">
        <v>0</v>
      </c>
      <c r="BN34" s="7"/>
      <c r="BO34" s="7"/>
      <c r="BP34" s="7" t="s">
        <v>441</v>
      </c>
      <c r="BQ34" s="7">
        <v>1</v>
      </c>
      <c r="BR34" s="7">
        <v>0</v>
      </c>
      <c r="BS34" s="7">
        <v>0</v>
      </c>
      <c r="BT34" s="7"/>
      <c r="BU34" s="7">
        <v>1</v>
      </c>
      <c r="BV34" s="7"/>
      <c r="BW34" s="7">
        <v>1</v>
      </c>
      <c r="BX34" s="7" t="s">
        <v>146</v>
      </c>
      <c r="BY34" s="7"/>
      <c r="BZ34" s="7"/>
      <c r="CA34" s="7">
        <v>0</v>
      </c>
      <c r="CB34" s="7"/>
      <c r="CC34" s="7"/>
      <c r="CD34" s="7"/>
    </row>
    <row r="35" spans="1:82" ht="50.1" customHeight="1">
      <c r="A35" s="2" t="s">
        <v>31</v>
      </c>
      <c r="B35" s="10">
        <f t="shared" si="6"/>
        <v>9</v>
      </c>
      <c r="C35" s="7">
        <v>1</v>
      </c>
      <c r="D35" s="7" t="s">
        <v>125</v>
      </c>
      <c r="E35" s="7" t="s">
        <v>141</v>
      </c>
      <c r="F35" s="7"/>
      <c r="G35" s="7">
        <v>0</v>
      </c>
      <c r="H35" s="7" t="s">
        <v>142</v>
      </c>
      <c r="I35" s="7"/>
      <c r="J35" s="7">
        <v>1</v>
      </c>
      <c r="K35" s="7">
        <v>0</v>
      </c>
      <c r="L35" s="7">
        <v>1</v>
      </c>
      <c r="M35" s="7" t="s">
        <v>139</v>
      </c>
      <c r="N35" s="7" t="s">
        <v>140</v>
      </c>
      <c r="O35" s="7"/>
      <c r="P35" s="7">
        <v>1</v>
      </c>
      <c r="Q35" s="7" t="s">
        <v>138</v>
      </c>
      <c r="R35" s="7"/>
      <c r="S35" s="7">
        <v>1</v>
      </c>
      <c r="T35" s="7">
        <v>1</v>
      </c>
      <c r="U35" s="7" t="s">
        <v>136</v>
      </c>
      <c r="V35" s="7"/>
      <c r="W35" s="7">
        <v>0</v>
      </c>
      <c r="X35" s="7" t="s">
        <v>168</v>
      </c>
      <c r="Y35" s="7" t="s">
        <v>143</v>
      </c>
      <c r="Z35" s="7">
        <v>0</v>
      </c>
      <c r="AA35" s="7"/>
      <c r="AB35" s="7">
        <v>0</v>
      </c>
      <c r="AC35" s="7" t="s">
        <v>144</v>
      </c>
      <c r="AD35" s="7"/>
      <c r="AE35" s="7"/>
      <c r="AF35" s="7">
        <v>1</v>
      </c>
      <c r="AG35" s="7" t="s">
        <v>95</v>
      </c>
      <c r="AH35" s="7" t="s">
        <v>118</v>
      </c>
      <c r="AI35" s="7" t="s">
        <v>117</v>
      </c>
      <c r="AJ35" s="7">
        <v>0</v>
      </c>
      <c r="AK35" s="7"/>
      <c r="AL35" s="7"/>
      <c r="AM35" s="7"/>
      <c r="AN35" s="7">
        <v>1</v>
      </c>
      <c r="AO35" s="7" t="s">
        <v>148</v>
      </c>
      <c r="AP35" s="7">
        <v>1</v>
      </c>
      <c r="AQ35" s="7">
        <v>0</v>
      </c>
      <c r="AR35" s="7">
        <v>0</v>
      </c>
      <c r="AS35" s="7">
        <v>1</v>
      </c>
      <c r="AT35" s="7">
        <v>0</v>
      </c>
      <c r="AU35" s="7">
        <v>0</v>
      </c>
      <c r="AV35" s="7">
        <v>0</v>
      </c>
      <c r="AW35" s="7">
        <v>0</v>
      </c>
      <c r="AX35" s="7"/>
      <c r="AY35" s="7" t="s">
        <v>149</v>
      </c>
      <c r="AZ35" s="7"/>
      <c r="BA35" s="7"/>
      <c r="BB35" s="7"/>
      <c r="BC35" s="7"/>
      <c r="BD35" s="7"/>
      <c r="BE35" s="7"/>
      <c r="BF35" s="7">
        <v>0</v>
      </c>
      <c r="BG35" s="7"/>
      <c r="BH35" s="7" t="s">
        <v>147</v>
      </c>
      <c r="BI35" s="7">
        <v>0</v>
      </c>
      <c r="BJ35" s="7">
        <v>1</v>
      </c>
      <c r="BK35" s="7" t="s">
        <v>145</v>
      </c>
      <c r="BL35" s="7"/>
      <c r="BM35" s="7">
        <v>1</v>
      </c>
      <c r="BN35" s="7" t="s">
        <v>165</v>
      </c>
      <c r="BO35" s="7"/>
      <c r="BP35" s="7"/>
      <c r="BQ35" s="7">
        <v>1</v>
      </c>
      <c r="BR35" s="7">
        <v>0</v>
      </c>
      <c r="BS35" s="7">
        <v>0</v>
      </c>
      <c r="BT35" s="7"/>
      <c r="BU35" s="7">
        <v>0</v>
      </c>
      <c r="BV35" s="7"/>
      <c r="BW35" s="7"/>
      <c r="BX35" s="7"/>
      <c r="BY35" s="7">
        <v>1</v>
      </c>
      <c r="BZ35" s="7"/>
      <c r="CA35" s="7">
        <v>0</v>
      </c>
      <c r="CB35" s="7"/>
      <c r="CC35" s="7"/>
      <c r="CD35" s="7"/>
    </row>
    <row r="36" spans="1:82" ht="50.1" customHeight="1">
      <c r="A36" s="20" t="s">
        <v>32</v>
      </c>
      <c r="B36" s="10">
        <f t="shared" si="6"/>
        <v>15</v>
      </c>
      <c r="C36" s="7">
        <v>1</v>
      </c>
      <c r="D36" s="7" t="s">
        <v>125</v>
      </c>
      <c r="E36" s="7" t="s">
        <v>126</v>
      </c>
      <c r="F36" s="7"/>
      <c r="G36" s="7">
        <v>0</v>
      </c>
      <c r="H36" s="7"/>
      <c r="I36" s="7"/>
      <c r="J36" s="7">
        <v>1</v>
      </c>
      <c r="K36" s="7">
        <v>0</v>
      </c>
      <c r="L36" s="7">
        <v>1</v>
      </c>
      <c r="M36" s="7" t="s">
        <v>127</v>
      </c>
      <c r="N36" s="7" t="s">
        <v>128</v>
      </c>
      <c r="O36" s="7"/>
      <c r="P36" s="7">
        <v>0</v>
      </c>
      <c r="Q36" s="7"/>
      <c r="R36" s="7"/>
      <c r="S36" s="7">
        <v>1</v>
      </c>
      <c r="T36" s="7">
        <v>1</v>
      </c>
      <c r="U36" s="7" t="s">
        <v>157</v>
      </c>
      <c r="V36" s="7"/>
      <c r="W36" s="7">
        <v>1</v>
      </c>
      <c r="X36" s="7" t="s">
        <v>130</v>
      </c>
      <c r="Y36" s="7"/>
      <c r="Z36" s="7">
        <v>0</v>
      </c>
      <c r="AA36" s="7" t="s">
        <v>452</v>
      </c>
      <c r="AB36" s="7">
        <v>1</v>
      </c>
      <c r="AC36" s="7" t="s">
        <v>97</v>
      </c>
      <c r="AD36" s="7" t="s">
        <v>419</v>
      </c>
      <c r="AE36" s="7"/>
      <c r="AF36" s="7">
        <v>1</v>
      </c>
      <c r="AG36" s="7" t="s">
        <v>95</v>
      </c>
      <c r="AH36" s="7" t="s">
        <v>132</v>
      </c>
      <c r="AI36" s="7"/>
      <c r="AJ36" s="7">
        <v>0</v>
      </c>
      <c r="AK36" s="7"/>
      <c r="AL36" s="7"/>
      <c r="AM36" s="7"/>
      <c r="AN36" s="7">
        <v>1</v>
      </c>
      <c r="AO36" s="7" t="s">
        <v>133</v>
      </c>
      <c r="AP36" s="7">
        <v>1</v>
      </c>
      <c r="AQ36" s="7">
        <v>0</v>
      </c>
      <c r="AR36" s="7">
        <v>0</v>
      </c>
      <c r="AS36" s="7">
        <v>1</v>
      </c>
      <c r="AT36" s="7">
        <v>0</v>
      </c>
      <c r="AU36" s="7">
        <v>0</v>
      </c>
      <c r="AV36" s="7">
        <v>0</v>
      </c>
      <c r="AW36" s="7">
        <v>0</v>
      </c>
      <c r="AX36" s="7">
        <v>1</v>
      </c>
      <c r="AY36" s="7" t="s">
        <v>134</v>
      </c>
      <c r="AZ36" s="7">
        <v>0</v>
      </c>
      <c r="BA36" s="7">
        <v>1</v>
      </c>
      <c r="BB36" s="7">
        <v>0</v>
      </c>
      <c r="BC36" s="7">
        <v>0</v>
      </c>
      <c r="BD36" s="7" t="s">
        <v>103</v>
      </c>
      <c r="BE36" s="7"/>
      <c r="BF36" s="7">
        <v>1</v>
      </c>
      <c r="BG36" s="7">
        <v>4</v>
      </c>
      <c r="BH36" s="7"/>
      <c r="BI36" s="7">
        <v>1</v>
      </c>
      <c r="BJ36" s="7"/>
      <c r="BK36" s="7" t="s">
        <v>135</v>
      </c>
      <c r="BL36" s="7"/>
      <c r="BM36" s="7">
        <v>1</v>
      </c>
      <c r="BN36" s="7" t="s">
        <v>107</v>
      </c>
      <c r="BO36" s="7">
        <v>0.81</v>
      </c>
      <c r="BP36" s="7"/>
      <c r="BQ36" s="7">
        <v>1</v>
      </c>
      <c r="BR36" s="7">
        <v>0</v>
      </c>
      <c r="BS36" s="7">
        <v>1</v>
      </c>
      <c r="BT36" s="7"/>
      <c r="BU36" s="7">
        <v>1</v>
      </c>
      <c r="BV36" s="7">
        <v>1</v>
      </c>
      <c r="BW36" s="7"/>
      <c r="BX36" s="7"/>
      <c r="BY36" s="7"/>
      <c r="BZ36" s="7"/>
      <c r="CA36" s="7">
        <v>1</v>
      </c>
      <c r="CB36" s="7" t="s">
        <v>420</v>
      </c>
      <c r="CC36" s="7" t="s">
        <v>89</v>
      </c>
      <c r="CD36" s="7" t="s">
        <v>421</v>
      </c>
    </row>
    <row r="37" spans="1:82" ht="50.1" customHeight="1">
      <c r="A37" s="20" t="s">
        <v>170</v>
      </c>
      <c r="B37" s="10">
        <f t="shared" si="6"/>
        <v>13</v>
      </c>
      <c r="C37" s="7">
        <v>1</v>
      </c>
      <c r="D37" s="7" t="s">
        <v>375</v>
      </c>
      <c r="E37" s="7" t="s">
        <v>374</v>
      </c>
      <c r="F37" s="7"/>
      <c r="G37" s="7">
        <v>0</v>
      </c>
      <c r="H37" s="7"/>
      <c r="I37" s="7"/>
      <c r="J37" s="7">
        <v>1</v>
      </c>
      <c r="K37" s="7">
        <v>0</v>
      </c>
      <c r="L37" s="7">
        <v>1</v>
      </c>
      <c r="M37" s="7" t="s">
        <v>251</v>
      </c>
      <c r="N37" s="7" t="s">
        <v>372</v>
      </c>
      <c r="O37" s="7"/>
      <c r="P37" s="7">
        <v>0</v>
      </c>
      <c r="Q37" s="7"/>
      <c r="R37" s="7"/>
      <c r="S37" s="7">
        <v>1</v>
      </c>
      <c r="T37" s="7">
        <v>1</v>
      </c>
      <c r="U37" s="7" t="s">
        <v>373</v>
      </c>
      <c r="V37" s="7"/>
      <c r="W37" s="7">
        <v>1</v>
      </c>
      <c r="X37" s="7" t="s">
        <v>376</v>
      </c>
      <c r="Y37" s="7"/>
      <c r="Z37" s="7">
        <v>0</v>
      </c>
      <c r="AA37" s="7" t="s">
        <v>453</v>
      </c>
      <c r="AB37" s="7">
        <v>0</v>
      </c>
      <c r="AC37" s="7" t="s">
        <v>377</v>
      </c>
      <c r="AD37" s="7"/>
      <c r="AE37" s="7"/>
      <c r="AF37" s="7">
        <v>1</v>
      </c>
      <c r="AG37" s="7" t="s">
        <v>95</v>
      </c>
      <c r="AH37" s="7" t="s">
        <v>378</v>
      </c>
      <c r="AI37" s="7"/>
      <c r="AJ37" s="7">
        <v>1</v>
      </c>
      <c r="AK37" s="7" t="s">
        <v>115</v>
      </c>
      <c r="AL37" s="7" t="s">
        <v>380</v>
      </c>
      <c r="AM37" s="7" t="s">
        <v>379</v>
      </c>
      <c r="AN37" s="7">
        <v>1</v>
      </c>
      <c r="AO37" s="7" t="s">
        <v>381</v>
      </c>
      <c r="AP37" s="7">
        <v>0</v>
      </c>
      <c r="AQ37" s="7">
        <v>1</v>
      </c>
      <c r="AR37" s="7">
        <v>0</v>
      </c>
      <c r="AS37" s="7">
        <v>1</v>
      </c>
      <c r="AT37" s="7">
        <v>1</v>
      </c>
      <c r="AU37" s="7">
        <v>1</v>
      </c>
      <c r="AV37" s="7">
        <v>0</v>
      </c>
      <c r="AW37" s="7">
        <v>0</v>
      </c>
      <c r="AX37" s="7">
        <v>1</v>
      </c>
      <c r="AY37" s="7" t="s">
        <v>382</v>
      </c>
      <c r="AZ37" s="7">
        <v>0</v>
      </c>
      <c r="BA37" s="7">
        <v>1</v>
      </c>
      <c r="BB37" s="7">
        <v>1</v>
      </c>
      <c r="BC37" s="7">
        <v>1</v>
      </c>
      <c r="BD37" s="7" t="s">
        <v>383</v>
      </c>
      <c r="BE37" s="7"/>
      <c r="BF37" s="7">
        <v>1</v>
      </c>
      <c r="BG37" s="7">
        <v>6</v>
      </c>
      <c r="BH37" s="7"/>
      <c r="BI37" s="7">
        <v>1</v>
      </c>
      <c r="BJ37" s="7"/>
      <c r="BK37" s="7" t="s">
        <v>384</v>
      </c>
      <c r="BL37" s="7"/>
      <c r="BM37" s="7">
        <v>1</v>
      </c>
      <c r="BN37" s="7" t="s">
        <v>107</v>
      </c>
      <c r="BO37" s="7">
        <v>0.85599999999999998</v>
      </c>
      <c r="BP37" s="7"/>
      <c r="BQ37" s="7">
        <v>1</v>
      </c>
      <c r="BR37" s="7">
        <v>0</v>
      </c>
      <c r="BS37" s="7">
        <v>1</v>
      </c>
      <c r="BT37" s="7" t="s">
        <v>385</v>
      </c>
      <c r="BU37" s="7">
        <v>0</v>
      </c>
      <c r="BV37" s="7"/>
      <c r="BW37" s="7"/>
      <c r="BX37" s="7" t="s">
        <v>321</v>
      </c>
      <c r="BY37" s="7">
        <v>1</v>
      </c>
      <c r="BZ37" s="7"/>
      <c r="CA37" s="7">
        <v>0</v>
      </c>
      <c r="CB37" s="7"/>
      <c r="CC37" s="7"/>
      <c r="CD37" s="7" t="s">
        <v>386</v>
      </c>
    </row>
    <row r="38" spans="1:82" ht="50.1" customHeight="1">
      <c r="A38" s="15" t="s">
        <v>368</v>
      </c>
      <c r="B38" s="10">
        <f t="shared" si="6"/>
        <v>9</v>
      </c>
      <c r="C38" s="7">
        <v>0</v>
      </c>
      <c r="D38" s="7"/>
      <c r="E38" s="7" t="s">
        <v>389</v>
      </c>
      <c r="F38" s="7"/>
      <c r="G38" s="7">
        <v>0</v>
      </c>
      <c r="H38" s="7"/>
      <c r="I38" s="7"/>
      <c r="J38" s="7">
        <v>1</v>
      </c>
      <c r="K38" s="7">
        <v>0</v>
      </c>
      <c r="L38" s="7">
        <v>1</v>
      </c>
      <c r="M38" s="7" t="s">
        <v>387</v>
      </c>
      <c r="N38" s="7" t="s">
        <v>388</v>
      </c>
      <c r="O38" s="7"/>
      <c r="P38" s="7">
        <v>0</v>
      </c>
      <c r="Q38" s="7"/>
      <c r="R38" s="7"/>
      <c r="S38" s="7">
        <v>1</v>
      </c>
      <c r="T38" s="7">
        <v>1</v>
      </c>
      <c r="U38" s="7" t="s">
        <v>312</v>
      </c>
      <c r="V38" s="7"/>
      <c r="W38" s="7">
        <v>0</v>
      </c>
      <c r="X38" s="7" t="s">
        <v>217</v>
      </c>
      <c r="Y38" s="7"/>
      <c r="Z38" s="7">
        <v>0</v>
      </c>
      <c r="AA38" s="7"/>
      <c r="AB38" s="7">
        <v>1</v>
      </c>
      <c r="AC38" s="7" t="s">
        <v>102</v>
      </c>
      <c r="AD38" s="7" t="s">
        <v>390</v>
      </c>
      <c r="AE38" s="7"/>
      <c r="AF38" s="7">
        <v>1</v>
      </c>
      <c r="AG38" s="7" t="s">
        <v>95</v>
      </c>
      <c r="AH38" s="7" t="s">
        <v>225</v>
      </c>
      <c r="AI38" s="7"/>
      <c r="AJ38" s="7">
        <v>0</v>
      </c>
      <c r="AK38" s="7"/>
      <c r="AL38" s="7"/>
      <c r="AM38" s="7"/>
      <c r="AN38" s="7">
        <v>1</v>
      </c>
      <c r="AO38" s="7" t="s">
        <v>391</v>
      </c>
      <c r="AP38" s="7">
        <v>0</v>
      </c>
      <c r="AQ38" s="7">
        <v>1</v>
      </c>
      <c r="AR38" s="7">
        <v>0</v>
      </c>
      <c r="AS38" s="7">
        <v>1</v>
      </c>
      <c r="AT38" s="7">
        <v>1</v>
      </c>
      <c r="AU38" s="7">
        <v>1</v>
      </c>
      <c r="AV38" s="7">
        <v>1</v>
      </c>
      <c r="AW38" s="7">
        <v>1</v>
      </c>
      <c r="AX38" s="7">
        <v>0</v>
      </c>
      <c r="AY38" s="7" t="s">
        <v>119</v>
      </c>
      <c r="AZ38" s="7">
        <v>0</v>
      </c>
      <c r="BA38" s="7">
        <v>0</v>
      </c>
      <c r="BB38" s="7">
        <v>0</v>
      </c>
      <c r="BC38" s="7">
        <v>0</v>
      </c>
      <c r="BD38" s="7" t="s">
        <v>392</v>
      </c>
      <c r="BE38" s="7"/>
      <c r="BF38" s="7">
        <v>0</v>
      </c>
      <c r="BG38" s="7"/>
      <c r="BH38" s="7" t="s">
        <v>393</v>
      </c>
      <c r="BI38" s="7">
        <v>0</v>
      </c>
      <c r="BJ38" s="7">
        <v>1</v>
      </c>
      <c r="BK38" s="7" t="s">
        <v>145</v>
      </c>
      <c r="BL38" s="7"/>
      <c r="BM38" s="7">
        <v>1</v>
      </c>
      <c r="BN38" s="7" t="s">
        <v>145</v>
      </c>
      <c r="BO38" s="7">
        <v>0.89</v>
      </c>
      <c r="BP38" s="7" t="s">
        <v>394</v>
      </c>
      <c r="BQ38" s="7">
        <v>1</v>
      </c>
      <c r="BR38" s="7">
        <v>0</v>
      </c>
      <c r="BS38" s="7">
        <v>0</v>
      </c>
      <c r="BT38" s="7"/>
      <c r="BU38" s="7">
        <v>1</v>
      </c>
      <c r="BV38" s="7"/>
      <c r="BW38" s="7">
        <v>1</v>
      </c>
      <c r="BX38" s="7" t="s">
        <v>200</v>
      </c>
      <c r="BY38" s="7"/>
      <c r="BZ38" s="7"/>
      <c r="CA38" s="7">
        <v>0</v>
      </c>
      <c r="CB38" s="7"/>
      <c r="CC38" s="7"/>
      <c r="CD38" s="7"/>
    </row>
    <row r="39" spans="1:82" ht="50.1" customHeight="1">
      <c r="A39" s="14" t="s">
        <v>369</v>
      </c>
      <c r="B39" s="10">
        <f t="shared" si="6"/>
        <v>9</v>
      </c>
      <c r="C39" s="7">
        <v>0</v>
      </c>
      <c r="D39" s="7"/>
      <c r="E39" s="7" t="s">
        <v>396</v>
      </c>
      <c r="F39" s="7"/>
      <c r="G39" s="7">
        <v>0</v>
      </c>
      <c r="H39" s="7"/>
      <c r="I39" s="7"/>
      <c r="J39" s="7">
        <v>0</v>
      </c>
      <c r="K39" s="7">
        <v>0</v>
      </c>
      <c r="L39" s="7">
        <v>1</v>
      </c>
      <c r="M39" s="7" t="s">
        <v>397</v>
      </c>
      <c r="N39" s="7" t="s">
        <v>398</v>
      </c>
      <c r="O39" s="7"/>
      <c r="P39" s="7">
        <v>1</v>
      </c>
      <c r="Q39" s="7" t="s">
        <v>113</v>
      </c>
      <c r="R39" s="7"/>
      <c r="S39" s="7">
        <v>1</v>
      </c>
      <c r="T39" s="7">
        <v>1</v>
      </c>
      <c r="U39" s="7" t="s">
        <v>399</v>
      </c>
      <c r="V39" s="7"/>
      <c r="W39" s="7">
        <v>0</v>
      </c>
      <c r="X39" s="7" t="s">
        <v>366</v>
      </c>
      <c r="Y39" s="7"/>
      <c r="Z39" s="7">
        <v>0</v>
      </c>
      <c r="AA39" s="7" t="s">
        <v>454</v>
      </c>
      <c r="AB39" s="7">
        <v>1</v>
      </c>
      <c r="AC39" s="7" t="s">
        <v>404</v>
      </c>
      <c r="AD39" s="7" t="s">
        <v>403</v>
      </c>
      <c r="AE39" s="7"/>
      <c r="AF39" s="7">
        <v>1</v>
      </c>
      <c r="AG39" s="7" t="s">
        <v>95</v>
      </c>
      <c r="AH39" s="7" t="s">
        <v>400</v>
      </c>
      <c r="AI39" s="7"/>
      <c r="AJ39" s="7">
        <v>0</v>
      </c>
      <c r="AK39" s="7"/>
      <c r="AL39" s="7"/>
      <c r="AM39" s="7"/>
      <c r="AN39" s="7">
        <v>1</v>
      </c>
      <c r="AO39" s="7" t="s">
        <v>401</v>
      </c>
      <c r="AP39" s="7">
        <v>1</v>
      </c>
      <c r="AQ39" s="7">
        <v>0</v>
      </c>
      <c r="AR39" s="7">
        <v>0</v>
      </c>
      <c r="AS39" s="7">
        <v>1</v>
      </c>
      <c r="AT39" s="7">
        <v>0</v>
      </c>
      <c r="AU39" s="7">
        <v>0</v>
      </c>
      <c r="AV39" s="7">
        <v>0</v>
      </c>
      <c r="AW39" s="7">
        <v>0</v>
      </c>
      <c r="AX39" s="7"/>
      <c r="AY39" s="7" t="s">
        <v>274</v>
      </c>
      <c r="AZ39" s="7"/>
      <c r="BA39" s="7"/>
      <c r="BB39" s="7"/>
      <c r="BC39" s="7"/>
      <c r="BD39" s="7"/>
      <c r="BE39" s="7"/>
      <c r="BF39" s="7">
        <v>0</v>
      </c>
      <c r="BG39" s="7">
        <v>6</v>
      </c>
      <c r="BH39" s="7" t="s">
        <v>248</v>
      </c>
      <c r="BI39" s="7">
        <v>0</v>
      </c>
      <c r="BJ39" s="7">
        <v>1</v>
      </c>
      <c r="BK39" s="7" t="s">
        <v>145</v>
      </c>
      <c r="BL39" s="7"/>
      <c r="BM39" s="7">
        <v>1</v>
      </c>
      <c r="BN39" s="7" t="s">
        <v>165</v>
      </c>
      <c r="BO39" s="7"/>
      <c r="BP39" s="7" t="s">
        <v>402</v>
      </c>
      <c r="BQ39" s="7">
        <v>1</v>
      </c>
      <c r="BR39" s="7">
        <v>0</v>
      </c>
      <c r="BS39" s="7">
        <v>0</v>
      </c>
      <c r="BT39" s="7"/>
      <c r="BU39" s="7">
        <v>1</v>
      </c>
      <c r="BV39" s="7"/>
      <c r="BW39" s="7">
        <v>1</v>
      </c>
      <c r="BX39" s="7" t="s">
        <v>405</v>
      </c>
      <c r="BY39" s="7"/>
      <c r="BZ39" s="7"/>
      <c r="CA39" s="7">
        <v>0</v>
      </c>
      <c r="CB39" s="7"/>
      <c r="CC39" s="7"/>
      <c r="CD39" s="7" t="s">
        <v>386</v>
      </c>
    </row>
    <row r="40" spans="1:82" ht="50.1" customHeight="1">
      <c r="A40" s="15" t="s">
        <v>370</v>
      </c>
      <c r="B40" s="10">
        <f t="shared" si="6"/>
        <v>9</v>
      </c>
      <c r="C40" s="7">
        <v>1</v>
      </c>
      <c r="D40" s="7" t="s">
        <v>125</v>
      </c>
      <c r="E40" s="7" t="s">
        <v>407</v>
      </c>
      <c r="F40" s="7"/>
      <c r="G40" s="7">
        <v>0</v>
      </c>
      <c r="H40" s="7"/>
      <c r="I40" s="7"/>
      <c r="J40" s="7">
        <v>1</v>
      </c>
      <c r="K40" s="7">
        <v>0</v>
      </c>
      <c r="L40" s="7">
        <v>1</v>
      </c>
      <c r="M40" s="7" t="s">
        <v>406</v>
      </c>
      <c r="N40" s="7" t="s">
        <v>128</v>
      </c>
      <c r="O40" s="7"/>
      <c r="P40" s="7">
        <v>0</v>
      </c>
      <c r="Q40" s="7"/>
      <c r="R40" s="7"/>
      <c r="S40" s="7">
        <v>1</v>
      </c>
      <c r="T40" s="7">
        <v>1</v>
      </c>
      <c r="U40" s="7" t="s">
        <v>202</v>
      </c>
      <c r="V40" s="7"/>
      <c r="W40" s="7">
        <v>0</v>
      </c>
      <c r="X40" s="7" t="s">
        <v>217</v>
      </c>
      <c r="Y40" s="7"/>
      <c r="Z40" s="7">
        <v>0</v>
      </c>
      <c r="AA40" s="7"/>
      <c r="AB40" s="7">
        <v>0</v>
      </c>
      <c r="AC40" s="7" t="s">
        <v>97</v>
      </c>
      <c r="AD40" s="7" t="s">
        <v>124</v>
      </c>
      <c r="AE40" s="7"/>
      <c r="AF40" s="7">
        <v>1</v>
      </c>
      <c r="AG40" s="7" t="s">
        <v>208</v>
      </c>
      <c r="AH40" s="7" t="s">
        <v>225</v>
      </c>
      <c r="AI40" s="7"/>
      <c r="AJ40" s="7">
        <v>0</v>
      </c>
      <c r="AK40" s="7"/>
      <c r="AL40" s="7"/>
      <c r="AM40" s="7"/>
      <c r="AN40" s="7">
        <v>1</v>
      </c>
      <c r="AO40" s="7" t="s">
        <v>408</v>
      </c>
      <c r="AP40" s="7">
        <v>0</v>
      </c>
      <c r="AQ40" s="7">
        <v>1</v>
      </c>
      <c r="AR40" s="7">
        <v>0</v>
      </c>
      <c r="AS40" s="7">
        <v>1</v>
      </c>
      <c r="AT40" s="7">
        <v>0</v>
      </c>
      <c r="AU40" s="7">
        <v>1</v>
      </c>
      <c r="AV40" s="7">
        <v>1</v>
      </c>
      <c r="AW40" s="7">
        <v>1</v>
      </c>
      <c r="AX40" s="7">
        <v>1</v>
      </c>
      <c r="AY40" s="7" t="s">
        <v>409</v>
      </c>
      <c r="AZ40" s="7">
        <v>0</v>
      </c>
      <c r="BA40" s="7">
        <v>0</v>
      </c>
      <c r="BB40" s="7">
        <v>0</v>
      </c>
      <c r="BC40" s="7">
        <v>1</v>
      </c>
      <c r="BD40" s="7" t="s">
        <v>410</v>
      </c>
      <c r="BE40" s="7"/>
      <c r="BF40" s="7">
        <v>0</v>
      </c>
      <c r="BG40" s="7">
        <v>6</v>
      </c>
      <c r="BH40" s="7" t="s">
        <v>248</v>
      </c>
      <c r="BI40" s="7">
        <v>0</v>
      </c>
      <c r="BJ40" s="7">
        <v>1</v>
      </c>
      <c r="BK40" s="7" t="s">
        <v>108</v>
      </c>
      <c r="BL40" s="7"/>
      <c r="BM40" s="7">
        <v>1</v>
      </c>
      <c r="BN40" s="7" t="s">
        <v>145</v>
      </c>
      <c r="BO40" s="7">
        <v>0.46</v>
      </c>
      <c r="BP40" s="7" t="s">
        <v>411</v>
      </c>
      <c r="BQ40" s="7">
        <v>1</v>
      </c>
      <c r="BR40" s="7">
        <v>0</v>
      </c>
      <c r="BS40" s="7">
        <v>1</v>
      </c>
      <c r="BT40" s="7" t="s">
        <v>412</v>
      </c>
      <c r="BU40" s="7">
        <v>0</v>
      </c>
      <c r="BV40" s="7"/>
      <c r="BW40" s="7"/>
      <c r="BX40" s="7" t="s">
        <v>321</v>
      </c>
      <c r="BY40" s="7">
        <v>1</v>
      </c>
      <c r="BZ40" s="7"/>
      <c r="CA40" s="7">
        <v>0</v>
      </c>
      <c r="CB40" s="7"/>
      <c r="CC40" s="7"/>
      <c r="CD40" s="7"/>
    </row>
    <row r="41" spans="1:82" ht="50.1" customHeight="1">
      <c r="A41" s="16" t="s">
        <v>371</v>
      </c>
      <c r="B41" s="10">
        <f t="shared" si="6"/>
        <v>10</v>
      </c>
      <c r="C41" s="17">
        <v>1</v>
      </c>
      <c r="D41" s="17" t="s">
        <v>125</v>
      </c>
      <c r="E41" s="17" t="s">
        <v>413</v>
      </c>
      <c r="F41" s="17"/>
      <c r="G41" s="17">
        <v>0</v>
      </c>
      <c r="H41" s="17"/>
      <c r="I41" s="17"/>
      <c r="J41" s="17">
        <v>1</v>
      </c>
      <c r="K41" s="17">
        <v>0</v>
      </c>
      <c r="L41" s="17">
        <v>1</v>
      </c>
      <c r="M41" s="17" t="s">
        <v>414</v>
      </c>
      <c r="N41" s="17" t="s">
        <v>128</v>
      </c>
      <c r="O41" s="17"/>
      <c r="P41" s="17">
        <v>0</v>
      </c>
      <c r="Q41" s="17"/>
      <c r="R41" s="17"/>
      <c r="S41" s="17">
        <v>1</v>
      </c>
      <c r="T41" s="17">
        <v>1</v>
      </c>
      <c r="U41" s="17" t="s">
        <v>90</v>
      </c>
      <c r="V41" s="17"/>
      <c r="W41" s="17">
        <v>0</v>
      </c>
      <c r="X41" s="17" t="s">
        <v>217</v>
      </c>
      <c r="Y41" s="17"/>
      <c r="Z41" s="17">
        <v>0</v>
      </c>
      <c r="AA41" s="17" t="s">
        <v>455</v>
      </c>
      <c r="AB41" s="17">
        <v>0</v>
      </c>
      <c r="AC41" s="17" t="s">
        <v>102</v>
      </c>
      <c r="AD41" s="17"/>
      <c r="AE41" s="17"/>
      <c r="AF41" s="17">
        <v>1</v>
      </c>
      <c r="AG41" s="17" t="s">
        <v>95</v>
      </c>
      <c r="AH41" s="17" t="s">
        <v>225</v>
      </c>
      <c r="AI41" s="17"/>
      <c r="AJ41" s="17">
        <v>0</v>
      </c>
      <c r="AK41" s="17"/>
      <c r="AL41" s="17"/>
      <c r="AM41" s="17"/>
      <c r="AN41" s="17">
        <v>1</v>
      </c>
      <c r="AO41" s="17" t="s">
        <v>415</v>
      </c>
      <c r="AP41" s="17">
        <v>0</v>
      </c>
      <c r="AQ41" s="17">
        <v>1</v>
      </c>
      <c r="AR41" s="17">
        <v>0</v>
      </c>
      <c r="AS41" s="17">
        <v>1</v>
      </c>
      <c r="AT41" s="17">
        <v>1</v>
      </c>
      <c r="AU41" s="17">
        <v>1</v>
      </c>
      <c r="AV41" s="17">
        <v>1</v>
      </c>
      <c r="AW41" s="17"/>
      <c r="AX41" s="17">
        <v>1</v>
      </c>
      <c r="AY41" s="17" t="s">
        <v>416</v>
      </c>
      <c r="AZ41" s="17">
        <v>1</v>
      </c>
      <c r="BA41" s="17">
        <v>0</v>
      </c>
      <c r="BB41" s="17">
        <v>0</v>
      </c>
      <c r="BC41" s="17">
        <v>0</v>
      </c>
      <c r="BD41" s="17" t="s">
        <v>254</v>
      </c>
      <c r="BE41" s="17"/>
      <c r="BF41" s="17">
        <v>1</v>
      </c>
      <c r="BG41" s="17">
        <v>5</v>
      </c>
      <c r="BH41" s="17"/>
      <c r="BI41" s="17">
        <v>1</v>
      </c>
      <c r="BJ41" s="17"/>
      <c r="BK41" s="17" t="s">
        <v>417</v>
      </c>
      <c r="BL41" s="17"/>
      <c r="BM41" s="17">
        <v>1</v>
      </c>
      <c r="BN41" s="17" t="s">
        <v>107</v>
      </c>
      <c r="BO41" s="17">
        <v>0.93</v>
      </c>
      <c r="BP41" s="17"/>
      <c r="BQ41" s="17">
        <v>1</v>
      </c>
      <c r="BR41" s="17">
        <v>0</v>
      </c>
      <c r="BS41" s="17">
        <v>0</v>
      </c>
      <c r="BT41" s="17"/>
      <c r="BU41" s="17">
        <v>0</v>
      </c>
      <c r="BV41" s="17"/>
      <c r="BW41" s="17">
        <v>1</v>
      </c>
      <c r="BX41" s="17" t="s">
        <v>200</v>
      </c>
      <c r="BY41" s="17"/>
      <c r="BZ41" s="17"/>
      <c r="CA41" s="17">
        <v>0</v>
      </c>
      <c r="CB41" s="17"/>
      <c r="CC41" s="17"/>
      <c r="CD41" s="17"/>
    </row>
    <row r="42" spans="1:82">
      <c r="A42" s="25"/>
      <c r="B42" s="11">
        <f>Table1[[#This Row],[Is the metric of time used in the statistical model reported? ]]+Table1[[#This Row],[Was information presented about the mean and variance of time within a wave (i.e., fixed or varying occasions)?]]+Table1[[#This Row],[Were differences described between participants lost to follow-up and original sample?]]+Table1[[#This Row],[Was information about the distribution of the observed variables included?]]+Table1[[#This Row],[Was the software mentioned?]]+Table1[[#This Row],[Were alternative specifications of within-class heterogeneity considered (e.g. LGCA versus LGMM)?  If not, was sufficient justification provided as to eliminate certain specifications from consideration?]]+Table1[[#This Row],[Were alternative shape/functional forms of the trajectories described (e.g., was it tested whether a quadratic trend would improve the model)?]]+Table1[[#This Row],[If covariates have been used, is it done in such a way that the analyses could be replicated?]]+Table1[[#This Row],[Was information reported about the number of random start values and final iterations included?]]+Table1[[#This Row],[Was it described which model comparison tools have been used to choose between the models from a statistical perspective? ]]+Table1[[#This Row],[Was the total number of fitted models reported, including a 1-class solution?]]+Table1[[#This Row],[Was the number of cases per class reported for each model (absolute sample size, or proportion)?]]+Table1[[#This Row],[If classification of cases in a trajectory is the goal, is entropy (quality of class enumeration) or the number of misclassifications (i.e., classification table) reported?]]+Table1[[#This Row],[Was a plot included with the estimated mean trajectories of the final solution?]]+Table1[[#This Row],[Were plots included with the estimated mean trajectories for each model?]]+Table1[[#This Row],[Was a plot included of the combination of estimated means of the final model and the observed individual trajectories split out for each latent class?]]+Table1[[#This Row],[Were characteristics of the final class solution numerically described (i.e., means, SE, n, CI, etc)?]]+Table1[[#This Row],[Are the syntax files available (either in the appendix, supplementary materials, or from the authors)?]]</f>
        <v>0</v>
      </c>
      <c r="C42" s="7"/>
      <c r="D42" s="7"/>
      <c r="E42" s="7"/>
      <c r="F42" s="7"/>
      <c r="G42" s="7"/>
      <c r="H42" s="7"/>
      <c r="I42" s="7"/>
      <c r="J42" s="7"/>
      <c r="K42" s="7"/>
      <c r="L42" s="7"/>
      <c r="M42" s="7"/>
      <c r="N42" s="7"/>
      <c r="O42" s="7"/>
      <c r="P42" s="7"/>
      <c r="Q42" s="7"/>
      <c r="R42" s="7"/>
      <c r="S42" s="7"/>
      <c r="T42" s="7"/>
      <c r="U42" s="7"/>
      <c r="V42" s="7"/>
      <c r="W42" s="7"/>
      <c r="X42" s="7"/>
      <c r="Y42" s="7"/>
      <c r="Z42" s="7">
        <v>0</v>
      </c>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Rens</dc:creator>
  <cp:lastModifiedBy>Rens</cp:lastModifiedBy>
  <dcterms:created xsi:type="dcterms:W3CDTF">2016-03-08T07:37:31Z</dcterms:created>
  <dcterms:modified xsi:type="dcterms:W3CDTF">2016-09-01T08:15:21Z</dcterms:modified>
</cp:coreProperties>
</file>