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elena_prada_cbre_com/Documents/Documentos/Otros/Bootcamp/"/>
    </mc:Choice>
  </mc:AlternateContent>
  <xr:revisionPtr revIDLastSave="33" documentId="8_{268AB660-50D4-417D-8397-A6CF1716987F}" xr6:coauthVersionLast="47" xr6:coauthVersionMax="47" xr10:uidLastSave="{B0A32CBA-F619-4090-A441-52B25E439E76}"/>
  <bookViews>
    <workbookView xWindow="-108" yWindow="-108" windowWidth="23256" windowHeight="12576" activeTab="2" xr2:uid="{97A4CF39-0D2A-43C8-89A7-71CC133679D8}"/>
  </bookViews>
  <sheets>
    <sheet name="TEMA 1 Y 2" sheetId="1" r:id="rId1"/>
    <sheet name="TEMA 3" sheetId="2" r:id="rId2"/>
    <sheet name="TEMA 4" sheetId="5" r:id="rId3"/>
  </sheets>
  <definedNames>
    <definedName name="DatosExternos_1" localSheetId="2" hidden="1">'TEMA 4'!$A$1:$AE$17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C5" i="1"/>
  <c r="F6" i="1"/>
  <c r="F5" i="1"/>
  <c r="F4" i="1"/>
  <c r="F3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96EC56-7B10-406D-A238-2661C2E876EC}" keepAlive="1" name="Consulta - Table001 (Page 1)" description="Conexión a la consulta 'Table001 (Page 1)' en el libro." type="5" refreshedVersion="0" background="1" saveData="1">
    <dbPr connection="Provider=Microsoft.Mashup.OleDb.1;Data Source=$Workbook$;Location=&quot;Table001 (Page 1)&quot;;Extended Properties=&quot;&quot;" command="SELECT * FROM [Table001 (Page 1)]"/>
  </connection>
  <connection id="2" xr16:uid="{0B5691F4-8FD4-4FF2-A035-4CE17F320717}" keepAlive="1" name="Consulta - Table1" description="Conexión a la consulta 'Table1' en el libro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<sst xmlns="http://schemas.openxmlformats.org/spreadsheetml/2006/main" count="434" uniqueCount="145">
  <si>
    <t>Nombre</t>
  </si>
  <si>
    <t>Edades</t>
  </si>
  <si>
    <t>Ana</t>
  </si>
  <si>
    <t>María</t>
  </si>
  <si>
    <t>Elena</t>
  </si>
  <si>
    <t>Puntajes</t>
  </si>
  <si>
    <t>SUMA</t>
  </si>
  <si>
    <t>PROMEDIO</t>
  </si>
  <si>
    <t>MÁXIMO</t>
  </si>
  <si>
    <t>MÍNIMO</t>
  </si>
  <si>
    <t>CONTAR.SI</t>
  </si>
  <si>
    <t>SI.ERROR</t>
  </si>
  <si>
    <t>Etiquetas de fila</t>
  </si>
  <si>
    <t>Total general</t>
  </si>
  <si>
    <t>Suma de Puntajes</t>
  </si>
  <si>
    <t>(Varios elementos)</t>
  </si>
  <si>
    <t>Fecha de reactivación</t>
  </si>
  <si>
    <t>Fecha de creación</t>
  </si>
  <si>
    <t>Fecha</t>
  </si>
  <si>
    <t>Tipo</t>
  </si>
  <si>
    <t>Medios captacion</t>
  </si>
  <si>
    <t>Estado actual</t>
  </si>
  <si>
    <t>Departamento ppal de la oportunidad</t>
  </si>
  <si>
    <t>Ejecutivo</t>
  </si>
  <si>
    <t>Comentarios internos</t>
  </si>
  <si>
    <t>Descripción</t>
  </si>
  <si>
    <t>Producto</t>
  </si>
  <si>
    <t>Fecha de creación del registro</t>
  </si>
  <si>
    <t>ID LEAD</t>
  </si>
  <si>
    <t>Modalidad</t>
  </si>
  <si>
    <t>Referencia</t>
  </si>
  <si>
    <t>Nombre del demandante</t>
  </si>
  <si>
    <t>Teléfono</t>
  </si>
  <si>
    <t>Departamento</t>
  </si>
  <si>
    <t>URL Lead Web</t>
  </si>
  <si>
    <t>Departamento principal de la oportunidad</t>
  </si>
  <si>
    <t>Empresa</t>
  </si>
  <si>
    <t>Empresa demandante</t>
  </si>
  <si>
    <t>Fecha paso a propuesta</t>
  </si>
  <si>
    <t>Lead Origen</t>
  </si>
  <si>
    <t>Motivo de cierre</t>
  </si>
  <si>
    <t>Precio desde</t>
  </si>
  <si>
    <t>Precio hasta</t>
  </si>
  <si>
    <t>Sector Actividad</t>
  </si>
  <si>
    <t>Sup. Estadistica</t>
  </si>
  <si>
    <t>TIPO + Medios captación</t>
  </si>
  <si>
    <t>BCN - ARAGAZA - 100M</t>
  </si>
  <si>
    <t>Retail</t>
  </si>
  <si>
    <t>Web CBRE</t>
  </si>
  <si>
    <t>Propuesta</t>
  </si>
  <si>
    <t>100115 750201 BCN BKGE Retail</t>
  </si>
  <si>
    <t>Iris Oliu Romero</t>
  </si>
  <si>
    <t/>
  </si>
  <si>
    <t>Buenas tardes ,
Me podría pasar ficha de este local ?
RAMBLA CATALUNYA 111
Gracias</t>
  </si>
  <si>
    <t>High Street</t>
  </si>
  <si>
    <t>Alquiler</t>
  </si>
  <si>
    <t>ESP000000035598</t>
  </si>
  <si>
    <t>Advisory &amp; Transaction - Investor Leasing Retail</t>
  </si>
  <si>
    <t>https://www.cbre.es/propiedades/locales/details/ES-ESP000000106664L/rambla-catalunya-111-barcelona-barcelona-08008?view=isLetting,isSale</t>
  </si>
  <si>
    <t>Retail - Web CBRE</t>
  </si>
  <si>
    <t>BCN - TERRANOVA - 500m</t>
  </si>
  <si>
    <t>Web SuperWebRetail</t>
  </si>
  <si>
    <t>100129 750201 BCN Tenant Rep High Street</t>
  </si>
  <si>
    <t>Susana Elhombre Diaz</t>
  </si>
  <si>
    <t xml:space="preserve">Hola Susana, 
buscamos superficies entre 300 y 600 mq para nuestros franquiciados y potenciales franquiciados y de 600 a 1.000 mq para aperturas directas. Los números obviamente son aproximados en el sentido que si un local es un poco más chico o más grande igual lo tomamos en consideración. Si tenes algo, envialo.
</t>
  </si>
  <si>
    <t>ESP000000035475</t>
  </si>
  <si>
    <t>TERRANOVA</t>
  </si>
  <si>
    <t>RETAIL / FASHION / LUXURY</t>
  </si>
  <si>
    <t>Retail - Web SuperWebRetail</t>
  </si>
  <si>
    <t>GLOBAL LISTING - ALQUILER - Alfonso 6</t>
  </si>
  <si>
    <t>Cancelada</t>
  </si>
  <si>
    <t>100115 750601 ZZA BKGE Retail</t>
  </si>
  <si>
    <t>Alicia Noguera Cacho</t>
  </si>
  <si>
    <t>Buenas tardes, estaría interesado en conocer más de este local, gracias</t>
  </si>
  <si>
    <t>ESP000000035484</t>
  </si>
  <si>
    <t>https://www.cbre.es/propiedades/locales/details/ES-ESP000000131865L/alfonso-6-zaragoza-zaragoza-50003?view=isLetting,isSale</t>
  </si>
  <si>
    <t>Sin producto adecuado</t>
  </si>
  <si>
    <t>Borrador</t>
  </si>
  <si>
    <t>ESTOY INTERESADO EN EL LOCAL DE LA CALLE ALFONSO 6</t>
  </si>
  <si>
    <t>ESP000000035627</t>
  </si>
  <si>
    <t>GLOBAL LISTING - ALQUILER - Avenida Puente del Pilar 37</t>
  </si>
  <si>
    <t>Buenas tardes, querría información sobre este local. Hay posibilidad de venta o alquiler con derecho a compra? Y que precio?
Muchas gracias por adelantado</t>
  </si>
  <si>
    <t>ESP000000035528</t>
  </si>
  <si>
    <t>https://www.cbre.es/propiedades/locales/details/ES-ESP000000156081L/avenida-puente-del-pilar-37-zaragoza-zaragoza-50014?view=isLetting,isSale</t>
  </si>
  <si>
    <t>GLOBAL LISTING - ALQUILER - HERMOSILLA 103</t>
  </si>
  <si>
    <t>100115 750101 MAD BKGE Retail</t>
  </si>
  <si>
    <t>Marta De la Cruz Ruiz</t>
  </si>
  <si>
    <t>Buenos días, estoy buscando un local con salida de humos para uno de mis clientes.
Quería saber si colaboran con inmobiliarias y saber más información sobre este local.
Un saludo y gracias.
César S</t>
  </si>
  <si>
    <t>ESP000000035596</t>
  </si>
  <si>
    <t>https://www.cbre.es/propiedades/locales/details/ES-ESP000000146552L/local-comercial-en-alquiler-en-barrio-de-salamanca-con-posibilidad-de-salida-de-humos-madrid-madrid-28009?view=isLetting,isSale</t>
  </si>
  <si>
    <t>GLOBAL LISTING - ALQUILER - RAMBLA CATALUNYA 111</t>
  </si>
  <si>
    <t xml:space="preserve">Tienda de dulces (chocolates, bebidas energéticas, etc). Concepto nuevo en España, de momento solo tienen en Berlin. Buscan superficies de mínimo 100-150m2. </t>
  </si>
  <si>
    <t>Hola.
El precio y disponibilidad</t>
  </si>
  <si>
    <t>ESP000000035616</t>
  </si>
  <si>
    <t>https://www.cbre.es/propiedades/locales/details/ES-ESP000000106664L/rambla-catalunya-111-barcelona-barcelona-08008?view=isLetting</t>
  </si>
  <si>
    <t>GLOBAL LISTING - VENTA/MIDCAPS - Barcenillas</t>
  </si>
  <si>
    <t>100110 750501 MAL BKGE Office Services</t>
  </si>
  <si>
    <t>Maria Gordo Fernandez</t>
  </si>
  <si>
    <t>Podría indicarme la calle exacta del inmueble situado en Barcenillas?
Un saludo.</t>
  </si>
  <si>
    <t>Venta</t>
  </si>
  <si>
    <t>ESP000000035611</t>
  </si>
  <si>
    <t>https://www.cbre.es/propiedades/oportunidades-inversion/details/ES-ESP000000127364M/barcenillas-malaga-malaga-29012?view=isLetting,isSale</t>
  </si>
  <si>
    <t>GLOBAL LISTING - VENTA/MIDCAPS - Embajadores</t>
  </si>
  <si>
    <t>100110 750101 MAD BKGE Office Services</t>
  </si>
  <si>
    <t>Carmen Toribio Villaverde</t>
  </si>
  <si>
    <t>Looking for an investment opportunity - could arrange to see in person May 9-13 if available</t>
  </si>
  <si>
    <t>ESP000000035706</t>
  </si>
  <si>
    <t>https://www.cbre.es/en-gb/properties/retail/details/ES-ESP000000150117S/embajadores-madrid-madrid-28012?view=isLetting,isSale</t>
  </si>
  <si>
    <t>GLOBAL LISTING - VENTA/MIDCAPS - Mercadona - Costa del Sol</t>
  </si>
  <si>
    <t>Miguel Villalobos Polo</t>
  </si>
  <si>
    <t>Me interesa recibir mas informacion</t>
  </si>
  <si>
    <t>ESP000000035561</t>
  </si>
  <si>
    <t>https://www.cbre.es/propiedades/locales/details/ES-ESP000000129780S/mercadona-costa-del-sol-benalmadena-malaga-29631?view=isLetting,isSale</t>
  </si>
  <si>
    <t>GLOBAL LISTING - VENTA/MIDCAPS - RIOJA 22</t>
  </si>
  <si>
    <t>Beatriz Lozano Macias</t>
  </si>
  <si>
    <t>Buenos días 
Me podrían ampliar la información del Edificio en Sevilla?
Superficie planta
Edificabilidad
Estado del activo
Duración contrato/Obligado cumplimiento 
Renta/Rentabilidad
Muchas gracias</t>
  </si>
  <si>
    <t>ESP000000035550</t>
  </si>
  <si>
    <t>https://www.cbre.es/propiedades/oportunidades-inversion/details/ES-ESP000000130575M/edificio-comercial-en-zona-prime-sevilla-sevilla-sevilla-41001?view=isLetting,isSale</t>
  </si>
  <si>
    <t>GLOBAL LISTING - VENTA/MIDCAPS - SERRANO 3</t>
  </si>
  <si>
    <t>Buenas tardes
Sigue disponible?
Libre o con inquilinos?
Renta / rentabilidad?
Obligado cumplimiento?
Precio negociable?
Muchas gracias</t>
  </si>
  <si>
    <t>ESP000000035594</t>
  </si>
  <si>
    <t>https://www.cbre.es/propiedades/locales/details/ES-ESP000000130191S/local-serrano-madrid-madrid-28001?view=isLetting,isSale</t>
  </si>
  <si>
    <t>GLOBAL LISTING - VENTA/MIDCAPS - TETUÁN 30</t>
  </si>
  <si>
    <t>Buenas tardes.
Sigue disponible?
Me podría ampliar la información?
Planos del Local?
Calle principal?
Muchas gracias</t>
  </si>
  <si>
    <t>ESP000000035595</t>
  </si>
  <si>
    <t>https://www.cbre.es/propiedades/oportunidades-inversion/details/ES-ESP000000130243M/edificio-comercial-en-odonnell-velazquez-tetuan-sevilla-sevilla-41001?view=isLetting,isSale</t>
  </si>
  <si>
    <t>IL - LEASE - OSCAR Gª CERECEDO - SOMERA 7 - 400 M2 - JAC</t>
  </si>
  <si>
    <t>Juan Arenillas De Chaves</t>
  </si>
  <si>
    <t>Recibimos demanda por whats app preguntando lo siguiente:
Buenos días. Somera 7-9, oficina de 421 m2. ¿alquiler anual?
paso demanda a JAC para que le contacte.</t>
  </si>
  <si>
    <t>Office</t>
  </si>
  <si>
    <t>ESP000000035659</t>
  </si>
  <si>
    <t>Advisory &amp; Transactions - Investor Leasing Offices</t>
  </si>
  <si>
    <t>Onys</t>
  </si>
  <si>
    <t>DEVELOPEMENT &amp; CONSTRUCTION &amp; ENGINEERING</t>
  </si>
  <si>
    <t>MAD-ASOCIACIÓN PSICOANALISTAS-200M</t>
  </si>
  <si>
    <t>100129 750101 MAD Tenant Rep High Street</t>
  </si>
  <si>
    <t>Marta Amador Garcia-Filoso</t>
  </si>
  <si>
    <t>Buscan local comercial para asociación. Para charlas, presentaciones de libros, etc. Bien comunicado, zona dentro M30. Rentas alrededor de 5-7k. Nos cubren honorarios de agencia.</t>
  </si>
  <si>
    <t>ESP000000035464</t>
  </si>
  <si>
    <t>Advisory &amp; Transaction - Occupiers  WP &amp; Consultoria</t>
  </si>
  <si>
    <t>Sin respuesta del cliente</t>
  </si>
  <si>
    <t>HEALTHCARE</t>
  </si>
  <si>
    <t>MAD-CLÍNICA CIRUGÍA PLÁSTICA-200M</t>
  </si>
  <si>
    <t>Buscan locales para clínica, en Madrid Centro. 35k no pueden pagar. 200m.</t>
  </si>
  <si>
    <t>ESP000000035499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</si>
</sst>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e"/>
      <family val="2"/>
    </font>
  </fonts>
  <fills count="3">
    <fill>
      <patternFill patternType="none"/>
    </fill>
    <fill>
      <patternFill patternType="gray125"/>
    </fill>
    <fill>
      <patternFill patternType="solid">
        <fgColor rgb="FF80B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Edades vs Puntajes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'TEMA 1 Y 2'!$A$2:$A$4</c:f>
              <c:strCache>
                <c:ptCount val="3"/>
                <c:pt idx="0">
                  <c:v>Ana</c:v>
                </c:pt>
                <c:pt idx="1">
                  <c:v>María</c:v>
                </c:pt>
                <c:pt idx="2">
                  <c:v>Elena</c:v>
                </c:pt>
              </c:strCache>
            </c:strRef>
          </c:cat>
          <c:val>
            <c:numRef>
              <c:f>'TEMA 1 Y 2'!$B$2:$B$4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2-4CE5-911C-712A0A99CD48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'TEMA 1 Y 2'!$A$2:$A$4</c:f>
              <c:strCache>
                <c:ptCount val="3"/>
                <c:pt idx="0">
                  <c:v>Ana</c:v>
                </c:pt>
                <c:pt idx="1">
                  <c:v>María</c:v>
                </c:pt>
                <c:pt idx="2">
                  <c:v>Elena</c:v>
                </c:pt>
              </c:strCache>
            </c:strRef>
          </c:cat>
          <c:val>
            <c:numRef>
              <c:f>'TEMA 1 Y 2'!$C$2:$C$4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C2-4CE5-911C-712A0A99CD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594117064"/>
        <c:axId val="1594118504"/>
      </c:barChart>
      <c:catAx>
        <c:axId val="159411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4118504"/>
        <c:crosses val="autoZero"/>
        <c:auto val="1"/>
        <c:lblAlgn val="ctr"/>
        <c:lblOffset val="100"/>
        <c:noMultiLvlLbl val="0"/>
      </c:catAx>
      <c:valAx>
        <c:axId val="1594118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411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 Edades vs Puntajes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'TEMA 1 Y 2'!$A$2:$A$4</c:f>
              <c:strCache>
                <c:ptCount val="3"/>
                <c:pt idx="0">
                  <c:v>Ana</c:v>
                </c:pt>
                <c:pt idx="1">
                  <c:v>María</c:v>
                </c:pt>
                <c:pt idx="2">
                  <c:v>Elena</c:v>
                </c:pt>
              </c:strCache>
            </c:strRef>
          </c:cat>
          <c:val>
            <c:numRef>
              <c:f>'TEMA 1 Y 2'!$B$2:$B$4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0-49C7-93A6-D583EF5FBEDB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'TEMA 1 Y 2'!$A$2:$A$4</c:f>
              <c:strCache>
                <c:ptCount val="3"/>
                <c:pt idx="0">
                  <c:v>Ana</c:v>
                </c:pt>
                <c:pt idx="1">
                  <c:v>María</c:v>
                </c:pt>
                <c:pt idx="2">
                  <c:v>Elena</c:v>
                </c:pt>
              </c:strCache>
            </c:strRef>
          </c:cat>
          <c:val>
            <c:numRef>
              <c:f>'TEMA 1 Y 2'!$C$2:$C$4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0-49C7-93A6-D583EF5FB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926808"/>
        <c:axId val="395927168"/>
      </c:barChart>
      <c:catAx>
        <c:axId val="39592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927168"/>
        <c:crosses val="autoZero"/>
        <c:auto val="1"/>
        <c:lblAlgn val="ctr"/>
        <c:lblOffset val="100"/>
        <c:noMultiLvlLbl val="0"/>
      </c:catAx>
      <c:valAx>
        <c:axId val="3959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5926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'TEMA 1 Y 2'!$B$1</c:f>
              <c:strCache>
                <c:ptCount val="1"/>
                <c:pt idx="0">
                  <c:v>Edades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F5A-438C-8B16-5C5B41DD20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F5A-438C-8B16-5C5B41DD20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F5A-438C-8B16-5C5B41DD207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F5A-438C-8B16-5C5B41DD207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F5A-438C-8B16-5C5B41DD207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F5A-438C-8B16-5C5B41DD2075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 1 Y 2'!$A$2:$A$4</c:f>
              <c:strCache>
                <c:ptCount val="3"/>
                <c:pt idx="0">
                  <c:v>Ana</c:v>
                </c:pt>
                <c:pt idx="1">
                  <c:v>María</c:v>
                </c:pt>
                <c:pt idx="2">
                  <c:v>Elena</c:v>
                </c:pt>
              </c:strCache>
            </c:strRef>
          </c:cat>
          <c:val>
            <c:numRef>
              <c:f>'TEMA 1 Y 2'!$B$2:$B$4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A-438C-8B16-5C5B41DD2075}"/>
            </c:ext>
          </c:extLst>
        </c:ser>
        <c:ser>
          <c:idx val="1"/>
          <c:order val="1"/>
          <c:tx>
            <c:strRef>
              <c:f>'TEMA 1 Y 2'!$C$1</c:f>
              <c:strCache>
                <c:ptCount val="1"/>
                <c:pt idx="0">
                  <c:v>Puntajes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F5A-438C-8B16-5C5B41DD20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F5A-438C-8B16-5C5B41DD20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F5A-438C-8B16-5C5B41DD207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F5A-438C-8B16-5C5B41DD207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4F5A-438C-8B16-5C5B41DD207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4F5A-438C-8B16-5C5B41DD2075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'TEMA 1 Y 2'!$A$2:$A$4</c:f>
              <c:strCache>
                <c:ptCount val="3"/>
                <c:pt idx="0">
                  <c:v>Ana</c:v>
                </c:pt>
                <c:pt idx="1">
                  <c:v>María</c:v>
                </c:pt>
                <c:pt idx="2">
                  <c:v>Elena</c:v>
                </c:pt>
              </c:strCache>
            </c:strRef>
          </c:cat>
          <c:val>
            <c:numRef>
              <c:f>'TEMA 1 Y 2'!$C$2:$C$4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5A-438C-8B16-5C5B41DD207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769620</xdr:colOff>
      <xdr:row>0</xdr:row>
      <xdr:rowOff>186690</xdr:rowOff>
    </xdr:from>
    <xdr:to>
      <xdr:col>11</xdr:col>
      <xdr:colOff>342900</xdr:colOff>
      <xdr:row>11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8F3E8B-24BE-6EF4-DA6B-941641FF1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784860</xdr:colOff>
      <xdr:row>12</xdr:row>
      <xdr:rowOff>118110</xdr:rowOff>
    </xdr:from>
    <xdr:to>
      <xdr:col>11</xdr:col>
      <xdr:colOff>144780</xdr:colOff>
      <xdr:row>24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88F8D9-7CCD-061D-33DA-6D23193E6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60960</xdr:colOff>
      <xdr:row>0</xdr:row>
      <xdr:rowOff>243840</xdr:rowOff>
    </xdr:from>
    <xdr:to>
      <xdr:col>17</xdr:col>
      <xdr:colOff>114300</xdr:colOff>
      <xdr:row>13</xdr:row>
      <xdr:rowOff>72390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D67549-5EB7-770A-BEEF-7BAD7263B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da, Elena @ Madrid" refreshedDate="45367.552174652781" createdVersion="8" refreshedVersion="8" minRefreshableVersion="3" recordCount="3" xr:uid="{20C02EC8-4160-49CE-B7F4-C594B8A16A41}">
  <cacheSource type="worksheet">
    <worksheetSource ref="A1:C4" sheet="TEMA 1 Y 2"/>
  </cacheSource>
  <cacheFields count="3">
    <cacheField name="Nombre" numFmtId="0">
      <sharedItems count="3">
        <s v="Ana"/>
        <s v="María"/>
        <s v="Elena"/>
      </sharedItems>
    </cacheField>
    <cacheField name="Edades" numFmtId="0">
      <sharedItems containsSemiMixedTypes="0" containsString="0" containsNumber="1" containsInteger="1" minValue="20" maxValue="40"/>
    </cacheField>
    <cacheField name="Puntajes" numFmtId="0">
      <sharedItems containsSemiMixedTypes="0" containsString="0" containsNumber="1" containsInteger="1" minValue="5" maxValue="9" count="3">
        <n v="5"/>
        <n v="6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0"/>
    <x v="0"/>
  </r>
  <r>
    <x v="1"/>
    <n v="30"/>
    <x v="1"/>
  </r>
  <r>
    <x v="2"/>
    <n v="4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F411C1-541A-4EE0-9412-B11A639283CF}" name="TablaDinámica7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3">
    <pivotField axis="axisRow" showAll="0">
      <items count="4">
        <item x="0"/>
        <item x="2"/>
        <item x="1"/>
        <item t="default"/>
      </items>
    </pivotField>
    <pivotField showAll="0"/>
    <pivotField axis="axisPage" dataField="1" multipleItemSelectionAllowed="1" showAll="0">
      <items count="4">
        <item h="1" x="0"/>
        <item x="1"/>
        <item x="2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pageFields count="1">
    <pageField fld="2" hier="-1"/>
  </pageFields>
  <dataFields count="1">
    <dataField name="Suma de Puntaj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29CCABA-57FB-4A15-82DC-3ADAE0B796A6}" autoFormatId="16" applyNumberFormats="0" applyBorderFormats="0" applyFontFormats="0" applyPatternFormats="0" applyAlignmentFormats="0" applyWidthHeightFormats="0">
  <queryTableRefresh nextId="32">
    <queryTableFields count="31">
      <queryTableField id="1" name="Nombre" tableColumnId="1"/>
      <queryTableField id="2" name="Fecha de reactivación" tableColumnId="2"/>
      <queryTableField id="3" name="Fecha de creación" tableColumnId="3"/>
      <queryTableField id="4" name="Fecha" tableColumnId="4"/>
      <queryTableField id="5" name="Tipo" tableColumnId="5"/>
      <queryTableField id="6" name="Medios captacion" tableColumnId="6"/>
      <queryTableField id="7" name="Estado actual" tableColumnId="7"/>
      <queryTableField id="8" name="Departamento ppal de la oportunidad" tableColumnId="8"/>
      <queryTableField id="9" name="Ejecutivo" tableColumnId="9"/>
      <queryTableField id="10" name="Comentarios internos" tableColumnId="10"/>
      <queryTableField id="11" name="Descripción" tableColumnId="11"/>
      <queryTableField id="12" name="Producto" tableColumnId="12"/>
      <queryTableField id="13" name="Fecha de creación del registro" tableColumnId="13"/>
      <queryTableField id="14" name="ID LEAD" tableColumnId="14"/>
      <queryTableField id="15" name="Modalidad" tableColumnId="15"/>
      <queryTableField id="16" name="Referencia" tableColumnId="16"/>
      <queryTableField id="17" name="Nombre del demandante" tableColumnId="17"/>
      <queryTableField id="18" name="Teléfono" tableColumnId="18"/>
      <queryTableField id="19" name="Departamento" tableColumnId="19"/>
      <queryTableField id="20" name="URL Lead Web" tableColumnId="20"/>
      <queryTableField id="21" name="Departamento principal de la oportunidad" tableColumnId="21"/>
      <queryTableField id="22" name="Empresa" tableColumnId="22"/>
      <queryTableField id="23" name="Empresa demandante" tableColumnId="23"/>
      <queryTableField id="24" name="Fecha paso a propuesta" tableColumnId="24"/>
      <queryTableField id="25" name="Lead Origen" tableColumnId="25"/>
      <queryTableField id="26" name="Motivo de cierre" tableColumnId="26"/>
      <queryTableField id="27" name="Precio desde" tableColumnId="27"/>
      <queryTableField id="28" name="Precio hasta" tableColumnId="28"/>
      <queryTableField id="29" name="Sector Actividad" tableColumnId="29"/>
      <queryTableField id="30" name="Sup. Estadistica" tableColumnId="30"/>
      <queryTableField id="31" name="TIPO + Medios captación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FFD867-9B49-4A96-8F38-D8A65B0C3F52}" name="Table1" displayName="Table1" ref="A1:AE17" tableType="queryTable" totalsRowShown="0">
  <autoFilter ref="A1:AE17" xr:uid="{0FFFD867-9B49-4A96-8F38-D8A65B0C3F52}"/>
  <tableColumns count="31">
    <tableColumn id="1" xr3:uid="{85231639-8107-4D6D-B363-94E1A7BF8F77}" uniqueName="1" name="Nombre" queryTableFieldId="1" dataDxfId="20"/>
    <tableColumn id="2" xr3:uid="{3B2B805F-77EF-4B1D-9910-01826CAB05F9}" uniqueName="2" name="Fecha de reactivación" queryTableFieldId="2" dataDxfId="19"/>
    <tableColumn id="3" xr3:uid="{CFB1FB29-D027-40EA-800F-B4062D6227BB}" uniqueName="3" name="Fecha de creación" queryTableFieldId="3" dataDxfId="18"/>
    <tableColumn id="4" xr3:uid="{0CB698DF-7ADF-4153-91CC-0D60C1393657}" uniqueName="4" name="Fecha" queryTableFieldId="4" dataDxfId="17"/>
    <tableColumn id="5" xr3:uid="{E122A874-115F-4913-BD27-AEEF9E8C1C1C}" uniqueName="5" name="Tipo" queryTableFieldId="5" dataDxfId="16"/>
    <tableColumn id="6" xr3:uid="{097516D3-9785-4A16-A1D6-5F62B08065D4}" uniqueName="6" name="Medios captacion" queryTableFieldId="6" dataDxfId="15"/>
    <tableColumn id="7" xr3:uid="{C24D3647-08AA-4242-B85E-910FF6D46F23}" uniqueName="7" name="Estado actual" queryTableFieldId="7" dataDxfId="14"/>
    <tableColumn id="8" xr3:uid="{95330174-1365-4B14-B324-E4C64F3DB840}" uniqueName="8" name="Departamento ppal de la oportunidad" queryTableFieldId="8" dataDxfId="13"/>
    <tableColumn id="9" xr3:uid="{8983AD48-1B35-44C1-B9D2-6F8E0E9672C7}" uniqueName="9" name="Ejecutivo" queryTableFieldId="9" dataDxfId="12"/>
    <tableColumn id="10" xr3:uid="{98CBD649-FD2E-4B73-8029-8C95FE9FCB41}" uniqueName="10" name="Comentarios internos" queryTableFieldId="10" dataDxfId="11"/>
    <tableColumn id="11" xr3:uid="{45FC94DB-76F2-4F08-A1DF-2ACDDA9F12B4}" uniqueName="11" name="Descripción" queryTableFieldId="11" dataDxfId="10"/>
    <tableColumn id="12" xr3:uid="{D98F7129-D3D8-466E-ADAA-467D2DCEED0C}" uniqueName="12" name="Producto" queryTableFieldId="12" dataDxfId="9"/>
    <tableColumn id="13" xr3:uid="{E6320D4C-7E37-48EC-994A-47AF705A5C6A}" uniqueName="13" name="Fecha de creación del registro" queryTableFieldId="13"/>
    <tableColumn id="14" xr3:uid="{3A1B85C2-675D-47D7-8A5F-7BD3AAD87C4E}" uniqueName="14" name="ID LEAD" queryTableFieldId="14"/>
    <tableColumn id="15" xr3:uid="{2EDF5EA4-33C7-4B60-B0F0-370BF652C44B}" uniqueName="15" name="Modalidad" queryTableFieldId="15" dataDxfId="8"/>
    <tableColumn id="16" xr3:uid="{582DACE6-C95B-47E0-9D66-9DC50671476D}" uniqueName="16" name="Referencia" queryTableFieldId="16" dataDxfId="7"/>
    <tableColumn id="17" xr3:uid="{D30A8908-1F92-4E62-B75C-C8585871AF85}" uniqueName="17" name="Nombre del demandante" queryTableFieldId="17"/>
    <tableColumn id="18" xr3:uid="{84C3A086-7810-4517-9BC2-D5B70F80ADCE}" uniqueName="18" name="Teléfono" queryTableFieldId="18"/>
    <tableColumn id="19" xr3:uid="{BD2CE7DD-FB56-4807-A266-73F609C71E9C}" uniqueName="19" name="Departamento" queryTableFieldId="19" dataDxfId="6"/>
    <tableColumn id="20" xr3:uid="{6BB81FF2-4A7C-470D-8241-86E86B70755A}" uniqueName="20" name="URL Lead Web" queryTableFieldId="20" dataDxfId="5"/>
    <tableColumn id="21" xr3:uid="{8D7DBAAE-433D-4584-B060-5474CF96E3D4}" uniqueName="21" name="Departamento principal de la oportunidad" queryTableFieldId="21"/>
    <tableColumn id="22" xr3:uid="{55C2CD2A-9EE5-429B-98D4-5808B9B5E73E}" uniqueName="22" name="Empresa" queryTableFieldId="22"/>
    <tableColumn id="23" xr3:uid="{18D83A5D-4489-4C77-99E0-DBBD48E5F83F}" uniqueName="23" name="Empresa demandante" queryTableFieldId="23" dataDxfId="4"/>
    <tableColumn id="24" xr3:uid="{91F24CA1-0B4B-4BB7-BE81-DC8B22C39C41}" uniqueName="24" name="Fecha paso a propuesta" queryTableFieldId="24" dataDxfId="3"/>
    <tableColumn id="25" xr3:uid="{13A13DFC-E896-4151-B076-7F1DBADDC3BE}" uniqueName="25" name="Lead Origen" queryTableFieldId="25"/>
    <tableColumn id="26" xr3:uid="{5451EB98-C917-49FC-B704-2FE6075BFCBB}" uniqueName="26" name="Motivo de cierre" queryTableFieldId="26" dataDxfId="2"/>
    <tableColumn id="27" xr3:uid="{B9C6D23C-14C4-4F09-8C84-09101D2FD3CC}" uniqueName="27" name="Precio desde" queryTableFieldId="27"/>
    <tableColumn id="28" xr3:uid="{D3B9A391-2197-4AD1-9851-9F5D8331C155}" uniqueName="28" name="Precio hasta" queryTableFieldId="28"/>
    <tableColumn id="29" xr3:uid="{F95699BF-FACF-4881-B06A-EB906EFF14F4}" uniqueName="29" name="Sector Actividad" queryTableFieldId="29" dataDxfId="1"/>
    <tableColumn id="30" xr3:uid="{281653B9-36E0-4A19-AF8F-6430906B8240}" uniqueName="30" name="Sup. Estadistica" queryTableFieldId="30"/>
    <tableColumn id="31" xr3:uid="{0423D8AD-E8BF-4DAA-BE75-64048C617A9C}" uniqueName="31" name="TIPO + Medios captación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DEAB-7207-4C4F-B414-4BC35A3384E1}">
  <dimension ref="A1:F7"/>
  <sheetViews>
    <sheetView workbookViewId="0">
      <selection activeCell="E23" sqref="E23"/>
    </sheetView>
  </sheetViews>
  <sheetFormatPr baseColWidth="10" defaultRowHeight="14.4" x14ac:dyDescent="0.3"/>
  <cols>
    <col min="6" max="6" width="16" customWidth="1"/>
  </cols>
  <sheetData>
    <row r="1" spans="1:6" ht="25.05" customHeight="1" x14ac:dyDescent="0.3">
      <c r="A1" s="1" t="s">
        <v>0</v>
      </c>
      <c r="B1" s="2" t="s">
        <v>1</v>
      </c>
      <c r="C1" s="2" t="s">
        <v>5</v>
      </c>
    </row>
    <row r="2" spans="1:6" x14ac:dyDescent="0.3">
      <c r="A2" s="3" t="s">
        <v>2</v>
      </c>
      <c r="B2" s="3">
        <v>20</v>
      </c>
      <c r="C2" s="3">
        <v>5</v>
      </c>
      <c r="E2" s="3" t="s">
        <v>6</v>
      </c>
      <c r="F2" s="3">
        <f>SUM(B2:B4)</f>
        <v>90</v>
      </c>
    </row>
    <row r="3" spans="1:6" x14ac:dyDescent="0.3">
      <c r="A3" s="3" t="s">
        <v>3</v>
      </c>
      <c r="B3" s="3">
        <v>30</v>
      </c>
      <c r="C3" s="3">
        <v>6</v>
      </c>
      <c r="E3" s="3" t="s">
        <v>7</v>
      </c>
      <c r="F3" s="3">
        <f>AVERAGE(B2:B4)</f>
        <v>30</v>
      </c>
    </row>
    <row r="4" spans="1:6" x14ac:dyDescent="0.3">
      <c r="A4" s="3" t="s">
        <v>4</v>
      </c>
      <c r="B4" s="3">
        <v>40</v>
      </c>
      <c r="C4" s="3">
        <v>9</v>
      </c>
      <c r="E4" s="3" t="s">
        <v>8</v>
      </c>
      <c r="F4" s="3">
        <f>MAX(C2:C4)</f>
        <v>9</v>
      </c>
    </row>
    <row r="5" spans="1:6" x14ac:dyDescent="0.3">
      <c r="C5" t="e">
        <f>C4/0</f>
        <v>#DIV/0!</v>
      </c>
      <c r="E5" s="3" t="s">
        <v>9</v>
      </c>
      <c r="F5" s="3">
        <f>MIN(C2:C4)</f>
        <v>5</v>
      </c>
    </row>
    <row r="6" spans="1:6" x14ac:dyDescent="0.3">
      <c r="E6" s="3" t="s">
        <v>10</v>
      </c>
      <c r="F6" s="3">
        <f>COUNTIF(B2:B4,"&gt;30")</f>
        <v>1</v>
      </c>
    </row>
    <row r="7" spans="1:6" x14ac:dyDescent="0.3">
      <c r="E7" s="3" t="s">
        <v>11</v>
      </c>
      <c r="F7" s="3" t="str">
        <f>IFERROR(C5,"REVISAR ERROR")</f>
        <v>REVISAR ERROR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189E-73F2-48BA-842E-A5BAD1194CE2}">
  <dimension ref="A1:B6"/>
  <sheetViews>
    <sheetView workbookViewId="0">
      <selection activeCell="D3" sqref="D3"/>
    </sheetView>
  </sheetViews>
  <sheetFormatPr baseColWidth="10" defaultRowHeight="14.4" x14ac:dyDescent="0.3"/>
  <cols>
    <col min="1" max="1" width="16.5546875" bestFit="1" customWidth="1"/>
    <col min="2" max="2" width="18.5546875" bestFit="1" customWidth="1"/>
  </cols>
  <sheetData>
    <row r="1" spans="1:2" x14ac:dyDescent="0.3">
      <c r="A1" s="4" t="s">
        <v>5</v>
      </c>
      <c r="B1" t="s">
        <v>15</v>
      </c>
    </row>
    <row r="3" spans="1:2" x14ac:dyDescent="0.3">
      <c r="A3" s="4" t="s">
        <v>12</v>
      </c>
      <c r="B3" t="s">
        <v>14</v>
      </c>
    </row>
    <row r="4" spans="1:2" x14ac:dyDescent="0.3">
      <c r="A4" s="5" t="s">
        <v>4</v>
      </c>
      <c r="B4" s="6">
        <v>9</v>
      </c>
    </row>
    <row r="5" spans="1:2" x14ac:dyDescent="0.3">
      <c r="A5" s="5" t="s">
        <v>3</v>
      </c>
      <c r="B5" s="6">
        <v>6</v>
      </c>
    </row>
    <row r="6" spans="1:2" x14ac:dyDescent="0.3">
      <c r="A6" s="5" t="s">
        <v>13</v>
      </c>
      <c r="B6" s="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ACD-D496-4C39-AD30-6C47A5CD6563}">
  <dimension ref="A1:AE17"/>
  <sheetViews>
    <sheetView tabSelected="1" workbookViewId="0">
      <selection sqref="A1:AE17"/>
    </sheetView>
  </sheetViews>
  <sheetFormatPr baseColWidth="10" defaultRowHeight="14.4" x14ac:dyDescent="0.3"/>
  <cols>
    <col min="1" max="1" width="53.6640625" bestFit="1" customWidth="1"/>
    <col min="2" max="2" width="21.44140625" bestFit="1" customWidth="1"/>
    <col min="3" max="3" width="18.33203125" bestFit="1" customWidth="1"/>
    <col min="4" max="4" width="10.5546875" bestFit="1" customWidth="1"/>
    <col min="5" max="5" width="6.88671875" bestFit="1" customWidth="1"/>
    <col min="6" max="6" width="18.33203125" bestFit="1" customWidth="1"/>
    <col min="7" max="7" width="14.44140625" bestFit="1" customWidth="1"/>
    <col min="8" max="8" width="37.44140625" bestFit="1" customWidth="1"/>
    <col min="9" max="9" width="24.21875" bestFit="1" customWidth="1"/>
    <col min="10" max="11" width="80.88671875" bestFit="1" customWidth="1"/>
    <col min="12" max="12" width="11" bestFit="1" customWidth="1"/>
    <col min="13" max="13" width="28.21875" bestFit="1" customWidth="1"/>
    <col min="14" max="14" width="9.77734375" bestFit="1" customWidth="1"/>
    <col min="15" max="15" width="12.33203125" bestFit="1" customWidth="1"/>
    <col min="16" max="16" width="15.88671875" bestFit="1" customWidth="1"/>
    <col min="17" max="17" width="24.5546875" bestFit="1" customWidth="1"/>
    <col min="18" max="18" width="12" bestFit="1" customWidth="1"/>
    <col min="19" max="19" width="45.109375" bestFit="1" customWidth="1"/>
    <col min="20" max="20" width="80.88671875" bestFit="1" customWidth="1"/>
    <col min="21" max="21" width="39.109375" bestFit="1" customWidth="1"/>
    <col min="22" max="22" width="10.44140625" bestFit="1" customWidth="1"/>
    <col min="23" max="23" width="21.77734375" bestFit="1" customWidth="1"/>
    <col min="24" max="24" width="23.109375" bestFit="1" customWidth="1"/>
    <col min="25" max="25" width="13.21875" bestFit="1" customWidth="1"/>
    <col min="26" max="26" width="20.5546875" bestFit="1" customWidth="1"/>
    <col min="27" max="27" width="13.88671875" bestFit="1" customWidth="1"/>
    <col min="28" max="28" width="13.44140625" bestFit="1" customWidth="1"/>
    <col min="29" max="29" width="44.77734375" bestFit="1" customWidth="1"/>
    <col min="30" max="30" width="16.21875" bestFit="1" customWidth="1"/>
    <col min="31" max="31" width="24.6640625" bestFit="1" customWidth="1"/>
  </cols>
  <sheetData>
    <row r="1" spans="1:31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3">
      <c r="A2" s="6" t="s">
        <v>46</v>
      </c>
      <c r="B2" s="7"/>
      <c r="C2" s="7">
        <v>45361.682488425926</v>
      </c>
      <c r="D2" s="8">
        <v>45361</v>
      </c>
      <c r="E2" s="6" t="s">
        <v>47</v>
      </c>
      <c r="F2" s="6" t="s">
        <v>48</v>
      </c>
      <c r="G2" s="6" t="s">
        <v>49</v>
      </c>
      <c r="H2" s="6" t="s">
        <v>50</v>
      </c>
      <c r="I2" s="6" t="s">
        <v>51</v>
      </c>
      <c r="J2" s="6" t="s">
        <v>52</v>
      </c>
      <c r="K2" s="6" t="s">
        <v>53</v>
      </c>
      <c r="L2" s="6" t="s">
        <v>54</v>
      </c>
      <c r="M2" t="s">
        <v>52</v>
      </c>
      <c r="N2" t="s">
        <v>52</v>
      </c>
      <c r="O2" s="6" t="s">
        <v>55</v>
      </c>
      <c r="P2" s="6" t="s">
        <v>56</v>
      </c>
      <c r="Q2" t="s">
        <v>52</v>
      </c>
      <c r="R2">
        <v>665839994</v>
      </c>
      <c r="S2" s="6" t="s">
        <v>57</v>
      </c>
      <c r="T2" s="6" t="s">
        <v>58</v>
      </c>
      <c r="U2" t="s">
        <v>52</v>
      </c>
      <c r="V2" t="s">
        <v>52</v>
      </c>
      <c r="W2" s="6" t="s">
        <v>52</v>
      </c>
      <c r="X2" s="7">
        <v>45363.528819444444</v>
      </c>
      <c r="Y2" t="s">
        <v>52</v>
      </c>
      <c r="Z2" s="6" t="s">
        <v>52</v>
      </c>
      <c r="AA2" t="s">
        <v>52</v>
      </c>
      <c r="AC2" s="6" t="s">
        <v>47</v>
      </c>
      <c r="AD2">
        <v>160</v>
      </c>
      <c r="AE2" s="6" t="s">
        <v>59</v>
      </c>
    </row>
    <row r="3" spans="1:31" x14ac:dyDescent="0.3">
      <c r="A3" s="6" t="s">
        <v>60</v>
      </c>
      <c r="B3" s="7"/>
      <c r="C3" s="7">
        <v>45352.573472222219</v>
      </c>
      <c r="D3" s="8">
        <v>45352</v>
      </c>
      <c r="E3" s="6" t="s">
        <v>47</v>
      </c>
      <c r="F3" s="6" t="s">
        <v>61</v>
      </c>
      <c r="G3" s="6" t="s">
        <v>49</v>
      </c>
      <c r="H3" s="6" t="s">
        <v>62</v>
      </c>
      <c r="I3" s="6" t="s">
        <v>63</v>
      </c>
      <c r="J3" s="6" t="s">
        <v>52</v>
      </c>
      <c r="K3" s="6" t="s">
        <v>64</v>
      </c>
      <c r="L3" s="6" t="s">
        <v>54</v>
      </c>
      <c r="M3" t="s">
        <v>52</v>
      </c>
      <c r="N3" t="s">
        <v>52</v>
      </c>
      <c r="O3" s="6" t="s">
        <v>55</v>
      </c>
      <c r="P3" s="6" t="s">
        <v>65</v>
      </c>
      <c r="Q3" t="s">
        <v>52</v>
      </c>
      <c r="R3">
        <v>667903191</v>
      </c>
      <c r="S3" s="6" t="s">
        <v>57</v>
      </c>
      <c r="T3" s="6" t="s">
        <v>52</v>
      </c>
      <c r="U3" t="s">
        <v>52</v>
      </c>
      <c r="V3" t="s">
        <v>52</v>
      </c>
      <c r="W3" s="6" t="s">
        <v>66</v>
      </c>
      <c r="X3" s="7"/>
      <c r="Y3" t="s">
        <v>52</v>
      </c>
      <c r="Z3" s="6" t="s">
        <v>52</v>
      </c>
      <c r="AA3" t="s">
        <v>52</v>
      </c>
      <c r="AC3" s="6" t="s">
        <v>67</v>
      </c>
      <c r="AD3">
        <v>500</v>
      </c>
      <c r="AE3" s="6" t="s">
        <v>68</v>
      </c>
    </row>
    <row r="4" spans="1:31" x14ac:dyDescent="0.3">
      <c r="A4" s="6" t="s">
        <v>69</v>
      </c>
      <c r="B4" s="7"/>
      <c r="C4" s="7">
        <v>45352.711064814815</v>
      </c>
      <c r="D4" s="8">
        <v>45352</v>
      </c>
      <c r="E4" s="6" t="s">
        <v>47</v>
      </c>
      <c r="F4" s="6" t="s">
        <v>48</v>
      </c>
      <c r="G4" s="6" t="s">
        <v>70</v>
      </c>
      <c r="H4" s="6" t="s">
        <v>71</v>
      </c>
      <c r="I4" s="6" t="s">
        <v>72</v>
      </c>
      <c r="J4" s="6" t="s">
        <v>52</v>
      </c>
      <c r="K4" s="6" t="s">
        <v>73</v>
      </c>
      <c r="L4" s="6" t="s">
        <v>54</v>
      </c>
      <c r="M4" t="s">
        <v>52</v>
      </c>
      <c r="N4" t="s">
        <v>52</v>
      </c>
      <c r="O4" s="6" t="s">
        <v>55</v>
      </c>
      <c r="P4" s="6" t="s">
        <v>74</v>
      </c>
      <c r="Q4" t="s">
        <v>52</v>
      </c>
      <c r="R4">
        <v>34656988302</v>
      </c>
      <c r="S4" s="6" t="s">
        <v>57</v>
      </c>
      <c r="T4" s="6" t="s">
        <v>75</v>
      </c>
      <c r="U4" t="s">
        <v>52</v>
      </c>
      <c r="V4" t="s">
        <v>52</v>
      </c>
      <c r="W4" s="6" t="s">
        <v>52</v>
      </c>
      <c r="X4" s="7"/>
      <c r="Y4" t="s">
        <v>52</v>
      </c>
      <c r="Z4" s="6" t="s">
        <v>76</v>
      </c>
      <c r="AA4" t="s">
        <v>52</v>
      </c>
      <c r="AC4" s="6" t="s">
        <v>52</v>
      </c>
      <c r="AD4">
        <v>30</v>
      </c>
      <c r="AE4" s="6" t="s">
        <v>59</v>
      </c>
    </row>
    <row r="5" spans="1:31" x14ac:dyDescent="0.3">
      <c r="A5" s="6" t="s">
        <v>69</v>
      </c>
      <c r="B5" s="7"/>
      <c r="C5" s="7">
        <v>45362.786458333336</v>
      </c>
      <c r="D5" s="8">
        <v>45362</v>
      </c>
      <c r="E5" s="6" t="s">
        <v>47</v>
      </c>
      <c r="F5" s="6" t="s">
        <v>48</v>
      </c>
      <c r="G5" s="6" t="s">
        <v>77</v>
      </c>
      <c r="H5" s="6" t="s">
        <v>71</v>
      </c>
      <c r="I5" s="6" t="s">
        <v>72</v>
      </c>
      <c r="J5" s="6" t="s">
        <v>52</v>
      </c>
      <c r="K5" s="6" t="s">
        <v>78</v>
      </c>
      <c r="L5" s="6" t="s">
        <v>54</v>
      </c>
      <c r="M5" t="s">
        <v>52</v>
      </c>
      <c r="N5" t="s">
        <v>52</v>
      </c>
      <c r="O5" s="6" t="s">
        <v>55</v>
      </c>
      <c r="P5" s="6" t="s">
        <v>79</v>
      </c>
      <c r="Q5" t="s">
        <v>52</v>
      </c>
      <c r="R5">
        <v>641907324</v>
      </c>
      <c r="S5" s="6" t="s">
        <v>52</v>
      </c>
      <c r="T5" s="6" t="s">
        <v>75</v>
      </c>
      <c r="U5" t="s">
        <v>52</v>
      </c>
      <c r="V5" t="s">
        <v>52</v>
      </c>
      <c r="W5" s="6" t="s">
        <v>52</v>
      </c>
      <c r="X5" s="7"/>
      <c r="Y5" t="s">
        <v>52</v>
      </c>
      <c r="Z5" s="6" t="s">
        <v>52</v>
      </c>
      <c r="AA5" t="s">
        <v>52</v>
      </c>
      <c r="AC5" s="6" t="s">
        <v>52</v>
      </c>
      <c r="AD5">
        <v>30</v>
      </c>
      <c r="AE5" s="6" t="s">
        <v>59</v>
      </c>
    </row>
    <row r="6" spans="1:31" x14ac:dyDescent="0.3">
      <c r="A6" s="6" t="s">
        <v>80</v>
      </c>
      <c r="B6" s="7"/>
      <c r="C6" s="7">
        <v>45356.643483796295</v>
      </c>
      <c r="D6" s="8">
        <v>45356</v>
      </c>
      <c r="E6" s="6" t="s">
        <v>47</v>
      </c>
      <c r="F6" s="6" t="s">
        <v>48</v>
      </c>
      <c r="G6" s="6" t="s">
        <v>70</v>
      </c>
      <c r="H6" s="6" t="s">
        <v>71</v>
      </c>
      <c r="I6" s="6" t="s">
        <v>72</v>
      </c>
      <c r="J6" s="6" t="s">
        <v>52</v>
      </c>
      <c r="K6" s="6" t="s">
        <v>81</v>
      </c>
      <c r="L6" s="6" t="s">
        <v>54</v>
      </c>
      <c r="M6" t="s">
        <v>52</v>
      </c>
      <c r="N6" t="s">
        <v>52</v>
      </c>
      <c r="O6" s="6" t="s">
        <v>55</v>
      </c>
      <c r="P6" s="6" t="s">
        <v>82</v>
      </c>
      <c r="Q6" t="s">
        <v>52</v>
      </c>
      <c r="R6">
        <v>659221383</v>
      </c>
      <c r="S6" s="6" t="s">
        <v>57</v>
      </c>
      <c r="T6" s="6" t="s">
        <v>83</v>
      </c>
      <c r="U6" t="s">
        <v>52</v>
      </c>
      <c r="V6" t="s">
        <v>52</v>
      </c>
      <c r="W6" s="6" t="s">
        <v>52</v>
      </c>
      <c r="X6" s="7"/>
      <c r="Y6" t="s">
        <v>52</v>
      </c>
      <c r="Z6" s="6" t="s">
        <v>76</v>
      </c>
      <c r="AA6" t="s">
        <v>52</v>
      </c>
      <c r="AC6" s="6" t="s">
        <v>52</v>
      </c>
      <c r="AD6">
        <v>150</v>
      </c>
      <c r="AE6" s="6" t="s">
        <v>59</v>
      </c>
    </row>
    <row r="7" spans="1:31" x14ac:dyDescent="0.3">
      <c r="A7" s="6" t="s">
        <v>84</v>
      </c>
      <c r="B7" s="7"/>
      <c r="C7" s="7">
        <v>45360.289502314816</v>
      </c>
      <c r="D7" s="8">
        <v>45360</v>
      </c>
      <c r="E7" s="6" t="s">
        <v>47</v>
      </c>
      <c r="F7" s="6" t="s">
        <v>48</v>
      </c>
      <c r="G7" s="6" t="s">
        <v>77</v>
      </c>
      <c r="H7" s="6" t="s">
        <v>85</v>
      </c>
      <c r="I7" s="6" t="s">
        <v>86</v>
      </c>
      <c r="J7" s="6" t="s">
        <v>52</v>
      </c>
      <c r="K7" s="6" t="s">
        <v>87</v>
      </c>
      <c r="L7" s="6" t="s">
        <v>54</v>
      </c>
      <c r="M7" t="s">
        <v>52</v>
      </c>
      <c r="N7" t="s">
        <v>52</v>
      </c>
      <c r="O7" s="6" t="s">
        <v>55</v>
      </c>
      <c r="P7" s="6" t="s">
        <v>88</v>
      </c>
      <c r="Q7" t="s">
        <v>52</v>
      </c>
      <c r="R7">
        <v>609579080</v>
      </c>
      <c r="S7" s="6" t="s">
        <v>52</v>
      </c>
      <c r="T7" s="6" t="s">
        <v>89</v>
      </c>
      <c r="U7" t="s">
        <v>52</v>
      </c>
      <c r="V7" t="s">
        <v>52</v>
      </c>
      <c r="W7" s="6" t="s">
        <v>52</v>
      </c>
      <c r="X7" s="7"/>
      <c r="Y7" t="s">
        <v>52</v>
      </c>
      <c r="Z7" s="6" t="s">
        <v>52</v>
      </c>
      <c r="AA7" t="s">
        <v>52</v>
      </c>
      <c r="AC7" s="6" t="s">
        <v>52</v>
      </c>
      <c r="AD7">
        <v>720</v>
      </c>
      <c r="AE7" s="6" t="s">
        <v>59</v>
      </c>
    </row>
    <row r="8" spans="1:31" x14ac:dyDescent="0.3">
      <c r="A8" s="6" t="s">
        <v>90</v>
      </c>
      <c r="B8" s="7"/>
      <c r="C8" s="7">
        <v>45362.519861111112</v>
      </c>
      <c r="D8" s="8">
        <v>45362</v>
      </c>
      <c r="E8" s="6" t="s">
        <v>47</v>
      </c>
      <c r="F8" s="6" t="s">
        <v>48</v>
      </c>
      <c r="G8" s="6" t="s">
        <v>77</v>
      </c>
      <c r="H8" s="6" t="s">
        <v>50</v>
      </c>
      <c r="I8" s="6" t="s">
        <v>51</v>
      </c>
      <c r="J8" s="6" t="s">
        <v>91</v>
      </c>
      <c r="K8" s="6" t="s">
        <v>92</v>
      </c>
      <c r="L8" s="6" t="s">
        <v>54</v>
      </c>
      <c r="M8" t="s">
        <v>52</v>
      </c>
      <c r="N8" t="s">
        <v>52</v>
      </c>
      <c r="O8" s="6" t="s">
        <v>55</v>
      </c>
      <c r="P8" s="6" t="s">
        <v>93</v>
      </c>
      <c r="Q8" t="s">
        <v>52</v>
      </c>
      <c r="R8">
        <v>34633540930</v>
      </c>
      <c r="S8" s="6" t="s">
        <v>57</v>
      </c>
      <c r="T8" s="6" t="s">
        <v>94</v>
      </c>
      <c r="U8" t="s">
        <v>52</v>
      </c>
      <c r="V8" t="s">
        <v>52</v>
      </c>
      <c r="W8" s="6" t="s">
        <v>52</v>
      </c>
      <c r="X8" s="7"/>
      <c r="Y8" t="s">
        <v>52</v>
      </c>
      <c r="Z8" s="6" t="s">
        <v>52</v>
      </c>
      <c r="AA8" t="s">
        <v>52</v>
      </c>
      <c r="AC8" s="6" t="s">
        <v>47</v>
      </c>
      <c r="AD8">
        <v>160</v>
      </c>
      <c r="AE8" s="6" t="s">
        <v>59</v>
      </c>
    </row>
    <row r="9" spans="1:31" x14ac:dyDescent="0.3">
      <c r="A9" s="6" t="s">
        <v>95</v>
      </c>
      <c r="B9" s="7"/>
      <c r="C9" s="7">
        <v>45362.485034722224</v>
      </c>
      <c r="D9" s="8">
        <v>45362</v>
      </c>
      <c r="E9" s="6" t="s">
        <v>47</v>
      </c>
      <c r="F9" s="6" t="s">
        <v>48</v>
      </c>
      <c r="G9" s="6" t="s">
        <v>77</v>
      </c>
      <c r="H9" s="6" t="s">
        <v>96</v>
      </c>
      <c r="I9" s="6" t="s">
        <v>97</v>
      </c>
      <c r="J9" s="6" t="s">
        <v>52</v>
      </c>
      <c r="K9" s="6" t="s">
        <v>98</v>
      </c>
      <c r="L9" s="6" t="s">
        <v>54</v>
      </c>
      <c r="M9" t="s">
        <v>52</v>
      </c>
      <c r="N9" t="s">
        <v>52</v>
      </c>
      <c r="O9" s="6" t="s">
        <v>99</v>
      </c>
      <c r="P9" s="6" t="s">
        <v>100</v>
      </c>
      <c r="Q9" t="s">
        <v>52</v>
      </c>
      <c r="R9">
        <v>661828404</v>
      </c>
      <c r="S9" s="6" t="s">
        <v>52</v>
      </c>
      <c r="T9" s="6" t="s">
        <v>101</v>
      </c>
      <c r="U9" t="s">
        <v>52</v>
      </c>
      <c r="V9" t="s">
        <v>52</v>
      </c>
      <c r="W9" s="6" t="s">
        <v>52</v>
      </c>
      <c r="X9" s="7"/>
      <c r="Y9" t="s">
        <v>52</v>
      </c>
      <c r="Z9" s="6" t="s">
        <v>52</v>
      </c>
      <c r="AA9" t="s">
        <v>52</v>
      </c>
      <c r="AC9" s="6" t="s">
        <v>52</v>
      </c>
      <c r="AD9">
        <v>220</v>
      </c>
      <c r="AE9" s="6" t="s">
        <v>59</v>
      </c>
    </row>
    <row r="10" spans="1:31" x14ac:dyDescent="0.3">
      <c r="A10" s="6" t="s">
        <v>102</v>
      </c>
      <c r="B10" s="7"/>
      <c r="C10" s="7">
        <v>45366.009699074071</v>
      </c>
      <c r="D10" s="8">
        <v>45366</v>
      </c>
      <c r="E10" s="6" t="s">
        <v>47</v>
      </c>
      <c r="F10" s="6" t="s">
        <v>48</v>
      </c>
      <c r="G10" s="6" t="s">
        <v>77</v>
      </c>
      <c r="H10" s="6" t="s">
        <v>103</v>
      </c>
      <c r="I10" s="6" t="s">
        <v>104</v>
      </c>
      <c r="J10" s="6" t="s">
        <v>52</v>
      </c>
      <c r="K10" s="6" t="s">
        <v>105</v>
      </c>
      <c r="L10" s="6" t="s">
        <v>54</v>
      </c>
      <c r="M10" t="s">
        <v>52</v>
      </c>
      <c r="N10" t="s">
        <v>52</v>
      </c>
      <c r="O10" s="6" t="s">
        <v>99</v>
      </c>
      <c r="P10" s="6" t="s">
        <v>106</v>
      </c>
      <c r="Q10" t="s">
        <v>52</v>
      </c>
      <c r="R10">
        <v>5613730188</v>
      </c>
      <c r="S10" s="6" t="s">
        <v>52</v>
      </c>
      <c r="T10" s="6" t="s">
        <v>107</v>
      </c>
      <c r="U10" t="s">
        <v>52</v>
      </c>
      <c r="V10" t="s">
        <v>52</v>
      </c>
      <c r="W10" s="6" t="s">
        <v>52</v>
      </c>
      <c r="X10" s="7"/>
      <c r="Y10" t="s">
        <v>52</v>
      </c>
      <c r="Z10" s="6" t="s">
        <v>52</v>
      </c>
      <c r="AA10" t="s">
        <v>52</v>
      </c>
      <c r="AC10" s="6" t="s">
        <v>52</v>
      </c>
      <c r="AD10">
        <v>105</v>
      </c>
      <c r="AE10" s="6" t="s">
        <v>59</v>
      </c>
    </row>
    <row r="11" spans="1:31" x14ac:dyDescent="0.3">
      <c r="A11" s="6" t="s">
        <v>108</v>
      </c>
      <c r="B11" s="7"/>
      <c r="C11" s="7">
        <v>45357.927627314813</v>
      </c>
      <c r="D11" s="8">
        <v>45357</v>
      </c>
      <c r="E11" s="6" t="s">
        <v>47</v>
      </c>
      <c r="F11" s="6" t="s">
        <v>48</v>
      </c>
      <c r="G11" s="6" t="s">
        <v>77</v>
      </c>
      <c r="H11" s="6" t="s">
        <v>103</v>
      </c>
      <c r="I11" s="6" t="s">
        <v>109</v>
      </c>
      <c r="J11" s="6" t="s">
        <v>52</v>
      </c>
      <c r="K11" s="6" t="s">
        <v>110</v>
      </c>
      <c r="L11" s="6" t="s">
        <v>54</v>
      </c>
      <c r="M11" t="s">
        <v>52</v>
      </c>
      <c r="N11" t="s">
        <v>52</v>
      </c>
      <c r="O11" s="6" t="s">
        <v>99</v>
      </c>
      <c r="P11" s="6" t="s">
        <v>111</v>
      </c>
      <c r="Q11" t="s">
        <v>52</v>
      </c>
      <c r="R11">
        <v>609976665</v>
      </c>
      <c r="S11" s="6" t="s">
        <v>52</v>
      </c>
      <c r="T11" s="6" t="s">
        <v>112</v>
      </c>
      <c r="U11" t="s">
        <v>52</v>
      </c>
      <c r="V11" t="s">
        <v>52</v>
      </c>
      <c r="W11" s="6" t="s">
        <v>52</v>
      </c>
      <c r="X11" s="7"/>
      <c r="Y11" t="s">
        <v>52</v>
      </c>
      <c r="Z11" s="6" t="s">
        <v>52</v>
      </c>
      <c r="AA11" t="s">
        <v>52</v>
      </c>
      <c r="AC11" s="6" t="s">
        <v>52</v>
      </c>
      <c r="AD11">
        <v>3500</v>
      </c>
      <c r="AE11" s="6" t="s">
        <v>59</v>
      </c>
    </row>
    <row r="12" spans="1:31" x14ac:dyDescent="0.3">
      <c r="A12" s="6" t="s">
        <v>113</v>
      </c>
      <c r="B12" s="7"/>
      <c r="C12" s="7">
        <v>45357.466412037036</v>
      </c>
      <c r="D12" s="8">
        <v>45357</v>
      </c>
      <c r="E12" s="6" t="s">
        <v>47</v>
      </c>
      <c r="F12" s="6" t="s">
        <v>48</v>
      </c>
      <c r="G12" s="6" t="s">
        <v>77</v>
      </c>
      <c r="H12" s="6" t="s">
        <v>96</v>
      </c>
      <c r="I12" s="6" t="s">
        <v>114</v>
      </c>
      <c r="J12" s="6" t="s">
        <v>52</v>
      </c>
      <c r="K12" s="6" t="s">
        <v>115</v>
      </c>
      <c r="L12" s="6" t="s">
        <v>54</v>
      </c>
      <c r="M12" t="s">
        <v>52</v>
      </c>
      <c r="N12" t="s">
        <v>52</v>
      </c>
      <c r="O12" s="6" t="s">
        <v>99</v>
      </c>
      <c r="P12" s="6" t="s">
        <v>116</v>
      </c>
      <c r="Q12" t="s">
        <v>52</v>
      </c>
      <c r="R12">
        <v>0</v>
      </c>
      <c r="S12" s="6" t="s">
        <v>52</v>
      </c>
      <c r="T12" s="6" t="s">
        <v>117</v>
      </c>
      <c r="U12" t="s">
        <v>52</v>
      </c>
      <c r="V12" t="s">
        <v>52</v>
      </c>
      <c r="W12" s="6" t="s">
        <v>52</v>
      </c>
      <c r="X12" s="7"/>
      <c r="Y12" t="s">
        <v>52</v>
      </c>
      <c r="Z12" s="6" t="s">
        <v>52</v>
      </c>
      <c r="AA12" t="s">
        <v>52</v>
      </c>
      <c r="AC12" s="6" t="s">
        <v>52</v>
      </c>
      <c r="AD12">
        <v>733</v>
      </c>
      <c r="AE12" s="6" t="s">
        <v>59</v>
      </c>
    </row>
    <row r="13" spans="1:31" x14ac:dyDescent="0.3">
      <c r="A13" s="6" t="s">
        <v>118</v>
      </c>
      <c r="B13" s="7"/>
      <c r="C13" s="7">
        <v>45359.986539351848</v>
      </c>
      <c r="D13" s="8">
        <v>45359</v>
      </c>
      <c r="E13" s="6" t="s">
        <v>47</v>
      </c>
      <c r="F13" s="6" t="s">
        <v>48</v>
      </c>
      <c r="G13" s="6" t="s">
        <v>77</v>
      </c>
      <c r="H13" s="6" t="s">
        <v>103</v>
      </c>
      <c r="I13" s="6" t="s">
        <v>86</v>
      </c>
      <c r="J13" s="6" t="s">
        <v>52</v>
      </c>
      <c r="K13" s="6" t="s">
        <v>119</v>
      </c>
      <c r="L13" s="6" t="s">
        <v>54</v>
      </c>
      <c r="M13" t="s">
        <v>52</v>
      </c>
      <c r="N13" t="s">
        <v>52</v>
      </c>
      <c r="O13" s="6" t="s">
        <v>99</v>
      </c>
      <c r="P13" s="6" t="s">
        <v>120</v>
      </c>
      <c r="Q13" t="s">
        <v>52</v>
      </c>
      <c r="R13">
        <v>0</v>
      </c>
      <c r="S13" s="6" t="s">
        <v>52</v>
      </c>
      <c r="T13" s="6" t="s">
        <v>121</v>
      </c>
      <c r="U13" t="s">
        <v>52</v>
      </c>
      <c r="V13" t="s">
        <v>52</v>
      </c>
      <c r="W13" s="6" t="s">
        <v>52</v>
      </c>
      <c r="X13" s="7"/>
      <c r="Y13" t="s">
        <v>52</v>
      </c>
      <c r="Z13" s="6" t="s">
        <v>52</v>
      </c>
      <c r="AA13" t="s">
        <v>52</v>
      </c>
      <c r="AC13" s="6" t="s">
        <v>52</v>
      </c>
      <c r="AD13">
        <v>237</v>
      </c>
      <c r="AE13" s="6" t="s">
        <v>59</v>
      </c>
    </row>
    <row r="14" spans="1:31" x14ac:dyDescent="0.3">
      <c r="A14" s="6" t="s">
        <v>122</v>
      </c>
      <c r="B14" s="7"/>
      <c r="C14" s="7">
        <v>45359.994039351855</v>
      </c>
      <c r="D14" s="8">
        <v>45359</v>
      </c>
      <c r="E14" s="6" t="s">
        <v>47</v>
      </c>
      <c r="F14" s="6" t="s">
        <v>48</v>
      </c>
      <c r="G14" s="6" t="s">
        <v>77</v>
      </c>
      <c r="H14" s="6" t="s">
        <v>96</v>
      </c>
      <c r="I14" s="6" t="s">
        <v>114</v>
      </c>
      <c r="J14" s="6" t="s">
        <v>52</v>
      </c>
      <c r="K14" s="6" t="s">
        <v>123</v>
      </c>
      <c r="L14" s="6" t="s">
        <v>54</v>
      </c>
      <c r="M14" t="s">
        <v>52</v>
      </c>
      <c r="N14" t="s">
        <v>52</v>
      </c>
      <c r="O14" s="6" t="s">
        <v>99</v>
      </c>
      <c r="P14" s="6" t="s">
        <v>124</v>
      </c>
      <c r="Q14" t="s">
        <v>52</v>
      </c>
      <c r="R14">
        <v>0</v>
      </c>
      <c r="S14" s="6" t="s">
        <v>52</v>
      </c>
      <c r="T14" s="6" t="s">
        <v>125</v>
      </c>
      <c r="U14" t="s">
        <v>52</v>
      </c>
      <c r="V14" t="s">
        <v>52</v>
      </c>
      <c r="W14" s="6" t="s">
        <v>52</v>
      </c>
      <c r="X14" s="7"/>
      <c r="Y14" t="s">
        <v>52</v>
      </c>
      <c r="Z14" s="6" t="s">
        <v>52</v>
      </c>
      <c r="AA14" t="s">
        <v>52</v>
      </c>
      <c r="AC14" s="6" t="s">
        <v>52</v>
      </c>
      <c r="AD14">
        <v>600</v>
      </c>
      <c r="AE14" s="6" t="s">
        <v>59</v>
      </c>
    </row>
    <row r="15" spans="1:31" x14ac:dyDescent="0.3">
      <c r="A15" s="6" t="s">
        <v>126</v>
      </c>
      <c r="B15" s="7"/>
      <c r="C15" s="7">
        <v>45363.695092592592</v>
      </c>
      <c r="D15" s="8">
        <v>45363</v>
      </c>
      <c r="E15" s="6" t="s">
        <v>47</v>
      </c>
      <c r="F15" s="6" t="s">
        <v>48</v>
      </c>
      <c r="G15" s="6" t="s">
        <v>49</v>
      </c>
      <c r="H15" s="6" t="s">
        <v>103</v>
      </c>
      <c r="I15" s="6" t="s">
        <v>127</v>
      </c>
      <c r="J15" s="6" t="s">
        <v>52</v>
      </c>
      <c r="K15" s="6" t="s">
        <v>128</v>
      </c>
      <c r="L15" s="6" t="s">
        <v>129</v>
      </c>
      <c r="M15" t="s">
        <v>52</v>
      </c>
      <c r="N15" t="s">
        <v>52</v>
      </c>
      <c r="O15" s="6" t="s">
        <v>55</v>
      </c>
      <c r="P15" s="6" t="s">
        <v>130</v>
      </c>
      <c r="Q15" t="s">
        <v>52</v>
      </c>
      <c r="R15">
        <v>649947700</v>
      </c>
      <c r="S15" s="6" t="s">
        <v>131</v>
      </c>
      <c r="T15" s="6" t="s">
        <v>52</v>
      </c>
      <c r="U15" t="s">
        <v>52</v>
      </c>
      <c r="V15" t="s">
        <v>52</v>
      </c>
      <c r="W15" s="6" t="s">
        <v>132</v>
      </c>
      <c r="X15" s="7">
        <v>45363.695138888892</v>
      </c>
      <c r="Y15" t="s">
        <v>52</v>
      </c>
      <c r="Z15" s="6" t="s">
        <v>52</v>
      </c>
      <c r="AA15" t="s">
        <v>52</v>
      </c>
      <c r="AC15" s="6" t="s">
        <v>133</v>
      </c>
      <c r="AD15">
        <v>420</v>
      </c>
      <c r="AE15" s="6" t="s">
        <v>59</v>
      </c>
    </row>
    <row r="16" spans="1:31" x14ac:dyDescent="0.3">
      <c r="A16" s="6" t="s">
        <v>134</v>
      </c>
      <c r="B16" s="7">
        <v>45352.388194444444</v>
      </c>
      <c r="C16" s="7">
        <v>45352.386724537035</v>
      </c>
      <c r="D16" s="8">
        <v>45352</v>
      </c>
      <c r="E16" s="6" t="s">
        <v>47</v>
      </c>
      <c r="F16" s="6" t="s">
        <v>48</v>
      </c>
      <c r="G16" s="6" t="s">
        <v>49</v>
      </c>
      <c r="H16" s="6" t="s">
        <v>135</v>
      </c>
      <c r="I16" s="6" t="s">
        <v>136</v>
      </c>
      <c r="J16" s="6" t="s">
        <v>52</v>
      </c>
      <c r="K16" s="6" t="s">
        <v>137</v>
      </c>
      <c r="L16" s="6" t="s">
        <v>54</v>
      </c>
      <c r="M16" t="s">
        <v>52</v>
      </c>
      <c r="N16" t="s">
        <v>52</v>
      </c>
      <c r="O16" s="6" t="s">
        <v>55</v>
      </c>
      <c r="P16" s="6" t="s">
        <v>138</v>
      </c>
      <c r="Q16" t="s">
        <v>52</v>
      </c>
      <c r="R16">
        <v>669310337</v>
      </c>
      <c r="S16" s="6" t="s">
        <v>139</v>
      </c>
      <c r="T16" s="6" t="s">
        <v>52</v>
      </c>
      <c r="U16" t="s">
        <v>52</v>
      </c>
      <c r="V16" t="s">
        <v>52</v>
      </c>
      <c r="W16" s="6" t="s">
        <v>52</v>
      </c>
      <c r="X16" s="7">
        <v>45352.388449074075</v>
      </c>
      <c r="Y16" t="s">
        <v>52</v>
      </c>
      <c r="Z16" s="6" t="s">
        <v>140</v>
      </c>
      <c r="AA16" t="s">
        <v>52</v>
      </c>
      <c r="AB16">
        <v>5000</v>
      </c>
      <c r="AC16" s="6" t="s">
        <v>141</v>
      </c>
      <c r="AD16">
        <v>200</v>
      </c>
      <c r="AE16" s="6" t="s">
        <v>59</v>
      </c>
    </row>
    <row r="17" spans="1:31" x14ac:dyDescent="0.3">
      <c r="A17" s="6" t="s">
        <v>142</v>
      </c>
      <c r="B17" s="7"/>
      <c r="C17" s="7">
        <v>45355.491851851853</v>
      </c>
      <c r="D17" s="8">
        <v>45355</v>
      </c>
      <c r="E17" s="6" t="s">
        <v>47</v>
      </c>
      <c r="F17" s="6" t="s">
        <v>48</v>
      </c>
      <c r="G17" s="6" t="s">
        <v>49</v>
      </c>
      <c r="H17" s="6" t="s">
        <v>135</v>
      </c>
      <c r="I17" s="6" t="s">
        <v>136</v>
      </c>
      <c r="J17" s="6" t="s">
        <v>52</v>
      </c>
      <c r="K17" s="6" t="s">
        <v>143</v>
      </c>
      <c r="L17" s="6" t="s">
        <v>54</v>
      </c>
      <c r="M17" t="s">
        <v>52</v>
      </c>
      <c r="N17" t="s">
        <v>52</v>
      </c>
      <c r="O17" s="6" t="s">
        <v>55</v>
      </c>
      <c r="P17" s="6" t="s">
        <v>144</v>
      </c>
      <c r="Q17" t="s">
        <v>52</v>
      </c>
      <c r="R17">
        <v>651041646</v>
      </c>
      <c r="S17" s="6" t="s">
        <v>139</v>
      </c>
      <c r="T17" s="6" t="s">
        <v>52</v>
      </c>
      <c r="U17" t="s">
        <v>52</v>
      </c>
      <c r="V17" t="s">
        <v>52</v>
      </c>
      <c r="W17" s="6" t="s">
        <v>52</v>
      </c>
      <c r="X17" s="7">
        <v>45355.495625000003</v>
      </c>
      <c r="Y17" t="s">
        <v>52</v>
      </c>
      <c r="Z17" s="6" t="s">
        <v>52</v>
      </c>
      <c r="AA17" t="s">
        <v>52</v>
      </c>
      <c r="AC17" s="6" t="s">
        <v>141</v>
      </c>
      <c r="AD17">
        <v>200</v>
      </c>
      <c r="AE17" s="6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3427E1-A5B4-40C7-BCB3-DF6D96ABB04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159e9d0-09a0-4edf-96ba-a3deea363c28}" enabled="0" method="" siteId="{0159e9d0-09a0-4edf-96ba-a3deea363c2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 1 Y 2</vt:lpstr>
      <vt:lpstr>TEMA 3</vt:lpstr>
      <vt:lpstr>TEMA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Prada, Elena @ Madrid</dc:creator>
  <cp:lastModifiedBy>Prada, Elena @ Madrid</cp:lastModifiedBy>
  <dcterms:created xsi:type="dcterms:W3CDTF">2024-03-16T11:49:37Z</dcterms:created>
  <dcterms:modified xsi:type="dcterms:W3CDTF">2024-03-16T17:06:31Z</dcterms:modified>
</cp:coreProperties>
</file>