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ba604a54df9e35/Documents/2_school/build_tech/Thesis/4_code/my_energy_model/3_ann_workflow/"/>
    </mc:Choice>
  </mc:AlternateContent>
  <xr:revisionPtr revIDLastSave="297" documentId="8_{6FFD8194-5851-4957-B273-48BCB9D86077}" xr6:coauthVersionLast="47" xr6:coauthVersionMax="47" xr10:uidLastSave="{B4D2344B-6C80-43EC-913B-0037BECED586}"/>
  <bookViews>
    <workbookView xWindow="-120" yWindow="-16320" windowWidth="29040" windowHeight="15720" xr2:uid="{88B971DF-A391-442E-9A6A-247CDB166956}"/>
  </bookViews>
  <sheets>
    <sheet name="materials" sheetId="7" r:id="rId1"/>
    <sheet name="notes" sheetId="8" r:id="rId2"/>
  </sheets>
  <definedNames>
    <definedName name="_xlnm._FilterDatabase" localSheetId="0" hidden="1">materials!$A$1:$N$1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7" l="1"/>
  <c r="D78" i="7"/>
  <c r="D74" i="7"/>
  <c r="D70" i="7"/>
  <c r="D66" i="7"/>
  <c r="D62" i="7"/>
  <c r="D58" i="7"/>
  <c r="D54" i="7"/>
  <c r="D50" i="7"/>
  <c r="D46" i="7"/>
  <c r="D42" i="7"/>
  <c r="D38" i="7"/>
  <c r="D34" i="7"/>
  <c r="D30" i="7"/>
  <c r="D26" i="7"/>
  <c r="D22" i="7"/>
  <c r="D18" i="7"/>
  <c r="D14" i="7"/>
  <c r="D10" i="7"/>
  <c r="D6" i="7"/>
  <c r="D2" i="7"/>
  <c r="C81" i="7" l="1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19" i="7"/>
  <c r="C20" i="7"/>
  <c r="C21" i="7"/>
  <c r="C18" i="7"/>
  <c r="C15" i="7"/>
  <c r="C16" i="7"/>
  <c r="C17" i="7"/>
  <c r="C14" i="7"/>
  <c r="C11" i="7"/>
  <c r="C12" i="7"/>
  <c r="C13" i="7"/>
  <c r="C10" i="7"/>
  <c r="C7" i="7"/>
  <c r="C8" i="7"/>
  <c r="C9" i="7"/>
  <c r="C6" i="7"/>
  <c r="C3" i="7"/>
  <c r="C4" i="7"/>
  <c r="C5" i="7"/>
  <c r="C2" i="7"/>
  <c r="E70" i="7" l="1"/>
  <c r="L69" i="7"/>
  <c r="E68" i="7"/>
  <c r="E67" i="7"/>
  <c r="E66" i="7"/>
  <c r="L45" i="7"/>
  <c r="E44" i="7"/>
  <c r="E43" i="7"/>
  <c r="E42" i="7"/>
  <c r="E3" i="7"/>
  <c r="L81" i="7"/>
  <c r="L77" i="7"/>
  <c r="L73" i="7"/>
  <c r="L65" i="7"/>
  <c r="L61" i="7"/>
  <c r="L57" i="7"/>
  <c r="E50" i="7"/>
  <c r="L49" i="7"/>
  <c r="E6" i="7"/>
  <c r="I80" i="7"/>
  <c r="I79" i="7"/>
  <c r="I78" i="7"/>
  <c r="I76" i="7"/>
  <c r="I75" i="7"/>
  <c r="I74" i="7"/>
  <c r="I72" i="7"/>
  <c r="I71" i="7"/>
  <c r="I70" i="7"/>
  <c r="I68" i="7"/>
  <c r="I67" i="7"/>
  <c r="I66" i="7"/>
  <c r="I64" i="7"/>
  <c r="I63" i="7"/>
  <c r="I62" i="7"/>
  <c r="I60" i="7"/>
  <c r="I59" i="7"/>
  <c r="I58" i="7"/>
  <c r="I56" i="7"/>
  <c r="I55" i="7"/>
  <c r="I54" i="7"/>
  <c r="I52" i="7"/>
  <c r="I51" i="7"/>
  <c r="I50" i="7"/>
  <c r="I48" i="7"/>
  <c r="I47" i="7"/>
  <c r="I46" i="7"/>
  <c r="I44" i="7"/>
  <c r="I43" i="7"/>
  <c r="I42" i="7"/>
  <c r="I40" i="7"/>
  <c r="I39" i="7"/>
  <c r="I38" i="7"/>
  <c r="L41" i="7"/>
  <c r="I36" i="7"/>
  <c r="I35" i="7"/>
  <c r="I34" i="7"/>
  <c r="E34" i="7"/>
  <c r="I32" i="7"/>
  <c r="I31" i="7"/>
  <c r="I30" i="7"/>
  <c r="L33" i="7"/>
  <c r="I28" i="7"/>
  <c r="I27" i="7"/>
  <c r="I26" i="7"/>
  <c r="E26" i="7"/>
  <c r="I24" i="7"/>
  <c r="I23" i="7"/>
  <c r="I22" i="7"/>
  <c r="L25" i="7"/>
  <c r="I20" i="7"/>
  <c r="I19" i="7"/>
  <c r="I18" i="7"/>
  <c r="E18" i="7"/>
  <c r="I16" i="7"/>
  <c r="I15" i="7"/>
  <c r="I14" i="7"/>
  <c r="L17" i="7"/>
  <c r="I12" i="7"/>
  <c r="I11" i="7"/>
  <c r="I10" i="7"/>
  <c r="E12" i="7"/>
  <c r="I8" i="7"/>
  <c r="I7" i="7"/>
  <c r="I6" i="7"/>
  <c r="I4" i="7"/>
  <c r="I3" i="7"/>
  <c r="E27" i="7" l="1"/>
  <c r="E28" i="7"/>
  <c r="L29" i="7"/>
  <c r="L13" i="7"/>
  <c r="E14" i="7"/>
  <c r="E46" i="7"/>
  <c r="E15" i="7"/>
  <c r="E31" i="7"/>
  <c r="E47" i="7"/>
  <c r="E71" i="7"/>
  <c r="E30" i="7"/>
  <c r="E16" i="7"/>
  <c r="E32" i="7"/>
  <c r="E48" i="7"/>
  <c r="E72" i="7"/>
  <c r="E74" i="7"/>
  <c r="E11" i="7"/>
  <c r="E58" i="7"/>
  <c r="E19" i="7"/>
  <c r="E35" i="7"/>
  <c r="E51" i="7"/>
  <c r="E59" i="7"/>
  <c r="E75" i="7"/>
  <c r="E10" i="7"/>
  <c r="E20" i="7"/>
  <c r="E36" i="7"/>
  <c r="E52" i="7"/>
  <c r="E60" i="7"/>
  <c r="E76" i="7"/>
  <c r="L21" i="7"/>
  <c r="L37" i="7"/>
  <c r="L53" i="7"/>
  <c r="E22" i="7"/>
  <c r="E38" i="7"/>
  <c r="E54" i="7"/>
  <c r="E62" i="7"/>
  <c r="E78" i="7"/>
  <c r="E7" i="7"/>
  <c r="E23" i="7"/>
  <c r="E39" i="7"/>
  <c r="E55" i="7"/>
  <c r="E63" i="7"/>
  <c r="E79" i="7"/>
  <c r="E8" i="7"/>
  <c r="E24" i="7"/>
  <c r="E40" i="7"/>
  <c r="E56" i="7"/>
  <c r="E64" i="7"/>
  <c r="E80" i="7"/>
  <c r="L9" i="7"/>
  <c r="E2" i="7"/>
  <c r="E4" i="7"/>
  <c r="L5" i="7"/>
</calcChain>
</file>

<file path=xl/sharedStrings.xml><?xml version="1.0" encoding="utf-8"?>
<sst xmlns="http://schemas.openxmlformats.org/spreadsheetml/2006/main" count="243" uniqueCount="44">
  <si>
    <t>1965-1974</t>
  </si>
  <si>
    <t>1992-2005</t>
  </si>
  <si>
    <t>1946-1964</t>
  </si>
  <si>
    <t>1975-1991</t>
  </si>
  <si>
    <t>2006-2014</t>
  </si>
  <si>
    <t>2015-2018</t>
  </si>
  <si>
    <t>SHGC</t>
  </si>
  <si>
    <t>D</t>
  </si>
  <si>
    <t>Archetype ID</t>
  </si>
  <si>
    <t>Building Period</t>
  </si>
  <si>
    <t>Building ID</t>
  </si>
  <si>
    <t>Material ID</t>
  </si>
  <si>
    <t>TI</t>
  </si>
  <si>
    <t>TC</t>
  </si>
  <si>
    <t>Roughness</t>
  </si>
  <si>
    <t>MediumSmooth</t>
  </si>
  <si>
    <t>Rough</t>
  </si>
  <si>
    <t>MediumRough</t>
  </si>
  <si>
    <t>Window ID</t>
  </si>
  <si>
    <t>Insulation</t>
  </si>
  <si>
    <t>Thickness</t>
  </si>
  <si>
    <t xml:space="preserve">Conductivity </t>
  </si>
  <si>
    <t>Density</t>
  </si>
  <si>
    <t>Specific Heat Capacity</t>
  </si>
  <si>
    <t>U_Factor</t>
  </si>
  <si>
    <t xml:space="preserve">Infiltration </t>
  </si>
  <si>
    <t xml:space="preserve">thermal conductivity </t>
  </si>
  <si>
    <t>m3/sm2</t>
  </si>
  <si>
    <t xml:space="preserve">insulation </t>
  </si>
  <si>
    <t>thickness</t>
  </si>
  <si>
    <t>m2K/W</t>
  </si>
  <si>
    <t>m</t>
  </si>
  <si>
    <t xml:space="preserve">density </t>
  </si>
  <si>
    <t>Rc</t>
  </si>
  <si>
    <t>t</t>
  </si>
  <si>
    <t xml:space="preserve">k </t>
  </si>
  <si>
    <t>W/mK</t>
  </si>
  <si>
    <t>kg/m3</t>
  </si>
  <si>
    <t xml:space="preserve">specifc heat capacity </t>
  </si>
  <si>
    <t>J/kg K</t>
  </si>
  <si>
    <t>c</t>
  </si>
  <si>
    <t>p</t>
  </si>
  <si>
    <t>U</t>
  </si>
  <si>
    <t>W/m2K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</si>
</sst>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B8B5"/>
        <bgColor indexed="64"/>
      </patternFill>
    </fill>
    <fill>
      <patternFill patternType="solid">
        <fgColor rgb="FFE4E1D4"/>
        <bgColor indexed="64"/>
      </patternFill>
    </fill>
    <fill>
      <patternFill patternType="solid">
        <fgColor rgb="FF23967F"/>
        <bgColor indexed="64"/>
      </patternFill>
    </fill>
    <fill>
      <patternFill patternType="solid">
        <fgColor rgb="FFE4E4E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2" fillId="0" borderId="1" xfId="0" applyFont="1" applyBorder="1"/>
    <xf numFmtId="0" fontId="0" fillId="2" borderId="3" xfId="0" applyFill="1" applyBorder="1"/>
    <xf numFmtId="2" fontId="0" fillId="2" borderId="3" xfId="0" applyNumberFormat="1" applyFill="1" applyBorder="1"/>
    <xf numFmtId="0" fontId="0" fillId="4" borderId="1" xfId="0" applyFill="1" applyBorder="1"/>
    <xf numFmtId="0" fontId="0" fillId="3" borderId="4" xfId="0" applyFill="1" applyBorder="1"/>
    <xf numFmtId="0" fontId="0" fillId="5" borderId="4" xfId="0" applyFill="1" applyBorder="1"/>
    <xf numFmtId="0" fontId="3" fillId="0" borderId="5" xfId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/>
    <xf numFmtId="0" fontId="0" fillId="0" borderId="0" xfId="0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2" fillId="0" borderId="21" xfId="0" applyFont="1" applyBorder="1"/>
    <xf numFmtId="0" fontId="2" fillId="0" borderId="0" xfId="0" applyFont="1"/>
    <xf numFmtId="2" fontId="0" fillId="0" borderId="0" xfId="0" applyNumberFormat="1"/>
    <xf numFmtId="2" fontId="0" fillId="0" borderId="14" xfId="0" applyNumberFormat="1" applyBorder="1"/>
    <xf numFmtId="2" fontId="0" fillId="0" borderId="15" xfId="0" applyNumberFormat="1" applyBorder="1"/>
  </cellXfs>
  <cellStyles count="2">
    <cellStyle name="Normal" xfId="0" builtinId="0"/>
    <cellStyle name="Normal 2" xfId="1" xr:uid="{440834EB-6271-4877-BF55-81DDCE786972}"/>
  </cellStyles>
  <dxfs count="0"/>
  <tableStyles count="0" defaultTableStyle="TableStyleMedium2" defaultPivotStyle="PivotStyleLight16"/>
  <colors>
    <mruColors>
      <color rgb="FFE4E1D4"/>
      <color rgb="FFE4E4E4"/>
      <color rgb="FFF0544F"/>
      <color rgb="FFE3F9F4"/>
      <color rgb="FF23967F"/>
      <color rgb="FFB8EEE4"/>
      <color rgb="FF6DDDC8"/>
      <color rgb="FFDFB8B5"/>
      <color rgb="FFCDF3EC"/>
      <color rgb="FFFFE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9EAE9-B8EE-465B-905B-5A5FBCD4C199}">
  <dimension ref="A1:AA82"/>
  <sheetViews>
    <sheetView tabSelected="1" zoomScaleNormal="100" workbookViewId="0">
      <selection activeCell="R7" sqref="R7"/>
    </sheetView>
  </sheetViews>
  <sheetFormatPr defaultColWidth="9.109375" defaultRowHeight="14.4" x14ac:dyDescent="0.3"/>
  <cols>
    <col min="1" max="1" width="20.33203125" customWidth="1"/>
    <col min="2" max="2" width="13.5546875" customWidth="1"/>
    <col min="3" max="3" width="14.109375" style="52" bestFit="1" customWidth="1"/>
    <col min="4" max="4" width="14.109375" style="49" customWidth="1"/>
    <col min="5" max="5" width="15.44140625" style="49" customWidth="1"/>
    <col min="6" max="6" width="13.6640625" style="42" bestFit="1" customWidth="1"/>
    <col min="7" max="7" width="10.44140625" style="42" customWidth="1"/>
    <col min="8" max="8" width="10.109375" style="42" customWidth="1"/>
    <col min="9" max="9" width="11.5546875" style="42" customWidth="1"/>
    <col min="10" max="10" width="14.44140625" style="42" customWidth="1"/>
    <col min="11" max="11" width="21.109375" customWidth="1"/>
    <col min="12" max="12" width="14.88671875" style="42" customWidth="1"/>
    <col min="13" max="13" width="9.44140625" style="42" customWidth="1"/>
    <col min="14" max="14" width="8.5546875" style="42" customWidth="1"/>
    <col min="15" max="15" width="5.109375" customWidth="1"/>
    <col min="16" max="16" width="5.88671875" customWidth="1"/>
    <col min="17" max="17" width="6.88671875" customWidth="1"/>
    <col min="18" max="18" width="6.33203125" customWidth="1"/>
    <col min="19" max="19" width="5.33203125" customWidth="1"/>
    <col min="20" max="20" width="8.44140625" customWidth="1"/>
    <col min="21" max="21" width="5.88671875" customWidth="1"/>
    <col min="22" max="22" width="7.33203125" customWidth="1"/>
    <col min="23" max="23" width="7" customWidth="1"/>
    <col min="24" max="24" width="7.44140625" customWidth="1"/>
    <col min="25" max="25" width="19.5546875" customWidth="1"/>
    <col min="26" max="26" width="14.44140625" customWidth="1"/>
    <col min="27" max="27" width="26.5546875" bestFit="1" customWidth="1"/>
  </cols>
  <sheetData>
    <row r="1" spans="1:27" ht="15" thickBot="1" x14ac:dyDescent="0.35">
      <c r="A1" s="4" t="s">
        <v>9</v>
      </c>
      <c r="B1" s="5" t="s">
        <v>10</v>
      </c>
      <c r="C1" s="25" t="s">
        <v>8</v>
      </c>
      <c r="D1" s="21" t="s">
        <v>25</v>
      </c>
      <c r="E1" s="25" t="s">
        <v>11</v>
      </c>
      <c r="F1" s="31" t="s">
        <v>14</v>
      </c>
      <c r="G1" s="31" t="s">
        <v>19</v>
      </c>
      <c r="H1" s="31" t="s">
        <v>20</v>
      </c>
      <c r="I1" s="31" t="s">
        <v>21</v>
      </c>
      <c r="J1" s="31" t="s">
        <v>22</v>
      </c>
      <c r="K1" s="3" t="s">
        <v>23</v>
      </c>
      <c r="L1" s="25" t="s">
        <v>18</v>
      </c>
      <c r="M1" s="31" t="s">
        <v>24</v>
      </c>
      <c r="N1" s="31" t="s">
        <v>6</v>
      </c>
      <c r="O1" s="53"/>
      <c r="P1" s="54"/>
      <c r="AA1" s="54"/>
    </row>
    <row r="2" spans="1:27" ht="15" thickBot="1" x14ac:dyDescent="0.35">
      <c r="A2" s="8">
        <v>1946</v>
      </c>
      <c r="B2" s="9" t="s">
        <v>12</v>
      </c>
      <c r="C2" s="50" t="str">
        <f>B2 &amp; "." &amp; A2</f>
        <v>TI.1946</v>
      </c>
      <c r="D2" s="22">
        <f>3/1000</f>
        <v>3.0000000000000001E-3</v>
      </c>
      <c r="E2" s="26" t="str">
        <f>"G." &amp; C2</f>
        <v>G.TI.1946</v>
      </c>
      <c r="F2" s="32" t="s">
        <v>15</v>
      </c>
      <c r="G2" s="32">
        <v>0.15</v>
      </c>
      <c r="H2" s="32">
        <v>0.15</v>
      </c>
      <c r="I2" s="37">
        <f>H2/G2</f>
        <v>1</v>
      </c>
      <c r="J2" s="32">
        <v>540</v>
      </c>
      <c r="K2" s="19">
        <v>1210</v>
      </c>
      <c r="L2" s="32"/>
      <c r="M2" s="32"/>
      <c r="N2" s="32"/>
      <c r="O2" s="43"/>
    </row>
    <row r="3" spans="1:27" ht="15" thickBot="1" x14ac:dyDescent="0.35">
      <c r="A3" s="10">
        <v>1946</v>
      </c>
      <c r="B3" s="6" t="s">
        <v>12</v>
      </c>
      <c r="C3" s="50" t="str">
        <f t="shared" ref="C3:C5" si="0">B3 &amp; "." &amp; A3</f>
        <v>TI.1946</v>
      </c>
      <c r="D3" s="23"/>
      <c r="E3" s="27" t="str">
        <f>"F." &amp; C2</f>
        <v>F.TI.1946</v>
      </c>
      <c r="F3" s="33" t="s">
        <v>16</v>
      </c>
      <c r="G3" s="33">
        <v>0.35</v>
      </c>
      <c r="H3" s="33">
        <v>0.3</v>
      </c>
      <c r="I3" s="38">
        <f>H3/G3</f>
        <v>0.85714285714285721</v>
      </c>
      <c r="J3" s="33">
        <v>1920</v>
      </c>
      <c r="K3" s="1">
        <v>840</v>
      </c>
      <c r="M3" s="33"/>
      <c r="N3" s="33"/>
      <c r="O3" s="56"/>
    </row>
    <row r="4" spans="1:27" ht="15" thickBot="1" x14ac:dyDescent="0.35">
      <c r="A4" s="10">
        <v>1946</v>
      </c>
      <c r="B4" s="6" t="s">
        <v>12</v>
      </c>
      <c r="C4" s="50" t="str">
        <f t="shared" si="0"/>
        <v>TI.1946</v>
      </c>
      <c r="D4" s="23"/>
      <c r="E4" s="28" t="str">
        <f>"R." &amp; C2</f>
        <v>R.TI.1946</v>
      </c>
      <c r="F4" s="34" t="s">
        <v>17</v>
      </c>
      <c r="G4" s="34">
        <v>2</v>
      </c>
      <c r="H4" s="34">
        <v>0.2</v>
      </c>
      <c r="I4" s="39">
        <f>H4/G4</f>
        <v>0.1</v>
      </c>
      <c r="J4" s="34">
        <v>1500</v>
      </c>
      <c r="K4" s="18">
        <v>1000</v>
      </c>
      <c r="L4" s="34"/>
      <c r="M4" s="34"/>
      <c r="N4" s="34"/>
      <c r="O4" s="56"/>
    </row>
    <row r="5" spans="1:27" ht="15" thickBot="1" x14ac:dyDescent="0.35">
      <c r="A5" s="11">
        <v>1946</v>
      </c>
      <c r="B5" s="7" t="s">
        <v>12</v>
      </c>
      <c r="C5" s="51" t="str">
        <f t="shared" si="0"/>
        <v>TI.1946</v>
      </c>
      <c r="D5" s="24"/>
      <c r="E5" s="29"/>
      <c r="F5" s="35"/>
      <c r="G5" s="35"/>
      <c r="H5" s="35"/>
      <c r="I5" s="40"/>
      <c r="J5" s="35"/>
      <c r="K5" s="16"/>
      <c r="L5" s="35" t="str">
        <f>"W." &amp; C2</f>
        <v>W.TI.1946</v>
      </c>
      <c r="M5" s="35">
        <v>2.9</v>
      </c>
      <c r="N5" s="35">
        <v>0.6</v>
      </c>
      <c r="O5" s="57"/>
      <c r="T5" s="55"/>
    </row>
    <row r="6" spans="1:27" ht="15" thickBot="1" x14ac:dyDescent="0.35">
      <c r="A6" s="12" t="s">
        <v>2</v>
      </c>
      <c r="B6" s="9" t="s">
        <v>12</v>
      </c>
      <c r="C6" s="50" t="str">
        <f>B6 &amp; "." &amp; A6</f>
        <v>TI.1946-1964</v>
      </c>
      <c r="D6" s="22">
        <f>3/1000</f>
        <v>3.0000000000000001E-3</v>
      </c>
      <c r="E6" s="26" t="str">
        <f>"G." &amp; C6</f>
        <v>G.TI.1946-1964</v>
      </c>
      <c r="F6" s="32" t="s">
        <v>15</v>
      </c>
      <c r="G6" s="32">
        <v>0.15</v>
      </c>
      <c r="H6" s="32">
        <v>0.15</v>
      </c>
      <c r="I6" s="37">
        <f>H6/G6</f>
        <v>1</v>
      </c>
      <c r="J6" s="32">
        <v>540</v>
      </c>
      <c r="K6" s="19">
        <v>1210</v>
      </c>
      <c r="L6" s="32"/>
      <c r="M6" s="32"/>
      <c r="N6" s="32"/>
      <c r="O6" s="43"/>
    </row>
    <row r="7" spans="1:27" ht="15" thickBot="1" x14ac:dyDescent="0.35">
      <c r="A7" s="13" t="s">
        <v>2</v>
      </c>
      <c r="B7" s="6" t="s">
        <v>12</v>
      </c>
      <c r="C7" s="50" t="str">
        <f t="shared" ref="C7:C9" si="1">B7 &amp; "." &amp; A7</f>
        <v>TI.1946-1964</v>
      </c>
      <c r="D7" s="23"/>
      <c r="E7" s="27" t="str">
        <f>"F." &amp; C6</f>
        <v>F.TI.1946-1964</v>
      </c>
      <c r="F7" s="33" t="s">
        <v>16</v>
      </c>
      <c r="G7" s="33">
        <v>0.35</v>
      </c>
      <c r="H7" s="33">
        <v>0.3</v>
      </c>
      <c r="I7" s="38">
        <f>H7/G7</f>
        <v>0.85714285714285721</v>
      </c>
      <c r="J7" s="33">
        <v>1920</v>
      </c>
      <c r="K7" s="1">
        <v>840</v>
      </c>
      <c r="M7" s="33"/>
      <c r="N7" s="33"/>
      <c r="O7" s="56"/>
      <c r="T7" s="55"/>
    </row>
    <row r="8" spans="1:27" ht="15" thickBot="1" x14ac:dyDescent="0.35">
      <c r="A8" s="13" t="s">
        <v>2</v>
      </c>
      <c r="B8" s="6" t="s">
        <v>12</v>
      </c>
      <c r="C8" s="50" t="str">
        <f t="shared" si="1"/>
        <v>TI.1946-1964</v>
      </c>
      <c r="D8" s="23"/>
      <c r="E8" s="28" t="str">
        <f>"R." &amp; C6</f>
        <v>R.TI.1946-1964</v>
      </c>
      <c r="F8" s="34" t="s">
        <v>17</v>
      </c>
      <c r="G8" s="34">
        <v>0.72</v>
      </c>
      <c r="H8" s="34">
        <v>0.2</v>
      </c>
      <c r="I8" s="39">
        <f>H8/G8</f>
        <v>0.27777777777777779</v>
      </c>
      <c r="J8" s="34">
        <v>1500</v>
      </c>
      <c r="K8" s="18">
        <v>1000</v>
      </c>
      <c r="L8" s="34"/>
      <c r="M8" s="34"/>
      <c r="N8" s="34"/>
      <c r="O8" s="56"/>
      <c r="T8" s="55"/>
    </row>
    <row r="9" spans="1:27" ht="15" thickBot="1" x14ac:dyDescent="0.35">
      <c r="A9" s="14" t="s">
        <v>2</v>
      </c>
      <c r="B9" s="7" t="s">
        <v>12</v>
      </c>
      <c r="C9" s="51" t="str">
        <f t="shared" si="1"/>
        <v>TI.1946-1964</v>
      </c>
      <c r="D9" s="24"/>
      <c r="E9" s="29"/>
      <c r="F9" s="35"/>
      <c r="G9" s="35"/>
      <c r="H9" s="35"/>
      <c r="I9" s="40"/>
      <c r="J9" s="35"/>
      <c r="K9" s="16"/>
      <c r="L9" s="35" t="str">
        <f>"W." &amp; C6</f>
        <v>W.TI.1946-1964</v>
      </c>
      <c r="M9" s="35">
        <v>2.9</v>
      </c>
      <c r="N9" s="35">
        <v>0.6</v>
      </c>
      <c r="O9" s="57"/>
      <c r="T9" s="55"/>
    </row>
    <row r="10" spans="1:27" ht="15" thickBot="1" x14ac:dyDescent="0.35">
      <c r="A10" s="12" t="s">
        <v>0</v>
      </c>
      <c r="B10" s="9" t="s">
        <v>12</v>
      </c>
      <c r="C10" s="50" t="str">
        <f>B10 &amp; "." &amp; A10</f>
        <v>TI.1965-1974</v>
      </c>
      <c r="D10" s="22">
        <f>3/1000</f>
        <v>3.0000000000000001E-3</v>
      </c>
      <c r="E10" s="26" t="str">
        <f>"G." &amp; C10</f>
        <v>G.TI.1965-1974</v>
      </c>
      <c r="F10" s="32" t="s">
        <v>15</v>
      </c>
      <c r="G10" s="32">
        <v>0.17</v>
      </c>
      <c r="H10" s="32">
        <v>0.15</v>
      </c>
      <c r="I10" s="37">
        <f t="shared" ref="I10" si="2">H10/G10</f>
        <v>0.88235294117647045</v>
      </c>
      <c r="J10" s="32">
        <v>540</v>
      </c>
      <c r="K10" s="19">
        <v>1210</v>
      </c>
      <c r="L10" s="32"/>
      <c r="M10" s="32"/>
      <c r="N10" s="32"/>
      <c r="O10" s="43"/>
    </row>
    <row r="11" spans="1:27" ht="15" thickBot="1" x14ac:dyDescent="0.35">
      <c r="A11" s="13" t="s">
        <v>0</v>
      </c>
      <c r="B11" s="6" t="s">
        <v>12</v>
      </c>
      <c r="C11" s="50" t="str">
        <f t="shared" ref="C11:C13" si="3">B11 &amp; "." &amp; A11</f>
        <v>TI.1965-1974</v>
      </c>
      <c r="D11" s="23"/>
      <c r="E11" s="27" t="str">
        <f>"F." &amp; C10</f>
        <v>F.TI.1965-1974</v>
      </c>
      <c r="F11" s="33" t="s">
        <v>16</v>
      </c>
      <c r="G11" s="33">
        <v>0.43</v>
      </c>
      <c r="H11" s="33">
        <v>0.3</v>
      </c>
      <c r="I11" s="38">
        <f>H11/G11</f>
        <v>0.69767441860465118</v>
      </c>
      <c r="J11" s="33">
        <v>1920</v>
      </c>
      <c r="K11" s="1">
        <v>840</v>
      </c>
      <c r="M11" s="33"/>
      <c r="N11" s="33"/>
      <c r="O11" s="56"/>
      <c r="T11" s="55"/>
    </row>
    <row r="12" spans="1:27" ht="15" thickBot="1" x14ac:dyDescent="0.35">
      <c r="A12" s="13" t="s">
        <v>0</v>
      </c>
      <c r="B12" s="6" t="s">
        <v>12</v>
      </c>
      <c r="C12" s="50" t="str">
        <f t="shared" si="3"/>
        <v>TI.1965-1974</v>
      </c>
      <c r="D12" s="23"/>
      <c r="E12" s="28" t="str">
        <f>"R." &amp; C10</f>
        <v>R.TI.1965-1974</v>
      </c>
      <c r="F12" s="34" t="s">
        <v>17</v>
      </c>
      <c r="G12" s="34">
        <v>0.86</v>
      </c>
      <c r="H12" s="34">
        <v>0.2</v>
      </c>
      <c r="I12" s="39">
        <f>H12/G12</f>
        <v>0.23255813953488375</v>
      </c>
      <c r="J12" s="34">
        <v>1500</v>
      </c>
      <c r="K12" s="18">
        <v>1000</v>
      </c>
      <c r="L12" s="34"/>
      <c r="M12" s="34"/>
      <c r="N12" s="34"/>
      <c r="O12" s="56"/>
      <c r="T12" s="55"/>
    </row>
    <row r="13" spans="1:27" ht="15" thickBot="1" x14ac:dyDescent="0.35">
      <c r="A13" s="14" t="s">
        <v>0</v>
      </c>
      <c r="B13" s="7" t="s">
        <v>12</v>
      </c>
      <c r="C13" s="51" t="str">
        <f t="shared" si="3"/>
        <v>TI.1965-1974</v>
      </c>
      <c r="D13" s="24"/>
      <c r="E13" s="29"/>
      <c r="F13" s="35"/>
      <c r="G13" s="35"/>
      <c r="H13" s="35"/>
      <c r="I13" s="40"/>
      <c r="J13" s="35"/>
      <c r="K13" s="16"/>
      <c r="L13" s="35" t="str">
        <f>"W." &amp; C10</f>
        <v>W.TI.1965-1974</v>
      </c>
      <c r="M13" s="35">
        <v>2.9</v>
      </c>
      <c r="N13" s="35">
        <v>0.6</v>
      </c>
      <c r="O13" s="57"/>
      <c r="T13" s="55"/>
    </row>
    <row r="14" spans="1:27" ht="15" thickBot="1" x14ac:dyDescent="0.35">
      <c r="A14" s="12" t="s">
        <v>3</v>
      </c>
      <c r="B14" s="9" t="s">
        <v>12</v>
      </c>
      <c r="C14" s="50" t="str">
        <f>B14 &amp; "." &amp; A14</f>
        <v>TI.1975-1991</v>
      </c>
      <c r="D14" s="22">
        <f>3/1000</f>
        <v>3.0000000000000001E-3</v>
      </c>
      <c r="E14" s="26" t="str">
        <f>"G." &amp; C14</f>
        <v>G.TI.1975-1991</v>
      </c>
      <c r="F14" s="32" t="s">
        <v>15</v>
      </c>
      <c r="G14" s="32">
        <v>0.52</v>
      </c>
      <c r="H14" s="32">
        <v>0.15</v>
      </c>
      <c r="I14" s="37">
        <f>H14/G14</f>
        <v>0.28846153846153844</v>
      </c>
      <c r="J14" s="32">
        <v>540</v>
      </c>
      <c r="K14" s="19">
        <v>1210</v>
      </c>
      <c r="L14" s="32"/>
      <c r="M14" s="32"/>
      <c r="N14" s="32"/>
      <c r="O14" s="43"/>
    </row>
    <row r="15" spans="1:27" ht="15" thickBot="1" x14ac:dyDescent="0.35">
      <c r="A15" s="13" t="s">
        <v>3</v>
      </c>
      <c r="B15" s="6" t="s">
        <v>12</v>
      </c>
      <c r="C15" s="50" t="str">
        <f t="shared" ref="C15:C17" si="4">B15 &amp; "." &amp; A15</f>
        <v>TI.1975-1991</v>
      </c>
      <c r="D15" s="23"/>
      <c r="E15" s="27" t="str">
        <f>"F." &amp; C14</f>
        <v>F.TI.1975-1991</v>
      </c>
      <c r="F15" s="33" t="s">
        <v>16</v>
      </c>
      <c r="G15" s="33">
        <v>1.3</v>
      </c>
      <c r="H15" s="33">
        <v>0.3</v>
      </c>
      <c r="I15" s="38">
        <f>H15/G15</f>
        <v>0.23076923076923075</v>
      </c>
      <c r="J15" s="33">
        <v>1920</v>
      </c>
      <c r="K15" s="1">
        <v>840</v>
      </c>
      <c r="M15" s="33"/>
      <c r="N15" s="33"/>
      <c r="O15" s="56"/>
      <c r="T15" s="55"/>
    </row>
    <row r="16" spans="1:27" ht="15" thickBot="1" x14ac:dyDescent="0.35">
      <c r="A16" s="13" t="s">
        <v>3</v>
      </c>
      <c r="B16" s="6" t="s">
        <v>12</v>
      </c>
      <c r="C16" s="50" t="str">
        <f t="shared" si="4"/>
        <v>TI.1975-1991</v>
      </c>
      <c r="D16" s="23"/>
      <c r="E16" s="28" t="str">
        <f>"R." &amp; C14</f>
        <v>R.TI.1975-1991</v>
      </c>
      <c r="F16" s="34" t="s">
        <v>17</v>
      </c>
      <c r="G16" s="34">
        <v>1.3</v>
      </c>
      <c r="H16" s="34">
        <v>0.2</v>
      </c>
      <c r="I16" s="39">
        <f>H16/G16</f>
        <v>0.15384615384615385</v>
      </c>
      <c r="J16" s="34">
        <v>1500</v>
      </c>
      <c r="K16" s="18">
        <v>1000</v>
      </c>
      <c r="L16" s="34"/>
      <c r="M16" s="34"/>
      <c r="N16" s="34"/>
      <c r="O16" s="56"/>
      <c r="T16" s="55"/>
    </row>
    <row r="17" spans="1:20" ht="15" thickBot="1" x14ac:dyDescent="0.35">
      <c r="A17" s="14" t="s">
        <v>3</v>
      </c>
      <c r="B17" s="7" t="s">
        <v>12</v>
      </c>
      <c r="C17" s="51" t="str">
        <f t="shared" si="4"/>
        <v>TI.1975-1991</v>
      </c>
      <c r="D17" s="24"/>
      <c r="E17" s="29"/>
      <c r="F17" s="35"/>
      <c r="G17" s="35"/>
      <c r="H17" s="35"/>
      <c r="I17" s="40"/>
      <c r="J17" s="35"/>
      <c r="K17" s="16"/>
      <c r="L17" s="35" t="str">
        <f>"W." &amp; C14</f>
        <v>W.TI.1975-1991</v>
      </c>
      <c r="M17" s="35">
        <v>2.9</v>
      </c>
      <c r="N17" s="35">
        <v>0.6</v>
      </c>
      <c r="O17" s="57"/>
      <c r="T17" s="55"/>
    </row>
    <row r="18" spans="1:20" ht="15" thickBot="1" x14ac:dyDescent="0.35">
      <c r="A18" s="12" t="s">
        <v>1</v>
      </c>
      <c r="B18" s="9" t="s">
        <v>12</v>
      </c>
      <c r="C18" s="50" t="str">
        <f>B18 &amp; "." &amp; A18</f>
        <v>TI.1992-2005</v>
      </c>
      <c r="D18" s="22">
        <f>1.5/1000</f>
        <v>1.5E-3</v>
      </c>
      <c r="E18" s="26" t="str">
        <f>"G." &amp; C18</f>
        <v>G.TI.1992-2005</v>
      </c>
      <c r="F18" s="32" t="s">
        <v>15</v>
      </c>
      <c r="G18" s="32">
        <v>2.5</v>
      </c>
      <c r="H18" s="32">
        <v>0.15</v>
      </c>
      <c r="I18" s="37">
        <f>H18/G18</f>
        <v>0.06</v>
      </c>
      <c r="J18" s="32">
        <v>540</v>
      </c>
      <c r="K18" s="19">
        <v>1210</v>
      </c>
      <c r="L18" s="32"/>
      <c r="M18" s="32"/>
      <c r="N18" s="32"/>
      <c r="O18" s="43"/>
    </row>
    <row r="19" spans="1:20" ht="15" thickBot="1" x14ac:dyDescent="0.35">
      <c r="A19" s="13" t="s">
        <v>1</v>
      </c>
      <c r="B19" s="6" t="s">
        <v>12</v>
      </c>
      <c r="C19" s="50" t="str">
        <f t="shared" ref="C19:C59" si="5">B19 &amp; "." &amp; A19</f>
        <v>TI.1992-2005</v>
      </c>
      <c r="D19" s="23"/>
      <c r="E19" s="27" t="str">
        <f>"F." &amp; C18</f>
        <v>F.TI.1992-2005</v>
      </c>
      <c r="F19" s="33" t="s">
        <v>16</v>
      </c>
      <c r="G19" s="33">
        <v>2.5</v>
      </c>
      <c r="H19" s="33">
        <v>0.3</v>
      </c>
      <c r="I19" s="38">
        <f>H19/G19</f>
        <v>0.12</v>
      </c>
      <c r="J19" s="33">
        <v>1920</v>
      </c>
      <c r="K19" s="1">
        <v>840</v>
      </c>
      <c r="M19" s="33"/>
      <c r="N19" s="33"/>
      <c r="O19" s="56"/>
      <c r="T19" s="55"/>
    </row>
    <row r="20" spans="1:20" ht="15" thickBot="1" x14ac:dyDescent="0.35">
      <c r="A20" s="13" t="s">
        <v>1</v>
      </c>
      <c r="B20" s="6" t="s">
        <v>12</v>
      </c>
      <c r="C20" s="50" t="str">
        <f t="shared" si="5"/>
        <v>TI.1992-2005</v>
      </c>
      <c r="D20" s="23"/>
      <c r="E20" s="28" t="str">
        <f>"R." &amp; C18</f>
        <v>R.TI.1992-2005</v>
      </c>
      <c r="F20" s="34" t="s">
        <v>17</v>
      </c>
      <c r="G20" s="34">
        <v>2.5</v>
      </c>
      <c r="H20" s="34">
        <v>0.2</v>
      </c>
      <c r="I20" s="39">
        <f>H20/G20</f>
        <v>0.08</v>
      </c>
      <c r="J20" s="34">
        <v>1500</v>
      </c>
      <c r="K20" s="18">
        <v>1000</v>
      </c>
      <c r="L20" s="34"/>
      <c r="M20" s="34"/>
      <c r="N20" s="34"/>
      <c r="O20" s="56"/>
      <c r="T20" s="55"/>
    </row>
    <row r="21" spans="1:20" ht="15" thickBot="1" x14ac:dyDescent="0.35">
      <c r="A21" s="14" t="s">
        <v>1</v>
      </c>
      <c r="B21" s="7" t="s">
        <v>12</v>
      </c>
      <c r="C21" s="51" t="str">
        <f t="shared" si="5"/>
        <v>TI.1992-2005</v>
      </c>
      <c r="D21" s="24"/>
      <c r="E21" s="29"/>
      <c r="F21" s="35"/>
      <c r="G21" s="35"/>
      <c r="H21" s="35"/>
      <c r="I21" s="40"/>
      <c r="J21" s="35"/>
      <c r="K21" s="16"/>
      <c r="L21" s="35" t="str">
        <f>"W." &amp; C18</f>
        <v>W.TI.1992-2005</v>
      </c>
      <c r="M21" s="35">
        <v>1.8</v>
      </c>
      <c r="N21" s="35">
        <v>0.4</v>
      </c>
      <c r="O21" s="57"/>
      <c r="T21" s="55"/>
    </row>
    <row r="22" spans="1:20" ht="15" thickBot="1" x14ac:dyDescent="0.35">
      <c r="A22" s="12" t="s">
        <v>4</v>
      </c>
      <c r="B22" s="9" t="s">
        <v>12</v>
      </c>
      <c r="C22" s="50" t="str">
        <f>B22 &amp; "." &amp; A22</f>
        <v>TI.2006-2014</v>
      </c>
      <c r="D22" s="22">
        <f>1.5/1000</f>
        <v>1.5E-3</v>
      </c>
      <c r="E22" s="30" t="str">
        <f>"G." &amp; C22</f>
        <v>G.TI.2006-2014</v>
      </c>
      <c r="F22" s="36" t="s">
        <v>15</v>
      </c>
      <c r="G22" s="36">
        <v>2.5</v>
      </c>
      <c r="H22" s="36">
        <v>0.15</v>
      </c>
      <c r="I22" s="41">
        <f>H22/G22</f>
        <v>0.06</v>
      </c>
      <c r="J22" s="36">
        <v>540</v>
      </c>
      <c r="K22" s="20">
        <v>1210</v>
      </c>
      <c r="L22" s="36"/>
      <c r="M22" s="36"/>
      <c r="N22" s="36"/>
      <c r="O22" s="43"/>
    </row>
    <row r="23" spans="1:20" ht="15" thickBot="1" x14ac:dyDescent="0.35">
      <c r="A23" s="13" t="s">
        <v>4</v>
      </c>
      <c r="B23" s="6" t="s">
        <v>12</v>
      </c>
      <c r="C23" s="50" t="str">
        <f t="shared" si="5"/>
        <v>TI.2006-2014</v>
      </c>
      <c r="D23" s="23"/>
      <c r="E23" s="27" t="str">
        <f>"F." &amp; C22</f>
        <v>F.TI.2006-2014</v>
      </c>
      <c r="F23" s="33" t="s">
        <v>16</v>
      </c>
      <c r="G23" s="33">
        <v>2.5</v>
      </c>
      <c r="H23" s="33">
        <v>0.3</v>
      </c>
      <c r="I23" s="38">
        <f>H23/G23</f>
        <v>0.12</v>
      </c>
      <c r="J23" s="33">
        <v>1920</v>
      </c>
      <c r="K23" s="1">
        <v>840</v>
      </c>
      <c r="M23" s="33"/>
      <c r="N23" s="33"/>
      <c r="O23" s="56"/>
      <c r="T23" s="55"/>
    </row>
    <row r="24" spans="1:20" ht="15" thickBot="1" x14ac:dyDescent="0.35">
      <c r="A24" s="13" t="s">
        <v>4</v>
      </c>
      <c r="B24" s="6" t="s">
        <v>12</v>
      </c>
      <c r="C24" s="50" t="str">
        <f t="shared" si="5"/>
        <v>TI.2006-2014</v>
      </c>
      <c r="D24" s="23"/>
      <c r="E24" s="28" t="str">
        <f>"R." &amp; C22</f>
        <v>R.TI.2006-2014</v>
      </c>
      <c r="F24" s="34" t="s">
        <v>17</v>
      </c>
      <c r="G24" s="34">
        <v>2.5</v>
      </c>
      <c r="H24" s="34">
        <v>0.2</v>
      </c>
      <c r="I24" s="39">
        <f>H24/G24</f>
        <v>0.08</v>
      </c>
      <c r="J24" s="34">
        <v>1500</v>
      </c>
      <c r="K24" s="18">
        <v>1000</v>
      </c>
      <c r="L24" s="34"/>
      <c r="M24" s="34"/>
      <c r="N24" s="34"/>
      <c r="O24" s="56"/>
      <c r="T24" s="55"/>
    </row>
    <row r="25" spans="1:20" ht="15" thickBot="1" x14ac:dyDescent="0.35">
      <c r="A25" s="14" t="s">
        <v>4</v>
      </c>
      <c r="B25" s="7" t="s">
        <v>12</v>
      </c>
      <c r="C25" s="51" t="str">
        <f t="shared" si="5"/>
        <v>TI.2006-2014</v>
      </c>
      <c r="D25" s="24"/>
      <c r="E25" s="29"/>
      <c r="F25" s="35"/>
      <c r="G25" s="35"/>
      <c r="H25" s="35"/>
      <c r="I25" s="40"/>
      <c r="J25" s="35"/>
      <c r="K25" s="16"/>
      <c r="L25" s="35" t="str">
        <f>"W." &amp; C22</f>
        <v>W.TI.2006-2014</v>
      </c>
      <c r="M25" s="35">
        <v>1.8</v>
      </c>
      <c r="N25" s="35">
        <v>0.4</v>
      </c>
      <c r="O25" s="57"/>
      <c r="T25" s="55"/>
    </row>
    <row r="26" spans="1:20" ht="15" thickBot="1" x14ac:dyDescent="0.35">
      <c r="A26" s="12" t="s">
        <v>5</v>
      </c>
      <c r="B26" s="9" t="s">
        <v>12</v>
      </c>
      <c r="C26" s="50" t="str">
        <f>B26 &amp; "." &amp; A26</f>
        <v>TI.2015-2018</v>
      </c>
      <c r="D26" s="22">
        <f>1.5/1000</f>
        <v>1.5E-3</v>
      </c>
      <c r="E26" s="26" t="str">
        <f>"G." &amp; C26</f>
        <v>G.TI.2015-2018</v>
      </c>
      <c r="F26" s="32" t="s">
        <v>15</v>
      </c>
      <c r="G26" s="32">
        <v>3.5</v>
      </c>
      <c r="H26" s="32">
        <v>0.15</v>
      </c>
      <c r="I26" s="37">
        <f>H26/G26</f>
        <v>4.2857142857142858E-2</v>
      </c>
      <c r="J26" s="32">
        <v>540</v>
      </c>
      <c r="K26" s="19">
        <v>1210</v>
      </c>
      <c r="L26" s="32"/>
      <c r="M26" s="32"/>
      <c r="N26" s="32"/>
      <c r="O26" s="43"/>
    </row>
    <row r="27" spans="1:20" ht="15" thickBot="1" x14ac:dyDescent="0.35">
      <c r="A27" s="13" t="s">
        <v>5</v>
      </c>
      <c r="B27" s="6" t="s">
        <v>12</v>
      </c>
      <c r="C27" s="50" t="str">
        <f t="shared" si="5"/>
        <v>TI.2015-2018</v>
      </c>
      <c r="D27" s="23"/>
      <c r="E27" s="27" t="str">
        <f>"F." &amp; C26</f>
        <v>F.TI.2015-2018</v>
      </c>
      <c r="F27" s="33" t="s">
        <v>16</v>
      </c>
      <c r="G27" s="33">
        <v>4.5</v>
      </c>
      <c r="H27" s="33">
        <v>0.3</v>
      </c>
      <c r="I27" s="38">
        <f>H27/G27</f>
        <v>6.6666666666666666E-2</v>
      </c>
      <c r="J27" s="33">
        <v>1920</v>
      </c>
      <c r="K27" s="1">
        <v>840</v>
      </c>
      <c r="M27" s="33"/>
      <c r="N27" s="33"/>
      <c r="O27" s="56"/>
      <c r="T27" s="55"/>
    </row>
    <row r="28" spans="1:20" ht="15" thickBot="1" x14ac:dyDescent="0.35">
      <c r="A28" s="13" t="s">
        <v>5</v>
      </c>
      <c r="B28" s="6" t="s">
        <v>12</v>
      </c>
      <c r="C28" s="50" t="str">
        <f t="shared" si="5"/>
        <v>TI.2015-2018</v>
      </c>
      <c r="D28" s="23"/>
      <c r="E28" s="28" t="str">
        <f>"R." &amp; C26</f>
        <v>R.TI.2015-2018</v>
      </c>
      <c r="F28" s="34" t="s">
        <v>17</v>
      </c>
      <c r="G28" s="34">
        <v>6</v>
      </c>
      <c r="H28" s="34">
        <v>0.2</v>
      </c>
      <c r="I28" s="39">
        <f>H28/G28</f>
        <v>3.3333333333333333E-2</v>
      </c>
      <c r="J28" s="34">
        <v>1500</v>
      </c>
      <c r="K28" s="18">
        <v>1000</v>
      </c>
      <c r="L28" s="34"/>
      <c r="M28" s="34"/>
      <c r="N28" s="34"/>
      <c r="O28" s="56"/>
      <c r="T28" s="55"/>
    </row>
    <row r="29" spans="1:20" ht="15" thickBot="1" x14ac:dyDescent="0.35">
      <c r="A29" s="14" t="s">
        <v>5</v>
      </c>
      <c r="B29" s="7" t="s">
        <v>12</v>
      </c>
      <c r="C29" s="51" t="str">
        <f t="shared" si="5"/>
        <v>TI.2015-2018</v>
      </c>
      <c r="D29" s="24"/>
      <c r="E29" s="29"/>
      <c r="F29" s="35"/>
      <c r="G29" s="35"/>
      <c r="H29" s="35"/>
      <c r="I29" s="40"/>
      <c r="J29" s="35"/>
      <c r="K29" s="16"/>
      <c r="L29" s="35" t="str">
        <f>"W." &amp; C26</f>
        <v>W.TI.2015-2018</v>
      </c>
      <c r="M29" s="35">
        <v>1.8</v>
      </c>
      <c r="N29" s="35">
        <v>0.4</v>
      </c>
      <c r="O29" s="57"/>
      <c r="T29" s="55"/>
    </row>
    <row r="30" spans="1:20" ht="15" thickBot="1" x14ac:dyDescent="0.35">
      <c r="A30" s="8">
        <v>1946</v>
      </c>
      <c r="B30" s="9" t="s">
        <v>13</v>
      </c>
      <c r="C30" s="50" t="str">
        <f>B30 &amp; "." &amp; A30</f>
        <v>TC.1946</v>
      </c>
      <c r="D30" s="22">
        <f>3/1000</f>
        <v>3.0000000000000001E-3</v>
      </c>
      <c r="E30" s="26" t="str">
        <f>"G." &amp; C30</f>
        <v>G.TC.1946</v>
      </c>
      <c r="F30" s="32" t="s">
        <v>15</v>
      </c>
      <c r="G30" s="32">
        <v>0.15</v>
      </c>
      <c r="H30" s="32">
        <v>0.15</v>
      </c>
      <c r="I30" s="37">
        <f>H30/G30</f>
        <v>1</v>
      </c>
      <c r="J30" s="32">
        <v>540</v>
      </c>
      <c r="K30" s="19">
        <v>1210</v>
      </c>
      <c r="L30" s="32"/>
      <c r="M30" s="32"/>
      <c r="N30" s="32"/>
      <c r="O30" s="43"/>
    </row>
    <row r="31" spans="1:20" ht="15" thickBot="1" x14ac:dyDescent="0.35">
      <c r="A31" s="10">
        <v>1946</v>
      </c>
      <c r="B31" s="6" t="s">
        <v>13</v>
      </c>
      <c r="C31" s="50" t="str">
        <f t="shared" si="5"/>
        <v>TC.1946</v>
      </c>
      <c r="D31" s="23"/>
      <c r="E31" s="27" t="str">
        <f>"F." &amp; C30</f>
        <v>F.TC.1946</v>
      </c>
      <c r="F31" s="33" t="s">
        <v>16</v>
      </c>
      <c r="G31" s="33">
        <v>0.35</v>
      </c>
      <c r="H31" s="33">
        <v>0.3</v>
      </c>
      <c r="I31" s="38">
        <f>H31/G31</f>
        <v>0.85714285714285721</v>
      </c>
      <c r="J31" s="33">
        <v>1920</v>
      </c>
      <c r="K31" s="1">
        <v>840</v>
      </c>
      <c r="M31" s="33"/>
      <c r="N31" s="33"/>
      <c r="O31" s="56"/>
      <c r="T31" s="55"/>
    </row>
    <row r="32" spans="1:20" ht="15" thickBot="1" x14ac:dyDescent="0.35">
      <c r="A32" s="10">
        <v>1946</v>
      </c>
      <c r="B32" s="6" t="s">
        <v>13</v>
      </c>
      <c r="C32" s="50" t="str">
        <f t="shared" si="5"/>
        <v>TC.1946</v>
      </c>
      <c r="D32" s="23"/>
      <c r="E32" s="28" t="str">
        <f>"R." &amp; C30</f>
        <v>R.TC.1946</v>
      </c>
      <c r="F32" s="34" t="s">
        <v>17</v>
      </c>
      <c r="G32" s="34">
        <v>0.22</v>
      </c>
      <c r="H32" s="34">
        <v>0.2</v>
      </c>
      <c r="I32" s="39">
        <f>H32/G32</f>
        <v>0.90909090909090917</v>
      </c>
      <c r="J32" s="34">
        <v>1500</v>
      </c>
      <c r="K32" s="18">
        <v>1000</v>
      </c>
      <c r="L32" s="34"/>
      <c r="M32" s="34"/>
      <c r="N32" s="34"/>
      <c r="O32" s="56"/>
      <c r="T32" s="55"/>
    </row>
    <row r="33" spans="1:20" ht="15" thickBot="1" x14ac:dyDescent="0.35">
      <c r="A33" s="11">
        <v>1946</v>
      </c>
      <c r="B33" s="7" t="s">
        <v>13</v>
      </c>
      <c r="C33" s="51" t="str">
        <f t="shared" si="5"/>
        <v>TC.1946</v>
      </c>
      <c r="D33" s="24"/>
      <c r="E33" s="29"/>
      <c r="F33" s="35"/>
      <c r="G33" s="35"/>
      <c r="H33" s="35"/>
      <c r="I33" s="40"/>
      <c r="J33" s="35"/>
      <c r="K33" s="16"/>
      <c r="L33" s="35" t="str">
        <f>"W." &amp; C30</f>
        <v>W.TC.1946</v>
      </c>
      <c r="M33" s="35">
        <v>2.9</v>
      </c>
      <c r="N33" s="35">
        <v>0.6</v>
      </c>
      <c r="O33" s="57"/>
      <c r="T33" s="55"/>
    </row>
    <row r="34" spans="1:20" ht="15" thickBot="1" x14ac:dyDescent="0.35">
      <c r="A34" s="12" t="s">
        <v>2</v>
      </c>
      <c r="B34" s="9" t="s">
        <v>13</v>
      </c>
      <c r="C34" s="50" t="str">
        <f>B34 &amp; "." &amp; A34</f>
        <v>TC.1946-1964</v>
      </c>
      <c r="D34" s="22">
        <f>3/1000</f>
        <v>3.0000000000000001E-3</v>
      </c>
      <c r="E34" s="26" t="str">
        <f>"G." &amp; C34</f>
        <v>G.TC.1946-1964</v>
      </c>
      <c r="F34" s="32" t="s">
        <v>15</v>
      </c>
      <c r="G34" s="32">
        <v>0.15</v>
      </c>
      <c r="H34" s="32">
        <v>0.15</v>
      </c>
      <c r="I34" s="37">
        <f>H34/G34</f>
        <v>1</v>
      </c>
      <c r="J34" s="32">
        <v>540</v>
      </c>
      <c r="K34" s="19">
        <v>1210</v>
      </c>
      <c r="L34" s="32"/>
      <c r="M34" s="32"/>
      <c r="N34" s="32"/>
      <c r="O34" s="43"/>
    </row>
    <row r="35" spans="1:20" ht="15" thickBot="1" x14ac:dyDescent="0.35">
      <c r="A35" s="13" t="s">
        <v>2</v>
      </c>
      <c r="B35" s="6" t="s">
        <v>13</v>
      </c>
      <c r="C35" s="50" t="str">
        <f t="shared" si="5"/>
        <v>TC.1946-1964</v>
      </c>
      <c r="D35" s="23"/>
      <c r="E35" s="27" t="str">
        <f>"F." &amp; C34</f>
        <v>F.TC.1946-1964</v>
      </c>
      <c r="F35" s="33" t="s">
        <v>16</v>
      </c>
      <c r="G35" s="33">
        <v>0.35</v>
      </c>
      <c r="H35" s="33">
        <v>0.3</v>
      </c>
      <c r="I35" s="38">
        <f>H35/G35</f>
        <v>0.85714285714285721</v>
      </c>
      <c r="J35" s="33">
        <v>1920</v>
      </c>
      <c r="K35" s="1">
        <v>840</v>
      </c>
      <c r="M35" s="33"/>
      <c r="N35" s="33"/>
      <c r="O35" s="56"/>
      <c r="T35" s="55"/>
    </row>
    <row r="36" spans="1:20" ht="15" thickBot="1" x14ac:dyDescent="0.35">
      <c r="A36" s="13" t="s">
        <v>2</v>
      </c>
      <c r="B36" s="6" t="s">
        <v>13</v>
      </c>
      <c r="C36" s="50" t="str">
        <f t="shared" si="5"/>
        <v>TC.1946-1964</v>
      </c>
      <c r="D36" s="23"/>
      <c r="E36" s="28" t="str">
        <f>"R." &amp; C34</f>
        <v>R.TC.1946-1964</v>
      </c>
      <c r="F36" s="34" t="s">
        <v>17</v>
      </c>
      <c r="G36" s="34">
        <v>0.85</v>
      </c>
      <c r="H36" s="34">
        <v>0.2</v>
      </c>
      <c r="I36" s="39">
        <f>H36/G36</f>
        <v>0.23529411764705885</v>
      </c>
      <c r="J36" s="34">
        <v>1500</v>
      </c>
      <c r="K36" s="18">
        <v>1000</v>
      </c>
      <c r="L36" s="34"/>
      <c r="M36" s="34"/>
      <c r="N36" s="34"/>
      <c r="O36" s="56"/>
      <c r="T36" s="55"/>
    </row>
    <row r="37" spans="1:20" ht="15" thickBot="1" x14ac:dyDescent="0.35">
      <c r="A37" s="14" t="s">
        <v>2</v>
      </c>
      <c r="B37" s="7" t="s">
        <v>13</v>
      </c>
      <c r="C37" s="51" t="str">
        <f t="shared" si="5"/>
        <v>TC.1946-1964</v>
      </c>
      <c r="D37" s="24"/>
      <c r="E37" s="29"/>
      <c r="F37" s="35"/>
      <c r="G37" s="35"/>
      <c r="H37" s="35"/>
      <c r="I37" s="40"/>
      <c r="J37" s="35"/>
      <c r="K37" s="16"/>
      <c r="L37" s="35" t="str">
        <f>"W." &amp; C34</f>
        <v>W.TC.1946-1964</v>
      </c>
      <c r="M37" s="35">
        <v>1.8</v>
      </c>
      <c r="N37" s="35">
        <v>0.4</v>
      </c>
      <c r="O37" s="57"/>
      <c r="T37" s="55"/>
    </row>
    <row r="38" spans="1:20" ht="15" thickBot="1" x14ac:dyDescent="0.35">
      <c r="A38" s="12" t="s">
        <v>0</v>
      </c>
      <c r="B38" s="9" t="s">
        <v>13</v>
      </c>
      <c r="C38" s="50" t="str">
        <f>B38 &amp; "." &amp; A38</f>
        <v>TC.1965-1974</v>
      </c>
      <c r="D38" s="22">
        <f>3/1000</f>
        <v>3.0000000000000001E-3</v>
      </c>
      <c r="E38" s="26" t="str">
        <f>"G." &amp; C38</f>
        <v>G.TC.1965-1974</v>
      </c>
      <c r="F38" s="32" t="s">
        <v>15</v>
      </c>
      <c r="G38" s="32">
        <v>0.17</v>
      </c>
      <c r="H38" s="32">
        <v>0.15</v>
      </c>
      <c r="I38" s="37">
        <f>H38/G38</f>
        <v>0.88235294117647045</v>
      </c>
      <c r="J38" s="32">
        <v>540</v>
      </c>
      <c r="K38" s="19">
        <v>1210</v>
      </c>
      <c r="L38" s="32"/>
      <c r="M38" s="32"/>
      <c r="N38" s="32"/>
      <c r="O38" s="43"/>
    </row>
    <row r="39" spans="1:20" ht="15" thickBot="1" x14ac:dyDescent="0.35">
      <c r="A39" s="13" t="s">
        <v>0</v>
      </c>
      <c r="B39" s="6" t="s">
        <v>13</v>
      </c>
      <c r="C39" s="50" t="str">
        <f t="shared" si="5"/>
        <v>TC.1965-1974</v>
      </c>
      <c r="D39" s="23"/>
      <c r="E39" s="27" t="str">
        <f>"F." &amp; C38</f>
        <v>F.TC.1965-1974</v>
      </c>
      <c r="F39" s="33" t="s">
        <v>16</v>
      </c>
      <c r="G39" s="33">
        <v>0.43</v>
      </c>
      <c r="H39" s="33">
        <v>0.3</v>
      </c>
      <c r="I39" s="38">
        <f>H39/G39</f>
        <v>0.69767441860465118</v>
      </c>
      <c r="J39" s="33">
        <v>1920</v>
      </c>
      <c r="K39" s="1">
        <v>840</v>
      </c>
      <c r="M39" s="33"/>
      <c r="N39" s="33"/>
      <c r="O39" s="56"/>
      <c r="T39" s="55"/>
    </row>
    <row r="40" spans="1:20" ht="15" thickBot="1" x14ac:dyDescent="0.35">
      <c r="A40" s="13" t="s">
        <v>0</v>
      </c>
      <c r="B40" s="6" t="s">
        <v>13</v>
      </c>
      <c r="C40" s="50" t="str">
        <f t="shared" si="5"/>
        <v>TC.1965-1974</v>
      </c>
      <c r="D40" s="23"/>
      <c r="E40" s="28" t="str">
        <f>"R." &amp; C38</f>
        <v>R.TC.1965-1974</v>
      </c>
      <c r="F40" s="34" t="s">
        <v>17</v>
      </c>
      <c r="G40" s="34">
        <v>0.86</v>
      </c>
      <c r="H40" s="34">
        <v>0.2</v>
      </c>
      <c r="I40" s="39">
        <f>H40/G40</f>
        <v>0.23255813953488375</v>
      </c>
      <c r="J40" s="34">
        <v>1500</v>
      </c>
      <c r="K40" s="18">
        <v>1000</v>
      </c>
      <c r="L40" s="34"/>
      <c r="M40" s="34"/>
      <c r="N40" s="34"/>
      <c r="O40" s="56"/>
      <c r="T40" s="55"/>
    </row>
    <row r="41" spans="1:20" ht="15" thickBot="1" x14ac:dyDescent="0.35">
      <c r="A41" s="14" t="s">
        <v>0</v>
      </c>
      <c r="B41" s="7" t="s">
        <v>13</v>
      </c>
      <c r="C41" s="51" t="str">
        <f t="shared" si="5"/>
        <v>TC.1965-1974</v>
      </c>
      <c r="D41" s="24"/>
      <c r="E41" s="29"/>
      <c r="F41" s="35"/>
      <c r="G41" s="35"/>
      <c r="H41" s="35"/>
      <c r="I41" s="40"/>
      <c r="J41" s="35"/>
      <c r="K41" s="16"/>
      <c r="L41" s="35" t="str">
        <f>"W." &amp; C38</f>
        <v>W.TC.1965-1974</v>
      </c>
      <c r="M41" s="35">
        <v>2.9</v>
      </c>
      <c r="N41" s="35">
        <v>0.6</v>
      </c>
      <c r="O41" s="57"/>
      <c r="T41" s="55"/>
    </row>
    <row r="42" spans="1:20" ht="15" thickBot="1" x14ac:dyDescent="0.35">
      <c r="A42" s="12" t="s">
        <v>3</v>
      </c>
      <c r="B42" s="9" t="s">
        <v>13</v>
      </c>
      <c r="C42" s="50" t="str">
        <f>B42 &amp; "." &amp; A42</f>
        <v>TC.1975-1991</v>
      </c>
      <c r="D42" s="22">
        <f>3/1000</f>
        <v>3.0000000000000001E-3</v>
      </c>
      <c r="E42" s="26" t="str">
        <f>"G." &amp; C42</f>
        <v>G.TC.1975-1991</v>
      </c>
      <c r="F42" s="32" t="s">
        <v>15</v>
      </c>
      <c r="G42" s="32">
        <v>0.52</v>
      </c>
      <c r="H42" s="32">
        <v>0.15</v>
      </c>
      <c r="I42" s="37">
        <f>H42/G42</f>
        <v>0.28846153846153844</v>
      </c>
      <c r="J42" s="32">
        <v>540</v>
      </c>
      <c r="K42" s="19">
        <v>1210</v>
      </c>
      <c r="L42" s="32"/>
      <c r="M42" s="32"/>
      <c r="N42" s="32"/>
      <c r="O42" s="43"/>
    </row>
    <row r="43" spans="1:20" ht="15" thickBot="1" x14ac:dyDescent="0.35">
      <c r="A43" s="13" t="s">
        <v>3</v>
      </c>
      <c r="B43" s="6" t="s">
        <v>13</v>
      </c>
      <c r="C43" s="50" t="str">
        <f t="shared" si="5"/>
        <v>TC.1975-1991</v>
      </c>
      <c r="D43" s="23"/>
      <c r="E43" s="27" t="str">
        <f>"F." &amp; C42</f>
        <v>F.TC.1975-1991</v>
      </c>
      <c r="F43" s="33" t="s">
        <v>16</v>
      </c>
      <c r="G43" s="33">
        <v>1.3</v>
      </c>
      <c r="H43" s="33">
        <v>0.3</v>
      </c>
      <c r="I43" s="38">
        <f>H43/G43</f>
        <v>0.23076923076923075</v>
      </c>
      <c r="J43" s="33">
        <v>1920</v>
      </c>
      <c r="K43" s="1">
        <v>840</v>
      </c>
      <c r="M43" s="33"/>
      <c r="N43" s="33"/>
      <c r="O43" s="56"/>
      <c r="T43" s="55"/>
    </row>
    <row r="44" spans="1:20" ht="15" thickBot="1" x14ac:dyDescent="0.35">
      <c r="A44" s="13" t="s">
        <v>3</v>
      </c>
      <c r="B44" s="6" t="s">
        <v>13</v>
      </c>
      <c r="C44" s="50" t="str">
        <f t="shared" si="5"/>
        <v>TC.1975-1991</v>
      </c>
      <c r="D44" s="23"/>
      <c r="E44" s="28" t="str">
        <f>"R." &amp; C42</f>
        <v>R.TC.1975-1991</v>
      </c>
      <c r="F44" s="34" t="s">
        <v>17</v>
      </c>
      <c r="G44" s="34">
        <v>1.3</v>
      </c>
      <c r="H44" s="34">
        <v>0.2</v>
      </c>
      <c r="I44" s="39">
        <f>H44/G44</f>
        <v>0.15384615384615385</v>
      </c>
      <c r="J44" s="34">
        <v>1500</v>
      </c>
      <c r="K44" s="18">
        <v>1000</v>
      </c>
      <c r="L44" s="34"/>
      <c r="M44" s="34"/>
      <c r="N44" s="34"/>
      <c r="O44" s="56"/>
      <c r="T44" s="55"/>
    </row>
    <row r="45" spans="1:20" ht="15" thickBot="1" x14ac:dyDescent="0.35">
      <c r="A45" s="14" t="s">
        <v>3</v>
      </c>
      <c r="B45" s="7" t="s">
        <v>13</v>
      </c>
      <c r="C45" s="51" t="str">
        <f t="shared" si="5"/>
        <v>TC.1975-1991</v>
      </c>
      <c r="D45" s="24"/>
      <c r="E45" s="29"/>
      <c r="F45" s="35"/>
      <c r="G45" s="35"/>
      <c r="H45" s="35"/>
      <c r="I45" s="40"/>
      <c r="J45" s="35"/>
      <c r="K45" s="16"/>
      <c r="L45" s="35" t="str">
        <f>"W." &amp; C42</f>
        <v>W.TC.1975-1991</v>
      </c>
      <c r="M45" s="35">
        <v>2.9</v>
      </c>
      <c r="N45" s="35">
        <v>0.6</v>
      </c>
      <c r="O45" s="57"/>
      <c r="T45" s="55"/>
    </row>
    <row r="46" spans="1:20" ht="15" thickBot="1" x14ac:dyDescent="0.35">
      <c r="A46" s="12" t="s">
        <v>1</v>
      </c>
      <c r="B46" s="9" t="s">
        <v>13</v>
      </c>
      <c r="C46" s="50" t="str">
        <f>B46 &amp; "." &amp; A46</f>
        <v>TC.1992-2005</v>
      </c>
      <c r="D46" s="22">
        <f>1.5/1000</f>
        <v>1.5E-3</v>
      </c>
      <c r="E46" s="26" t="str">
        <f>"G." &amp; C46</f>
        <v>G.TC.1992-2005</v>
      </c>
      <c r="F46" s="32" t="s">
        <v>15</v>
      </c>
      <c r="G46" s="32">
        <v>2.5</v>
      </c>
      <c r="H46" s="32">
        <v>0.15</v>
      </c>
      <c r="I46" s="37">
        <f>H46/G46</f>
        <v>0.06</v>
      </c>
      <c r="J46" s="32">
        <v>540</v>
      </c>
      <c r="K46" s="19">
        <v>1210</v>
      </c>
      <c r="L46" s="32"/>
      <c r="M46" s="32"/>
      <c r="N46" s="32"/>
      <c r="O46" s="43"/>
    </row>
    <row r="47" spans="1:20" ht="15" thickBot="1" x14ac:dyDescent="0.35">
      <c r="A47" s="13" t="s">
        <v>1</v>
      </c>
      <c r="B47" s="6" t="s">
        <v>13</v>
      </c>
      <c r="C47" s="50" t="str">
        <f t="shared" si="5"/>
        <v>TC.1992-2005</v>
      </c>
      <c r="D47" s="23"/>
      <c r="E47" s="27" t="str">
        <f>"F." &amp; C46</f>
        <v>F.TC.1992-2005</v>
      </c>
      <c r="F47" s="33" t="s">
        <v>16</v>
      </c>
      <c r="G47" s="33">
        <v>2.5</v>
      </c>
      <c r="H47" s="33">
        <v>0.3</v>
      </c>
      <c r="I47" s="38">
        <f>H47/G47</f>
        <v>0.12</v>
      </c>
      <c r="J47" s="33">
        <v>1920</v>
      </c>
      <c r="K47" s="1">
        <v>840</v>
      </c>
      <c r="M47" s="33"/>
      <c r="N47" s="33"/>
      <c r="O47" s="56"/>
      <c r="T47" s="55"/>
    </row>
    <row r="48" spans="1:20" ht="15" thickBot="1" x14ac:dyDescent="0.35">
      <c r="A48" s="13" t="s">
        <v>1</v>
      </c>
      <c r="B48" s="6" t="s">
        <v>13</v>
      </c>
      <c r="C48" s="50" t="str">
        <f t="shared" si="5"/>
        <v>TC.1992-2005</v>
      </c>
      <c r="D48" s="23"/>
      <c r="E48" s="28" t="str">
        <f>"R." &amp; C46</f>
        <v>R.TC.1992-2005</v>
      </c>
      <c r="F48" s="34" t="s">
        <v>17</v>
      </c>
      <c r="G48" s="34">
        <v>2.5</v>
      </c>
      <c r="H48" s="34">
        <v>0.2</v>
      </c>
      <c r="I48" s="39">
        <f>H48/G48</f>
        <v>0.08</v>
      </c>
      <c r="J48" s="34">
        <v>1500</v>
      </c>
      <c r="K48" s="18">
        <v>1000</v>
      </c>
      <c r="L48" s="34"/>
      <c r="M48" s="34"/>
      <c r="N48" s="34"/>
      <c r="O48" s="56"/>
      <c r="T48" s="55"/>
    </row>
    <row r="49" spans="1:20" ht="15" thickBot="1" x14ac:dyDescent="0.35">
      <c r="A49" s="14" t="s">
        <v>1</v>
      </c>
      <c r="B49" s="7" t="s">
        <v>13</v>
      </c>
      <c r="C49" s="51" t="str">
        <f t="shared" si="5"/>
        <v>TC.1992-2005</v>
      </c>
      <c r="D49" s="24"/>
      <c r="E49" s="29"/>
      <c r="F49" s="35"/>
      <c r="G49" s="35"/>
      <c r="H49" s="35"/>
      <c r="I49" s="40"/>
      <c r="J49" s="35"/>
      <c r="K49" s="16"/>
      <c r="L49" s="35" t="str">
        <f>"W." &amp; C46</f>
        <v>W.TC.1992-2005</v>
      </c>
      <c r="M49" s="35">
        <v>2.9</v>
      </c>
      <c r="N49" s="35">
        <v>0.6</v>
      </c>
      <c r="O49" s="57"/>
      <c r="T49" s="55"/>
    </row>
    <row r="50" spans="1:20" ht="15" thickBot="1" x14ac:dyDescent="0.35">
      <c r="A50" s="12" t="s">
        <v>4</v>
      </c>
      <c r="B50" s="9" t="s">
        <v>13</v>
      </c>
      <c r="C50" s="50" t="str">
        <f>B50 &amp; "." &amp; A50</f>
        <v>TC.2006-2014</v>
      </c>
      <c r="D50" s="22">
        <f>1.5/1000</f>
        <v>1.5E-3</v>
      </c>
      <c r="E50" s="26" t="str">
        <f>"G." &amp; C50</f>
        <v>G.TC.2006-2014</v>
      </c>
      <c r="F50" s="32" t="s">
        <v>15</v>
      </c>
      <c r="G50" s="32">
        <v>2.5</v>
      </c>
      <c r="H50" s="32">
        <v>0.15</v>
      </c>
      <c r="I50" s="37">
        <f>H50/G50</f>
        <v>0.06</v>
      </c>
      <c r="J50" s="32">
        <v>540</v>
      </c>
      <c r="K50" s="19">
        <v>1210</v>
      </c>
      <c r="L50" s="32"/>
      <c r="M50" s="32"/>
      <c r="N50" s="32"/>
      <c r="O50" s="43"/>
    </row>
    <row r="51" spans="1:20" ht="15" thickBot="1" x14ac:dyDescent="0.35">
      <c r="A51" s="13" t="s">
        <v>4</v>
      </c>
      <c r="B51" s="6" t="s">
        <v>13</v>
      </c>
      <c r="C51" s="50" t="str">
        <f t="shared" si="5"/>
        <v>TC.2006-2014</v>
      </c>
      <c r="D51" s="23"/>
      <c r="E51" s="27" t="str">
        <f>"F." &amp; C50</f>
        <v>F.TC.2006-2014</v>
      </c>
      <c r="F51" s="33" t="s">
        <v>16</v>
      </c>
      <c r="G51" s="33">
        <v>2.5</v>
      </c>
      <c r="H51" s="33">
        <v>0.3</v>
      </c>
      <c r="I51" s="38">
        <f>H51/G51</f>
        <v>0.12</v>
      </c>
      <c r="J51" s="33">
        <v>1920</v>
      </c>
      <c r="K51" s="1">
        <v>840</v>
      </c>
      <c r="M51" s="33"/>
      <c r="N51" s="33"/>
      <c r="O51" s="56"/>
      <c r="T51" s="55"/>
    </row>
    <row r="52" spans="1:20" ht="15" thickBot="1" x14ac:dyDescent="0.35">
      <c r="A52" s="13" t="s">
        <v>4</v>
      </c>
      <c r="B52" s="6" t="s">
        <v>13</v>
      </c>
      <c r="C52" s="50" t="str">
        <f t="shared" si="5"/>
        <v>TC.2006-2014</v>
      </c>
      <c r="D52" s="23"/>
      <c r="E52" s="28" t="str">
        <f>"R." &amp; C50</f>
        <v>R.TC.2006-2014</v>
      </c>
      <c r="F52" s="34" t="s">
        <v>17</v>
      </c>
      <c r="G52" s="34">
        <v>2.5</v>
      </c>
      <c r="H52" s="34">
        <v>0.2</v>
      </c>
      <c r="I52" s="39">
        <f>H52/G52</f>
        <v>0.08</v>
      </c>
      <c r="J52" s="34">
        <v>1500</v>
      </c>
      <c r="K52" s="18">
        <v>1000</v>
      </c>
      <c r="L52" s="34"/>
      <c r="M52" s="34"/>
      <c r="N52" s="34"/>
      <c r="O52" s="56"/>
      <c r="T52" s="55"/>
    </row>
    <row r="53" spans="1:20" ht="15" thickBot="1" x14ac:dyDescent="0.35">
      <c r="A53" s="14" t="s">
        <v>4</v>
      </c>
      <c r="B53" s="7" t="s">
        <v>13</v>
      </c>
      <c r="C53" s="51" t="str">
        <f t="shared" si="5"/>
        <v>TC.2006-2014</v>
      </c>
      <c r="D53" s="24"/>
      <c r="E53" s="29"/>
      <c r="F53" s="35"/>
      <c r="G53" s="35"/>
      <c r="H53" s="35"/>
      <c r="I53" s="40"/>
      <c r="J53" s="35"/>
      <c r="K53" s="16"/>
      <c r="L53" s="35" t="str">
        <f>"W." &amp; C50</f>
        <v>W.TC.2006-2014</v>
      </c>
      <c r="M53" s="35">
        <v>1.8</v>
      </c>
      <c r="N53" s="35">
        <v>0.4</v>
      </c>
      <c r="O53" s="57"/>
      <c r="T53" s="55"/>
    </row>
    <row r="54" spans="1:20" ht="15" thickBot="1" x14ac:dyDescent="0.35">
      <c r="A54" s="12" t="s">
        <v>5</v>
      </c>
      <c r="B54" s="9" t="s">
        <v>13</v>
      </c>
      <c r="C54" s="50" t="str">
        <f>B54 &amp; "." &amp; A54</f>
        <v>TC.2015-2018</v>
      </c>
      <c r="D54" s="22">
        <f>1.5/1000</f>
        <v>1.5E-3</v>
      </c>
      <c r="E54" s="26" t="str">
        <f>"G." &amp; C54</f>
        <v>G.TC.2015-2018</v>
      </c>
      <c r="F54" s="32" t="s">
        <v>15</v>
      </c>
      <c r="G54" s="32">
        <v>3.5</v>
      </c>
      <c r="H54" s="32">
        <v>0.15</v>
      </c>
      <c r="I54" s="37">
        <f>H54/G54</f>
        <v>4.2857142857142858E-2</v>
      </c>
      <c r="J54" s="32">
        <v>540</v>
      </c>
      <c r="K54" s="19">
        <v>1210</v>
      </c>
      <c r="L54" s="32"/>
      <c r="M54" s="32"/>
      <c r="N54" s="32"/>
      <c r="O54" s="43"/>
    </row>
    <row r="55" spans="1:20" ht="15" thickBot="1" x14ac:dyDescent="0.35">
      <c r="A55" s="13" t="s">
        <v>5</v>
      </c>
      <c r="B55" s="6" t="s">
        <v>13</v>
      </c>
      <c r="C55" s="50" t="str">
        <f t="shared" si="5"/>
        <v>TC.2015-2018</v>
      </c>
      <c r="D55" s="23"/>
      <c r="E55" s="27" t="str">
        <f>"F." &amp; C54</f>
        <v>F.TC.2015-2018</v>
      </c>
      <c r="F55" s="33" t="s">
        <v>16</v>
      </c>
      <c r="G55" s="33">
        <v>4.5</v>
      </c>
      <c r="H55" s="33">
        <v>0.3</v>
      </c>
      <c r="I55" s="38">
        <f>H55/G55</f>
        <v>6.6666666666666666E-2</v>
      </c>
      <c r="J55" s="33">
        <v>1920</v>
      </c>
      <c r="K55" s="1">
        <v>840</v>
      </c>
      <c r="M55" s="33"/>
      <c r="N55" s="33"/>
      <c r="O55" s="56"/>
      <c r="T55" s="55"/>
    </row>
    <row r="56" spans="1:20" ht="15" thickBot="1" x14ac:dyDescent="0.35">
      <c r="A56" s="13" t="s">
        <v>5</v>
      </c>
      <c r="B56" s="6" t="s">
        <v>13</v>
      </c>
      <c r="C56" s="50" t="str">
        <f t="shared" si="5"/>
        <v>TC.2015-2018</v>
      </c>
      <c r="D56" s="23"/>
      <c r="E56" s="28" t="str">
        <f>"R." &amp; C54</f>
        <v>R.TC.2015-2018</v>
      </c>
      <c r="F56" s="34" t="s">
        <v>17</v>
      </c>
      <c r="G56" s="34">
        <v>6</v>
      </c>
      <c r="H56" s="34">
        <v>0.2</v>
      </c>
      <c r="I56" s="39">
        <f>H56/G56</f>
        <v>3.3333333333333333E-2</v>
      </c>
      <c r="J56" s="34">
        <v>1500</v>
      </c>
      <c r="K56" s="18">
        <v>1000</v>
      </c>
      <c r="L56" s="34"/>
      <c r="M56" s="34"/>
      <c r="N56" s="34"/>
      <c r="O56" s="56"/>
      <c r="T56" s="55"/>
    </row>
    <row r="57" spans="1:20" ht="15" thickBot="1" x14ac:dyDescent="0.35">
      <c r="A57" s="14" t="s">
        <v>5</v>
      </c>
      <c r="B57" s="7" t="s">
        <v>13</v>
      </c>
      <c r="C57" s="51" t="str">
        <f t="shared" si="5"/>
        <v>TC.2015-2018</v>
      </c>
      <c r="D57" s="24"/>
      <c r="E57" s="29"/>
      <c r="F57" s="35"/>
      <c r="G57" s="35"/>
      <c r="H57" s="35"/>
      <c r="I57" s="40"/>
      <c r="J57" s="35"/>
      <c r="K57" s="16"/>
      <c r="L57" s="35" t="str">
        <f>"W." &amp; C54</f>
        <v>W.TC.2015-2018</v>
      </c>
      <c r="M57" s="35">
        <v>1.8</v>
      </c>
      <c r="N57" s="35">
        <v>0.4</v>
      </c>
      <c r="O57" s="57"/>
      <c r="T57" s="55"/>
    </row>
    <row r="58" spans="1:20" ht="15" thickBot="1" x14ac:dyDescent="0.35">
      <c r="A58" s="8">
        <v>1965</v>
      </c>
      <c r="B58" s="9" t="s">
        <v>7</v>
      </c>
      <c r="C58" s="50" t="str">
        <f>B58 &amp; "." &amp; A58</f>
        <v>D.1965</v>
      </c>
      <c r="D58" s="22">
        <f>4.2/1000</f>
        <v>4.2000000000000006E-3</v>
      </c>
      <c r="E58" s="26" t="str">
        <f>"G." &amp; C58</f>
        <v>G.D.1965</v>
      </c>
      <c r="F58" s="32" t="s">
        <v>15</v>
      </c>
      <c r="G58" s="32">
        <v>0.15</v>
      </c>
      <c r="H58" s="32">
        <v>0.15</v>
      </c>
      <c r="I58" s="37">
        <f>H58/G58</f>
        <v>1</v>
      </c>
      <c r="J58" s="32">
        <v>540</v>
      </c>
      <c r="K58" s="19">
        <v>1210</v>
      </c>
      <c r="L58" s="32"/>
      <c r="M58" s="32"/>
      <c r="N58" s="32"/>
      <c r="O58" s="43"/>
    </row>
    <row r="59" spans="1:20" ht="15" thickBot="1" x14ac:dyDescent="0.35">
      <c r="A59" s="10">
        <v>1965</v>
      </c>
      <c r="B59" s="6" t="s">
        <v>7</v>
      </c>
      <c r="C59" s="50" t="str">
        <f t="shared" si="5"/>
        <v>D.1965</v>
      </c>
      <c r="D59" s="23"/>
      <c r="E59" s="27" t="str">
        <f>"F." &amp; C58</f>
        <v>F.D.1965</v>
      </c>
      <c r="F59" s="33" t="s">
        <v>16</v>
      </c>
      <c r="G59" s="33">
        <v>0.35</v>
      </c>
      <c r="H59" s="33">
        <v>0.3</v>
      </c>
      <c r="I59" s="38">
        <f>H59/G59</f>
        <v>0.85714285714285721</v>
      </c>
      <c r="J59" s="33">
        <v>1920</v>
      </c>
      <c r="K59" s="1">
        <v>840</v>
      </c>
      <c r="M59" s="33"/>
      <c r="N59" s="33"/>
      <c r="O59" s="56"/>
      <c r="T59" s="55"/>
    </row>
    <row r="60" spans="1:20" ht="15" thickBot="1" x14ac:dyDescent="0.35">
      <c r="A60" s="10">
        <v>1965</v>
      </c>
      <c r="B60" s="6" t="s">
        <v>7</v>
      </c>
      <c r="C60" s="50" t="str">
        <f t="shared" ref="C60:C61" si="6">B60 &amp; "." &amp; A60</f>
        <v>D.1965</v>
      </c>
      <c r="D60" s="23"/>
      <c r="E60" s="28" t="str">
        <f>"R." &amp; C58</f>
        <v>R.D.1965</v>
      </c>
      <c r="F60" s="34" t="s">
        <v>17</v>
      </c>
      <c r="G60" s="34">
        <v>2.5</v>
      </c>
      <c r="H60" s="34">
        <v>0.2</v>
      </c>
      <c r="I60" s="39">
        <f>H60/G60</f>
        <v>0.08</v>
      </c>
      <c r="J60" s="34">
        <v>1500</v>
      </c>
      <c r="K60" s="18">
        <v>1000</v>
      </c>
      <c r="L60" s="34"/>
      <c r="M60" s="34"/>
      <c r="N60" s="34"/>
      <c r="O60" s="56"/>
      <c r="T60" s="55"/>
    </row>
    <row r="61" spans="1:20" ht="15" thickBot="1" x14ac:dyDescent="0.35">
      <c r="A61" s="11">
        <v>1965</v>
      </c>
      <c r="B61" s="7" t="s">
        <v>7</v>
      </c>
      <c r="C61" s="51" t="str">
        <f t="shared" si="6"/>
        <v>D.1965</v>
      </c>
      <c r="D61" s="24"/>
      <c r="E61" s="29"/>
      <c r="F61" s="35"/>
      <c r="G61" s="35"/>
      <c r="H61" s="35"/>
      <c r="I61" s="40"/>
      <c r="J61" s="35"/>
      <c r="K61" s="16"/>
      <c r="L61" s="35" t="str">
        <f>"W." &amp; C58</f>
        <v>W.D.1965</v>
      </c>
      <c r="M61" s="35">
        <v>1.8</v>
      </c>
      <c r="N61" s="35">
        <v>0.4</v>
      </c>
      <c r="O61" s="57"/>
      <c r="T61" s="55"/>
    </row>
    <row r="62" spans="1:20" ht="15" thickBot="1" x14ac:dyDescent="0.35">
      <c r="A62" s="12" t="s">
        <v>0</v>
      </c>
      <c r="B62" s="9" t="s">
        <v>7</v>
      </c>
      <c r="C62" s="50" t="str">
        <f>B62 &amp; "." &amp; A62</f>
        <v>D.1965-1974</v>
      </c>
      <c r="D62" s="22">
        <f>4.2/1000</f>
        <v>4.2000000000000006E-3</v>
      </c>
      <c r="E62" s="26" t="str">
        <f>"G." &amp; C62</f>
        <v>G.D.1965-1974</v>
      </c>
      <c r="F62" s="32" t="s">
        <v>15</v>
      </c>
      <c r="G62" s="32">
        <v>0.17</v>
      </c>
      <c r="H62" s="32">
        <v>0.15</v>
      </c>
      <c r="I62" s="37">
        <f>H62/G62</f>
        <v>0.88235294117647045</v>
      </c>
      <c r="J62" s="32">
        <v>540</v>
      </c>
      <c r="K62" s="19">
        <v>1210</v>
      </c>
      <c r="L62" s="32"/>
      <c r="M62" s="32"/>
      <c r="N62" s="32"/>
      <c r="O62" s="43"/>
    </row>
    <row r="63" spans="1:20" ht="15" thickBot="1" x14ac:dyDescent="0.35">
      <c r="A63" s="13" t="s">
        <v>0</v>
      </c>
      <c r="B63" s="6" t="s">
        <v>7</v>
      </c>
      <c r="C63" s="50" t="str">
        <f t="shared" ref="C63:C65" si="7">B63 &amp; "." &amp; A63</f>
        <v>D.1965-1974</v>
      </c>
      <c r="D63" s="23"/>
      <c r="E63" s="27" t="str">
        <f>"F." &amp; C62</f>
        <v>F.D.1965-1974</v>
      </c>
      <c r="F63" s="33" t="s">
        <v>16</v>
      </c>
      <c r="G63" s="33">
        <v>0.43</v>
      </c>
      <c r="H63" s="33">
        <v>0.3</v>
      </c>
      <c r="I63" s="38">
        <f>H63/G63</f>
        <v>0.69767441860465118</v>
      </c>
      <c r="J63" s="33">
        <v>1920</v>
      </c>
      <c r="K63" s="1">
        <v>840</v>
      </c>
      <c r="M63" s="33"/>
      <c r="N63" s="33"/>
      <c r="O63" s="56"/>
      <c r="T63" s="55"/>
    </row>
    <row r="64" spans="1:20" ht="15" thickBot="1" x14ac:dyDescent="0.35">
      <c r="A64" s="13" t="s">
        <v>0</v>
      </c>
      <c r="B64" s="6" t="s">
        <v>7</v>
      </c>
      <c r="C64" s="50" t="str">
        <f t="shared" si="7"/>
        <v>D.1965-1974</v>
      </c>
      <c r="D64" s="23"/>
      <c r="E64" s="28" t="str">
        <f>"R." &amp; C62</f>
        <v>R.D.1965-1974</v>
      </c>
      <c r="F64" s="34" t="s">
        <v>17</v>
      </c>
      <c r="G64" s="34">
        <v>0.86</v>
      </c>
      <c r="H64" s="34">
        <v>0.2</v>
      </c>
      <c r="I64" s="39">
        <f>H64/G64</f>
        <v>0.23255813953488375</v>
      </c>
      <c r="J64" s="34">
        <v>1500</v>
      </c>
      <c r="K64" s="18">
        <v>1000</v>
      </c>
      <c r="L64" s="34"/>
      <c r="M64" s="34"/>
      <c r="N64" s="34"/>
      <c r="O64" s="56"/>
      <c r="T64" s="55"/>
    </row>
    <row r="65" spans="1:20" ht="15" thickBot="1" x14ac:dyDescent="0.35">
      <c r="A65" s="14" t="s">
        <v>0</v>
      </c>
      <c r="B65" s="7" t="s">
        <v>7</v>
      </c>
      <c r="C65" s="51" t="str">
        <f t="shared" si="7"/>
        <v>D.1965-1974</v>
      </c>
      <c r="D65" s="24"/>
      <c r="E65" s="29"/>
      <c r="F65" s="35"/>
      <c r="G65" s="35"/>
      <c r="H65" s="35"/>
      <c r="I65" s="40"/>
      <c r="J65" s="35"/>
      <c r="K65" s="16"/>
      <c r="L65" s="35" t="str">
        <f>"W." &amp; C62</f>
        <v>W.D.1965-1974</v>
      </c>
      <c r="M65" s="35">
        <v>2.9</v>
      </c>
      <c r="N65" s="35">
        <v>0.6</v>
      </c>
      <c r="O65" s="57"/>
      <c r="T65" s="55"/>
    </row>
    <row r="66" spans="1:20" ht="15" thickBot="1" x14ac:dyDescent="0.35">
      <c r="A66" s="12" t="s">
        <v>3</v>
      </c>
      <c r="B66" s="9" t="s">
        <v>7</v>
      </c>
      <c r="C66" s="50" t="str">
        <f>B66 &amp; "." &amp; A66</f>
        <v>D.1975-1991</v>
      </c>
      <c r="D66" s="22">
        <f>4.2/1000</f>
        <v>4.2000000000000006E-3</v>
      </c>
      <c r="E66" s="26" t="str">
        <f>"G." &amp; C66</f>
        <v>G.D.1975-1991</v>
      </c>
      <c r="F66" s="32" t="s">
        <v>15</v>
      </c>
      <c r="G66" s="32">
        <v>0.52</v>
      </c>
      <c r="H66" s="32">
        <v>0.15</v>
      </c>
      <c r="I66" s="37">
        <f>H66/G66</f>
        <v>0.28846153846153844</v>
      </c>
      <c r="J66" s="32">
        <v>540</v>
      </c>
      <c r="K66" s="19">
        <v>1210</v>
      </c>
      <c r="L66" s="32"/>
      <c r="M66" s="32"/>
      <c r="N66" s="32"/>
      <c r="O66" s="43"/>
    </row>
    <row r="67" spans="1:20" ht="15" thickBot="1" x14ac:dyDescent="0.35">
      <c r="A67" s="13" t="s">
        <v>3</v>
      </c>
      <c r="B67" s="6" t="s">
        <v>7</v>
      </c>
      <c r="C67" s="50" t="str">
        <f t="shared" ref="C67:C69" si="8">B67 &amp; "." &amp; A67</f>
        <v>D.1975-1991</v>
      </c>
      <c r="D67" s="23"/>
      <c r="E67" s="27" t="str">
        <f>"F." &amp; C66</f>
        <v>F.D.1975-1991</v>
      </c>
      <c r="F67" s="33" t="s">
        <v>16</v>
      </c>
      <c r="G67" s="33">
        <v>1.3</v>
      </c>
      <c r="H67" s="33">
        <v>0.3</v>
      </c>
      <c r="I67" s="38">
        <f>H67/G67</f>
        <v>0.23076923076923075</v>
      </c>
      <c r="J67" s="33">
        <v>1920</v>
      </c>
      <c r="K67" s="1">
        <v>840</v>
      </c>
      <c r="M67" s="33"/>
      <c r="N67" s="33"/>
      <c r="O67" s="56"/>
      <c r="T67" s="55"/>
    </row>
    <row r="68" spans="1:20" ht="15" thickBot="1" x14ac:dyDescent="0.35">
      <c r="A68" s="13" t="s">
        <v>3</v>
      </c>
      <c r="B68" s="6" t="s">
        <v>7</v>
      </c>
      <c r="C68" s="50" t="str">
        <f t="shared" si="8"/>
        <v>D.1975-1991</v>
      </c>
      <c r="D68" s="23"/>
      <c r="E68" s="28" t="str">
        <f>"R." &amp; C66</f>
        <v>R.D.1975-1991</v>
      </c>
      <c r="F68" s="34" t="s">
        <v>17</v>
      </c>
      <c r="G68" s="34">
        <v>1.3</v>
      </c>
      <c r="H68" s="34">
        <v>0.2</v>
      </c>
      <c r="I68" s="39">
        <f>H68/G68</f>
        <v>0.15384615384615385</v>
      </c>
      <c r="J68" s="34">
        <v>1500</v>
      </c>
      <c r="K68" s="18">
        <v>1000</v>
      </c>
      <c r="L68" s="34"/>
      <c r="M68" s="34"/>
      <c r="N68" s="34"/>
      <c r="O68" s="56"/>
      <c r="T68" s="55"/>
    </row>
    <row r="69" spans="1:20" ht="15" thickBot="1" x14ac:dyDescent="0.35">
      <c r="A69" s="14" t="s">
        <v>3</v>
      </c>
      <c r="B69" s="7" t="s">
        <v>7</v>
      </c>
      <c r="C69" s="51" t="str">
        <f t="shared" si="8"/>
        <v>D.1975-1991</v>
      </c>
      <c r="D69" s="24"/>
      <c r="E69" s="29"/>
      <c r="F69" s="35"/>
      <c r="G69" s="35"/>
      <c r="H69" s="35"/>
      <c r="I69" s="40"/>
      <c r="J69" s="35"/>
      <c r="K69" s="16"/>
      <c r="L69" s="35" t="str">
        <f>"W." &amp; C66</f>
        <v>W.D.1975-1991</v>
      </c>
      <c r="M69" s="35">
        <v>2.9</v>
      </c>
      <c r="N69" s="35">
        <v>0.6</v>
      </c>
      <c r="O69" s="57"/>
      <c r="T69" s="55"/>
    </row>
    <row r="70" spans="1:20" ht="15" thickBot="1" x14ac:dyDescent="0.35">
      <c r="A70" s="12" t="s">
        <v>1</v>
      </c>
      <c r="B70" s="9" t="s">
        <v>7</v>
      </c>
      <c r="C70" s="50" t="str">
        <f>B70 &amp; "." &amp; A70</f>
        <v>D.1992-2005</v>
      </c>
      <c r="D70" s="22">
        <f>2.1/1000</f>
        <v>2.1000000000000003E-3</v>
      </c>
      <c r="E70" s="26" t="str">
        <f>"G." &amp; C70</f>
        <v>G.D.1992-2005</v>
      </c>
      <c r="F70" s="32" t="s">
        <v>15</v>
      </c>
      <c r="G70" s="32">
        <v>2.5</v>
      </c>
      <c r="H70" s="32">
        <v>0.15</v>
      </c>
      <c r="I70" s="37">
        <f>H70/G70</f>
        <v>0.06</v>
      </c>
      <c r="J70" s="32">
        <v>540</v>
      </c>
      <c r="K70" s="19">
        <v>1210</v>
      </c>
      <c r="L70" s="32"/>
      <c r="M70" s="32"/>
      <c r="N70" s="32"/>
      <c r="O70" s="43"/>
    </row>
    <row r="71" spans="1:20" ht="15" thickBot="1" x14ac:dyDescent="0.35">
      <c r="A71" s="13" t="s">
        <v>1</v>
      </c>
      <c r="B71" s="6" t="s">
        <v>7</v>
      </c>
      <c r="C71" s="50" t="str">
        <f t="shared" ref="C71:C73" si="9">B71 &amp; "." &amp; A71</f>
        <v>D.1992-2005</v>
      </c>
      <c r="D71" s="23"/>
      <c r="E71" s="27" t="str">
        <f>"F." &amp; C70</f>
        <v>F.D.1992-2005</v>
      </c>
      <c r="F71" s="33" t="s">
        <v>16</v>
      </c>
      <c r="G71" s="33">
        <v>2.5</v>
      </c>
      <c r="H71" s="33">
        <v>0.3</v>
      </c>
      <c r="I71" s="38">
        <f>H71/G71</f>
        <v>0.12</v>
      </c>
      <c r="J71" s="33">
        <v>1920</v>
      </c>
      <c r="K71" s="1">
        <v>840</v>
      </c>
      <c r="M71" s="33"/>
      <c r="N71" s="33"/>
      <c r="O71" s="56"/>
      <c r="T71" s="55"/>
    </row>
    <row r="72" spans="1:20" ht="15" thickBot="1" x14ac:dyDescent="0.35">
      <c r="A72" s="13" t="s">
        <v>1</v>
      </c>
      <c r="B72" s="6" t="s">
        <v>7</v>
      </c>
      <c r="C72" s="50" t="str">
        <f t="shared" si="9"/>
        <v>D.1992-2005</v>
      </c>
      <c r="D72" s="23"/>
      <c r="E72" s="28" t="str">
        <f>"R." &amp; C70</f>
        <v>R.D.1992-2005</v>
      </c>
      <c r="F72" s="34" t="s">
        <v>17</v>
      </c>
      <c r="G72" s="34">
        <v>2.5</v>
      </c>
      <c r="H72" s="34">
        <v>0.2</v>
      </c>
      <c r="I72" s="39">
        <f>H72/G72</f>
        <v>0.08</v>
      </c>
      <c r="J72" s="34">
        <v>1500</v>
      </c>
      <c r="K72" s="18">
        <v>1000</v>
      </c>
      <c r="L72" s="34"/>
      <c r="M72" s="34"/>
      <c r="N72" s="34"/>
      <c r="O72" s="56"/>
      <c r="T72" s="55"/>
    </row>
    <row r="73" spans="1:20" ht="15" thickBot="1" x14ac:dyDescent="0.35">
      <c r="A73" s="14" t="s">
        <v>1</v>
      </c>
      <c r="B73" s="7" t="s">
        <v>7</v>
      </c>
      <c r="C73" s="51" t="str">
        <f t="shared" si="9"/>
        <v>D.1992-2005</v>
      </c>
      <c r="D73" s="24"/>
      <c r="E73" s="29"/>
      <c r="F73" s="35"/>
      <c r="G73" s="35"/>
      <c r="H73" s="35"/>
      <c r="I73" s="40"/>
      <c r="J73" s="35"/>
      <c r="K73" s="16"/>
      <c r="L73" s="35" t="str">
        <f>"W." &amp; C70</f>
        <v>W.D.1992-2005</v>
      </c>
      <c r="M73" s="35">
        <v>2.9</v>
      </c>
      <c r="N73" s="35">
        <v>0.6</v>
      </c>
      <c r="O73" s="57"/>
      <c r="T73" s="55"/>
    </row>
    <row r="74" spans="1:20" ht="15" thickBot="1" x14ac:dyDescent="0.35">
      <c r="A74" s="12" t="s">
        <v>4</v>
      </c>
      <c r="B74" s="9" t="s">
        <v>7</v>
      </c>
      <c r="C74" s="50" t="str">
        <f>B74 &amp; "." &amp; A74</f>
        <v>D.2006-2014</v>
      </c>
      <c r="D74" s="22">
        <f>2.1/1000</f>
        <v>2.1000000000000003E-3</v>
      </c>
      <c r="E74" s="26" t="str">
        <f>"G." &amp; C74</f>
        <v>G.D.2006-2014</v>
      </c>
      <c r="F74" s="32" t="s">
        <v>15</v>
      </c>
      <c r="G74" s="32">
        <v>2.5</v>
      </c>
      <c r="H74" s="32">
        <v>0.15</v>
      </c>
      <c r="I74" s="37">
        <f>H74/G74</f>
        <v>0.06</v>
      </c>
      <c r="J74" s="32">
        <v>540</v>
      </c>
      <c r="K74" s="19">
        <v>1210</v>
      </c>
      <c r="L74" s="32"/>
      <c r="M74" s="32"/>
      <c r="N74" s="32"/>
      <c r="O74" s="43"/>
    </row>
    <row r="75" spans="1:20" ht="15" thickBot="1" x14ac:dyDescent="0.35">
      <c r="A75" s="13" t="s">
        <v>4</v>
      </c>
      <c r="B75" s="6" t="s">
        <v>7</v>
      </c>
      <c r="C75" s="50" t="str">
        <f t="shared" ref="C75:C77" si="10">B75 &amp; "." &amp; A75</f>
        <v>D.2006-2014</v>
      </c>
      <c r="D75" s="23"/>
      <c r="E75" s="27" t="str">
        <f>"F." &amp; C74</f>
        <v>F.D.2006-2014</v>
      </c>
      <c r="F75" s="33" t="s">
        <v>16</v>
      </c>
      <c r="G75" s="33">
        <v>2.5</v>
      </c>
      <c r="H75" s="33">
        <v>0.3</v>
      </c>
      <c r="I75" s="38">
        <f>H75/G75</f>
        <v>0.12</v>
      </c>
      <c r="J75" s="33">
        <v>1920</v>
      </c>
      <c r="K75" s="1">
        <v>840</v>
      </c>
      <c r="M75" s="33"/>
      <c r="N75" s="33"/>
      <c r="O75" s="56"/>
      <c r="T75" s="55"/>
    </row>
    <row r="76" spans="1:20" ht="15" thickBot="1" x14ac:dyDescent="0.35">
      <c r="A76" s="13" t="s">
        <v>4</v>
      </c>
      <c r="B76" s="6" t="s">
        <v>7</v>
      </c>
      <c r="C76" s="50" t="str">
        <f t="shared" si="10"/>
        <v>D.2006-2014</v>
      </c>
      <c r="D76" s="23"/>
      <c r="E76" s="28" t="str">
        <f>"R." &amp; C74</f>
        <v>R.D.2006-2014</v>
      </c>
      <c r="F76" s="34" t="s">
        <v>17</v>
      </c>
      <c r="G76" s="34">
        <v>2.5</v>
      </c>
      <c r="H76" s="34">
        <v>0.2</v>
      </c>
      <c r="I76" s="39">
        <f>H76/G76</f>
        <v>0.08</v>
      </c>
      <c r="J76" s="34">
        <v>1500</v>
      </c>
      <c r="K76" s="18">
        <v>1000</v>
      </c>
      <c r="L76" s="34"/>
      <c r="M76" s="34"/>
      <c r="N76" s="34"/>
      <c r="O76" s="56"/>
      <c r="T76" s="55"/>
    </row>
    <row r="77" spans="1:20" ht="15" thickBot="1" x14ac:dyDescent="0.35">
      <c r="A77" s="14" t="s">
        <v>4</v>
      </c>
      <c r="B77" s="7" t="s">
        <v>7</v>
      </c>
      <c r="C77" s="51" t="str">
        <f t="shared" si="10"/>
        <v>D.2006-2014</v>
      </c>
      <c r="D77" s="24"/>
      <c r="E77" s="29"/>
      <c r="F77" s="35"/>
      <c r="G77" s="35"/>
      <c r="H77" s="35"/>
      <c r="I77" s="40"/>
      <c r="J77" s="35"/>
      <c r="K77" s="16"/>
      <c r="L77" s="35" t="str">
        <f>"W." &amp; C74</f>
        <v>W.D.2006-2014</v>
      </c>
      <c r="M77" s="35">
        <v>1.8</v>
      </c>
      <c r="N77" s="35">
        <v>0.4</v>
      </c>
      <c r="O77" s="57"/>
      <c r="T77" s="55"/>
    </row>
    <row r="78" spans="1:20" ht="15" thickBot="1" x14ac:dyDescent="0.35">
      <c r="A78" s="12" t="s">
        <v>5</v>
      </c>
      <c r="B78" s="9" t="s">
        <v>7</v>
      </c>
      <c r="C78" s="50" t="str">
        <f>B78 &amp; "." &amp; A78</f>
        <v>D.2015-2018</v>
      </c>
      <c r="D78" s="22">
        <f>2.1/1000</f>
        <v>2.1000000000000003E-3</v>
      </c>
      <c r="E78" s="26" t="str">
        <f>"G." &amp; C78</f>
        <v>G.D.2015-2018</v>
      </c>
      <c r="F78" s="32" t="s">
        <v>15</v>
      </c>
      <c r="G78" s="32">
        <v>3.5</v>
      </c>
      <c r="H78" s="32">
        <v>0.15</v>
      </c>
      <c r="I78" s="37">
        <f>H78/G78</f>
        <v>4.2857142857142858E-2</v>
      </c>
      <c r="J78" s="32">
        <v>540</v>
      </c>
      <c r="K78" s="19">
        <v>1210</v>
      </c>
      <c r="L78" s="32"/>
      <c r="M78" s="32"/>
      <c r="N78" s="32"/>
      <c r="O78" s="43"/>
    </row>
    <row r="79" spans="1:20" ht="15" thickBot="1" x14ac:dyDescent="0.35">
      <c r="A79" s="13" t="s">
        <v>5</v>
      </c>
      <c r="B79" s="6" t="s">
        <v>7</v>
      </c>
      <c r="C79" s="50" t="str">
        <f t="shared" ref="C79:C81" si="11">B79 &amp; "." &amp; A79</f>
        <v>D.2015-2018</v>
      </c>
      <c r="D79" s="23"/>
      <c r="E79" s="27" t="str">
        <f>"F." &amp; C78</f>
        <v>F.D.2015-2018</v>
      </c>
      <c r="F79" s="33" t="s">
        <v>16</v>
      </c>
      <c r="G79" s="33">
        <v>4.5</v>
      </c>
      <c r="H79" s="33">
        <v>0.3</v>
      </c>
      <c r="I79" s="38">
        <f>H79/G79</f>
        <v>6.6666666666666666E-2</v>
      </c>
      <c r="J79" s="33">
        <v>1920</v>
      </c>
      <c r="K79" s="1">
        <v>840</v>
      </c>
      <c r="M79" s="33"/>
      <c r="N79" s="33"/>
      <c r="O79" s="56"/>
      <c r="T79" s="55"/>
    </row>
    <row r="80" spans="1:20" ht="15" thickBot="1" x14ac:dyDescent="0.35">
      <c r="A80" s="13" t="s">
        <v>5</v>
      </c>
      <c r="B80" s="6" t="s">
        <v>7</v>
      </c>
      <c r="C80" s="50" t="str">
        <f t="shared" si="11"/>
        <v>D.2015-2018</v>
      </c>
      <c r="D80" s="23"/>
      <c r="E80" s="28" t="str">
        <f>"R." &amp; C78</f>
        <v>R.D.2015-2018</v>
      </c>
      <c r="F80" s="34" t="s">
        <v>17</v>
      </c>
      <c r="G80" s="34">
        <v>6</v>
      </c>
      <c r="H80" s="34">
        <v>0.2</v>
      </c>
      <c r="I80" s="39">
        <f>H80/G80</f>
        <v>3.3333333333333333E-2</v>
      </c>
      <c r="J80" s="34">
        <v>1500</v>
      </c>
      <c r="K80" s="18">
        <v>1000</v>
      </c>
      <c r="L80" s="34"/>
      <c r="M80" s="34"/>
      <c r="N80" s="34"/>
      <c r="O80" s="56"/>
      <c r="T80" s="55"/>
    </row>
    <row r="81" spans="1:20" ht="15" thickBot="1" x14ac:dyDescent="0.35">
      <c r="A81" s="14" t="s">
        <v>5</v>
      </c>
      <c r="B81" s="7" t="s">
        <v>7</v>
      </c>
      <c r="C81" s="51" t="str">
        <f t="shared" si="11"/>
        <v>D.2015-2018</v>
      </c>
      <c r="D81" s="24"/>
      <c r="E81" s="29"/>
      <c r="F81" s="35"/>
      <c r="G81" s="35"/>
      <c r="H81" s="35"/>
      <c r="I81" s="40"/>
      <c r="J81" s="40"/>
      <c r="K81" s="17"/>
      <c r="L81" s="40" t="str">
        <f>"W." &amp; C78</f>
        <v>W.D.2015-2018</v>
      </c>
      <c r="M81" s="35">
        <v>1.8</v>
      </c>
      <c r="N81" s="35">
        <v>0.4</v>
      </c>
      <c r="O81" s="57"/>
      <c r="T81" s="55"/>
    </row>
    <row r="82" spans="1:20" x14ac:dyDescent="0.3">
      <c r="C82" s="45"/>
      <c r="D82" s="44"/>
      <c r="E82" s="45"/>
      <c r="F82" s="46"/>
      <c r="G82" s="46"/>
      <c r="H82" s="46"/>
      <c r="I82" s="46"/>
      <c r="J82" s="47"/>
      <c r="K82" s="2"/>
      <c r="L82" s="47"/>
      <c r="M82" s="47"/>
      <c r="N82" s="47"/>
      <c r="O82" s="48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7624-626C-4D42-99FC-EA495BD836CE}">
  <dimension ref="B1:I3"/>
  <sheetViews>
    <sheetView workbookViewId="0">
      <selection activeCell="C33" sqref="C33"/>
    </sheetView>
  </sheetViews>
  <sheetFormatPr defaultRowHeight="14.4" x14ac:dyDescent="0.3"/>
  <cols>
    <col min="2" max="2" width="17.109375" customWidth="1"/>
    <col min="3" max="3" width="21.33203125" customWidth="1"/>
    <col min="4" max="4" width="17.77734375" customWidth="1"/>
    <col min="5" max="5" width="27.21875" customWidth="1"/>
    <col min="6" max="6" width="18.77734375" customWidth="1"/>
    <col min="7" max="7" width="31.21875" customWidth="1"/>
    <col min="8" max="8" width="14.44140625" customWidth="1"/>
    <col min="9" max="9" width="6.21875" bestFit="1" customWidth="1"/>
  </cols>
  <sheetData>
    <row r="1" spans="2:9" x14ac:dyDescent="0.3">
      <c r="B1" s="1" t="s">
        <v>25</v>
      </c>
      <c r="C1" s="1" t="s">
        <v>28</v>
      </c>
      <c r="D1" s="1" t="s">
        <v>29</v>
      </c>
      <c r="E1" s="1" t="s">
        <v>26</v>
      </c>
      <c r="F1" s="1" t="s">
        <v>32</v>
      </c>
      <c r="G1" s="1" t="s">
        <v>38</v>
      </c>
      <c r="H1" s="15" t="s">
        <v>24</v>
      </c>
      <c r="I1" s="15" t="s">
        <v>6</v>
      </c>
    </row>
    <row r="2" spans="2:9" x14ac:dyDescent="0.3">
      <c r="B2" s="1"/>
      <c r="C2" s="1" t="s">
        <v>33</v>
      </c>
      <c r="D2" s="1" t="s">
        <v>34</v>
      </c>
      <c r="E2" s="1" t="s">
        <v>35</v>
      </c>
      <c r="F2" s="1" t="s">
        <v>41</v>
      </c>
      <c r="G2" s="1" t="s">
        <v>40</v>
      </c>
      <c r="H2" s="1" t="s">
        <v>42</v>
      </c>
      <c r="I2" s="1"/>
    </row>
    <row r="3" spans="2:9" x14ac:dyDescent="0.3">
      <c r="B3" s="1" t="s">
        <v>27</v>
      </c>
      <c r="C3" s="1" t="s">
        <v>30</v>
      </c>
      <c r="D3" s="1" t="s">
        <v>31</v>
      </c>
      <c r="E3" s="1" t="s">
        <v>36</v>
      </c>
      <c r="F3" s="1" t="s">
        <v>37</v>
      </c>
      <c r="G3" s="1" t="s">
        <v>39</v>
      </c>
      <c r="H3" s="1" t="s">
        <v>43</v>
      </c>
      <c r="I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Lenarduzzi</dc:creator>
  <cp:lastModifiedBy>Emily Lenarduzzi</cp:lastModifiedBy>
  <dcterms:created xsi:type="dcterms:W3CDTF">2025-03-24T20:24:08Z</dcterms:created>
  <dcterms:modified xsi:type="dcterms:W3CDTF">2025-04-22T16:20:46Z</dcterms:modified>
</cp:coreProperties>
</file>