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eleonore/hippo/covi-prev/data/"/>
    </mc:Choice>
  </mc:AlternateContent>
  <xr:revisionPtr revIDLastSave="0" documentId="13_ncr:1_{593E458B-3364-F644-AE8A-4CABE4FBE4A7}" xr6:coauthVersionLast="47" xr6:coauthVersionMax="47" xr10:uidLastSave="{00000000-0000-0000-0000-000000000000}"/>
  <bookViews>
    <workbookView xWindow="0" yWindow="460" windowWidth="28800" windowHeight="16220" activeTab="12" xr2:uid="{00000000-000D-0000-FFFF-FFFF00000000}"/>
  </bookViews>
  <sheets>
    <sheet name="fra" sheetId="2" r:id="rId1"/>
    <sheet name="moyenne_année" sheetId="6" r:id="rId2"/>
    <sheet name="sexe" sheetId="3" r:id="rId3"/>
    <sheet name="sexe_moyenne" sheetId="14" r:id="rId4"/>
    <sheet name="homme" sheetId="7" r:id="rId5"/>
    <sheet name="femme" sheetId="8" r:id="rId6"/>
    <sheet name="age" sheetId="5" r:id="rId7"/>
    <sheet name="age_moyenne" sheetId="15" r:id="rId8"/>
    <sheet name="18-24" sheetId="9" r:id="rId9"/>
    <sheet name="25-34" sheetId="10" r:id="rId10"/>
    <sheet name="35-49" sheetId="11" r:id="rId11"/>
    <sheet name="50-64" sheetId="12" r:id="rId12"/>
    <sheet name="65+" sheetId="13" r:id="rId13"/>
    <sheet name="reg" sheetId="1" r:id="rId14"/>
  </sheets>
  <definedNames>
    <definedName name="_AMO_UniqueIdentifier" hidden="1">"'0f504a3e-1d16-4967-8625-03c1879bebce'"</definedName>
    <definedName name="_xlnm._FilterDatabase" localSheetId="6" hidden="1">age!$A$1:$N$141</definedName>
    <definedName name="_xlnm._FilterDatabase" localSheetId="2" hidden="1">sexe!$A$1:$O$57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5" l="1"/>
  <c r="O132" i="15"/>
  <c r="N132" i="15"/>
  <c r="M132" i="15"/>
  <c r="L132" i="15"/>
  <c r="K132" i="15"/>
  <c r="J132" i="15"/>
  <c r="I132" i="15"/>
  <c r="H132" i="15"/>
  <c r="G132" i="15"/>
  <c r="F132" i="15"/>
  <c r="E132" i="15"/>
  <c r="P131" i="15"/>
  <c r="O131" i="15"/>
  <c r="N131" i="15"/>
  <c r="M131" i="15"/>
  <c r="L131" i="15"/>
  <c r="K131" i="15"/>
  <c r="J131" i="15"/>
  <c r="I131" i="15"/>
  <c r="H131" i="15"/>
  <c r="G131" i="15"/>
  <c r="F131" i="15"/>
  <c r="E131" i="15"/>
  <c r="P130" i="15"/>
  <c r="O130" i="15"/>
  <c r="N130" i="15"/>
  <c r="M130" i="15"/>
  <c r="L130" i="15"/>
  <c r="K130" i="15"/>
  <c r="J130" i="15"/>
  <c r="I130" i="15"/>
  <c r="H130" i="15"/>
  <c r="G130" i="15"/>
  <c r="F130" i="15"/>
  <c r="E130" i="15"/>
  <c r="P129" i="15"/>
  <c r="O129" i="15"/>
  <c r="N129" i="15"/>
  <c r="M129" i="15"/>
  <c r="L129" i="15"/>
  <c r="K129" i="15"/>
  <c r="J129" i="15"/>
  <c r="I129" i="15"/>
  <c r="H129" i="15"/>
  <c r="G129" i="15"/>
  <c r="F129" i="15"/>
  <c r="E129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M124" i="15"/>
  <c r="L124" i="15"/>
  <c r="K124" i="15"/>
  <c r="J124" i="15"/>
  <c r="I124" i="15"/>
  <c r="H124" i="15"/>
  <c r="G124" i="15"/>
  <c r="F124" i="15"/>
  <c r="E124" i="15"/>
  <c r="M123" i="15"/>
  <c r="L123" i="15"/>
  <c r="K123" i="15"/>
  <c r="J123" i="15"/>
  <c r="I123" i="15"/>
  <c r="H123" i="15"/>
  <c r="G123" i="15"/>
  <c r="F123" i="15"/>
  <c r="E123" i="15"/>
  <c r="M122" i="15"/>
  <c r="L122" i="15"/>
  <c r="K122" i="15"/>
  <c r="J122" i="15"/>
  <c r="I122" i="15"/>
  <c r="H122" i="15"/>
  <c r="G122" i="15"/>
  <c r="F122" i="15"/>
  <c r="E122" i="15"/>
  <c r="M121" i="15"/>
  <c r="L121" i="15"/>
  <c r="K121" i="15"/>
  <c r="J121" i="15"/>
  <c r="I121" i="15"/>
  <c r="H121" i="15"/>
  <c r="G121" i="15"/>
  <c r="F121" i="15"/>
  <c r="E121" i="15"/>
  <c r="M120" i="15"/>
  <c r="L120" i="15"/>
  <c r="K120" i="15"/>
  <c r="J120" i="15"/>
  <c r="I120" i="15"/>
  <c r="H120" i="15"/>
  <c r="G120" i="15"/>
  <c r="F120" i="15"/>
  <c r="E120" i="15"/>
  <c r="M119" i="15"/>
  <c r="L119" i="15"/>
  <c r="K119" i="15"/>
  <c r="J119" i="15"/>
  <c r="I119" i="15"/>
  <c r="H119" i="15"/>
  <c r="G119" i="15"/>
  <c r="F119" i="15"/>
  <c r="E119" i="15"/>
  <c r="M118" i="15"/>
  <c r="L118" i="15"/>
  <c r="K118" i="15"/>
  <c r="J118" i="15"/>
  <c r="I118" i="15"/>
  <c r="H118" i="15"/>
  <c r="G118" i="15"/>
  <c r="F118" i="15"/>
  <c r="E118" i="15"/>
  <c r="M117" i="15"/>
  <c r="L117" i="15"/>
  <c r="K117" i="15"/>
  <c r="J117" i="15"/>
  <c r="I117" i="15"/>
  <c r="H117" i="15"/>
  <c r="G117" i="15"/>
  <c r="F117" i="15"/>
  <c r="E117" i="15"/>
  <c r="M116" i="15"/>
  <c r="L116" i="15"/>
  <c r="K116" i="15"/>
  <c r="J116" i="15"/>
  <c r="I116" i="15"/>
  <c r="H116" i="15"/>
  <c r="G116" i="15"/>
  <c r="F116" i="15"/>
  <c r="E116" i="15"/>
  <c r="M115" i="15"/>
  <c r="L115" i="15"/>
  <c r="K115" i="15"/>
  <c r="J115" i="15"/>
  <c r="I115" i="15"/>
  <c r="H115" i="15"/>
  <c r="G115" i="15"/>
  <c r="F115" i="15"/>
  <c r="E115" i="15"/>
  <c r="M114" i="15"/>
  <c r="L114" i="15"/>
  <c r="K114" i="15"/>
  <c r="J114" i="15"/>
  <c r="I114" i="15"/>
  <c r="H114" i="15"/>
  <c r="G114" i="15"/>
  <c r="F114" i="15"/>
  <c r="E11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M96" i="15"/>
  <c r="L96" i="15"/>
  <c r="K96" i="15"/>
  <c r="J96" i="15"/>
  <c r="I96" i="15"/>
  <c r="H96" i="15"/>
  <c r="G96" i="15"/>
  <c r="F96" i="15"/>
  <c r="E96" i="15"/>
  <c r="M95" i="15"/>
  <c r="L95" i="15"/>
  <c r="K95" i="15"/>
  <c r="J95" i="15"/>
  <c r="I95" i="15"/>
  <c r="H95" i="15"/>
  <c r="G95" i="15"/>
  <c r="F95" i="15"/>
  <c r="E95" i="15"/>
  <c r="M94" i="15"/>
  <c r="L94" i="15"/>
  <c r="K94" i="15"/>
  <c r="J94" i="15"/>
  <c r="I94" i="15"/>
  <c r="H94" i="15"/>
  <c r="G94" i="15"/>
  <c r="F94" i="15"/>
  <c r="E94" i="15"/>
  <c r="M93" i="15"/>
  <c r="L93" i="15"/>
  <c r="K93" i="15"/>
  <c r="J93" i="15"/>
  <c r="I93" i="15"/>
  <c r="H93" i="15"/>
  <c r="G93" i="15"/>
  <c r="F93" i="15"/>
  <c r="E93" i="15"/>
  <c r="M92" i="15"/>
  <c r="L92" i="15"/>
  <c r="K92" i="15"/>
  <c r="J92" i="15"/>
  <c r="I92" i="15"/>
  <c r="H92" i="15"/>
  <c r="G92" i="15"/>
  <c r="F92" i="15"/>
  <c r="E92" i="15"/>
  <c r="M91" i="15"/>
  <c r="L91" i="15"/>
  <c r="K91" i="15"/>
  <c r="J91" i="15"/>
  <c r="I91" i="15"/>
  <c r="H91" i="15"/>
  <c r="G91" i="15"/>
  <c r="F91" i="15"/>
  <c r="E91" i="15"/>
  <c r="M90" i="15"/>
  <c r="L90" i="15"/>
  <c r="K90" i="15"/>
  <c r="J90" i="15"/>
  <c r="I90" i="15"/>
  <c r="H90" i="15"/>
  <c r="G90" i="15"/>
  <c r="F90" i="15"/>
  <c r="E90" i="15"/>
  <c r="M89" i="15"/>
  <c r="L89" i="15"/>
  <c r="K89" i="15"/>
  <c r="J89" i="15"/>
  <c r="I89" i="15"/>
  <c r="H89" i="15"/>
  <c r="G89" i="15"/>
  <c r="F89" i="15"/>
  <c r="E89" i="15"/>
  <c r="M88" i="15"/>
  <c r="L88" i="15"/>
  <c r="K88" i="15"/>
  <c r="J88" i="15"/>
  <c r="I88" i="15"/>
  <c r="H88" i="15"/>
  <c r="G88" i="15"/>
  <c r="F88" i="15"/>
  <c r="E88" i="15"/>
  <c r="M87" i="15"/>
  <c r="L87" i="15"/>
  <c r="K87" i="15"/>
  <c r="J87" i="15"/>
  <c r="I87" i="15"/>
  <c r="H87" i="15"/>
  <c r="G87" i="15"/>
  <c r="F87" i="15"/>
  <c r="E87" i="15"/>
  <c r="M86" i="15"/>
  <c r="L86" i="15"/>
  <c r="K86" i="15"/>
  <c r="J86" i="15"/>
  <c r="I86" i="15"/>
  <c r="H86" i="15"/>
  <c r="G86" i="15"/>
  <c r="F86" i="15"/>
  <c r="E8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M68" i="15"/>
  <c r="L68" i="15"/>
  <c r="K68" i="15"/>
  <c r="J68" i="15"/>
  <c r="I68" i="15"/>
  <c r="H68" i="15"/>
  <c r="G68" i="15"/>
  <c r="F68" i="15"/>
  <c r="E68" i="15"/>
  <c r="M67" i="15"/>
  <c r="L67" i="15"/>
  <c r="K67" i="15"/>
  <c r="J67" i="15"/>
  <c r="I67" i="15"/>
  <c r="H67" i="15"/>
  <c r="G67" i="15"/>
  <c r="F67" i="15"/>
  <c r="E67" i="15"/>
  <c r="M66" i="15"/>
  <c r="L66" i="15"/>
  <c r="K66" i="15"/>
  <c r="J66" i="15"/>
  <c r="I66" i="15"/>
  <c r="H66" i="15"/>
  <c r="G66" i="15"/>
  <c r="F66" i="15"/>
  <c r="E66" i="15"/>
  <c r="M65" i="15"/>
  <c r="L65" i="15"/>
  <c r="K65" i="15"/>
  <c r="J65" i="15"/>
  <c r="I65" i="15"/>
  <c r="H65" i="15"/>
  <c r="G65" i="15"/>
  <c r="F65" i="15"/>
  <c r="E65" i="15"/>
  <c r="M64" i="15"/>
  <c r="L64" i="15"/>
  <c r="K64" i="15"/>
  <c r="J64" i="15"/>
  <c r="I64" i="15"/>
  <c r="H64" i="15"/>
  <c r="G64" i="15"/>
  <c r="F64" i="15"/>
  <c r="E64" i="15"/>
  <c r="M63" i="15"/>
  <c r="L63" i="15"/>
  <c r="K63" i="15"/>
  <c r="J63" i="15"/>
  <c r="I63" i="15"/>
  <c r="H63" i="15"/>
  <c r="G63" i="15"/>
  <c r="F63" i="15"/>
  <c r="E63" i="15"/>
  <c r="M62" i="15"/>
  <c r="L62" i="15"/>
  <c r="K62" i="15"/>
  <c r="J62" i="15"/>
  <c r="I62" i="15"/>
  <c r="H62" i="15"/>
  <c r="G62" i="15"/>
  <c r="F62" i="15"/>
  <c r="E62" i="15"/>
  <c r="M61" i="15"/>
  <c r="L61" i="15"/>
  <c r="K61" i="15"/>
  <c r="J61" i="15"/>
  <c r="I61" i="15"/>
  <c r="H61" i="15"/>
  <c r="G61" i="15"/>
  <c r="F61" i="15"/>
  <c r="E61" i="15"/>
  <c r="M60" i="15"/>
  <c r="L60" i="15"/>
  <c r="K60" i="15"/>
  <c r="J60" i="15"/>
  <c r="I60" i="15"/>
  <c r="H60" i="15"/>
  <c r="G60" i="15"/>
  <c r="F60" i="15"/>
  <c r="E60" i="15"/>
  <c r="M59" i="15"/>
  <c r="L59" i="15"/>
  <c r="K59" i="15"/>
  <c r="J59" i="15"/>
  <c r="I59" i="15"/>
  <c r="H59" i="15"/>
  <c r="G59" i="15"/>
  <c r="F59" i="15"/>
  <c r="E59" i="15"/>
  <c r="M58" i="15"/>
  <c r="L58" i="15"/>
  <c r="K58" i="15"/>
  <c r="J58" i="15"/>
  <c r="I58" i="15"/>
  <c r="H58" i="15"/>
  <c r="G58" i="15"/>
  <c r="F58" i="15"/>
  <c r="E5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M40" i="15"/>
  <c r="L40" i="15"/>
  <c r="K40" i="15"/>
  <c r="J40" i="15"/>
  <c r="I40" i="15"/>
  <c r="H40" i="15"/>
  <c r="G40" i="15"/>
  <c r="F40" i="15"/>
  <c r="E40" i="15"/>
  <c r="M39" i="15"/>
  <c r="L39" i="15"/>
  <c r="K39" i="15"/>
  <c r="J39" i="15"/>
  <c r="I39" i="15"/>
  <c r="H39" i="15"/>
  <c r="G39" i="15"/>
  <c r="F39" i="15"/>
  <c r="E39" i="15"/>
  <c r="M38" i="15"/>
  <c r="L38" i="15"/>
  <c r="K38" i="15"/>
  <c r="J38" i="15"/>
  <c r="I38" i="15"/>
  <c r="H38" i="15"/>
  <c r="G38" i="15"/>
  <c r="F38" i="15"/>
  <c r="E38" i="15"/>
  <c r="M37" i="15"/>
  <c r="L37" i="15"/>
  <c r="K37" i="15"/>
  <c r="J37" i="15"/>
  <c r="I37" i="15"/>
  <c r="H37" i="15"/>
  <c r="G37" i="15"/>
  <c r="F37" i="15"/>
  <c r="E37" i="15"/>
  <c r="M36" i="15"/>
  <c r="L36" i="15"/>
  <c r="K36" i="15"/>
  <c r="J36" i="15"/>
  <c r="I36" i="15"/>
  <c r="H36" i="15"/>
  <c r="G36" i="15"/>
  <c r="F36" i="15"/>
  <c r="E36" i="15"/>
  <c r="M35" i="15"/>
  <c r="L35" i="15"/>
  <c r="K35" i="15"/>
  <c r="J35" i="15"/>
  <c r="I35" i="15"/>
  <c r="H35" i="15"/>
  <c r="G35" i="15"/>
  <c r="F35" i="15"/>
  <c r="E35" i="15"/>
  <c r="M34" i="15"/>
  <c r="L34" i="15"/>
  <c r="K34" i="15"/>
  <c r="J34" i="15"/>
  <c r="I34" i="15"/>
  <c r="H34" i="15"/>
  <c r="G34" i="15"/>
  <c r="F34" i="15"/>
  <c r="E34" i="15"/>
  <c r="M33" i="15"/>
  <c r="L33" i="15"/>
  <c r="K33" i="15"/>
  <c r="J33" i="15"/>
  <c r="I33" i="15"/>
  <c r="H33" i="15"/>
  <c r="G33" i="15"/>
  <c r="F33" i="15"/>
  <c r="E33" i="15"/>
  <c r="M32" i="15"/>
  <c r="L32" i="15"/>
  <c r="K32" i="15"/>
  <c r="J32" i="15"/>
  <c r="I32" i="15"/>
  <c r="H32" i="15"/>
  <c r="G32" i="15"/>
  <c r="F32" i="15"/>
  <c r="E32" i="15"/>
  <c r="M31" i="15"/>
  <c r="L31" i="15"/>
  <c r="K31" i="15"/>
  <c r="J31" i="15"/>
  <c r="I31" i="15"/>
  <c r="H31" i="15"/>
  <c r="G31" i="15"/>
  <c r="F31" i="15"/>
  <c r="E31" i="15"/>
  <c r="M30" i="15"/>
  <c r="L30" i="15"/>
  <c r="K30" i="15"/>
  <c r="J30" i="15"/>
  <c r="I30" i="15"/>
  <c r="H30" i="15"/>
  <c r="G30" i="15"/>
  <c r="F30" i="15"/>
  <c r="E3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M12" i="15"/>
  <c r="L12" i="15"/>
  <c r="K12" i="15"/>
  <c r="J12" i="15"/>
  <c r="I12" i="15"/>
  <c r="H12" i="15"/>
  <c r="G12" i="15"/>
  <c r="F12" i="15"/>
  <c r="E12" i="15"/>
  <c r="M11" i="15"/>
  <c r="L11" i="15"/>
  <c r="K11" i="15"/>
  <c r="J11" i="15"/>
  <c r="I11" i="15"/>
  <c r="H11" i="15"/>
  <c r="G11" i="15"/>
  <c r="F11" i="15"/>
  <c r="E11" i="15"/>
  <c r="M10" i="15"/>
  <c r="L10" i="15"/>
  <c r="K10" i="15"/>
  <c r="J10" i="15"/>
  <c r="I10" i="15"/>
  <c r="H10" i="15"/>
  <c r="G10" i="15"/>
  <c r="F10" i="15"/>
  <c r="E10" i="15"/>
  <c r="M9" i="15"/>
  <c r="L9" i="15"/>
  <c r="K9" i="15"/>
  <c r="J9" i="15"/>
  <c r="I9" i="15"/>
  <c r="H9" i="15"/>
  <c r="G9" i="15"/>
  <c r="F9" i="15"/>
  <c r="E9" i="15"/>
  <c r="M8" i="15"/>
  <c r="L8" i="15"/>
  <c r="K8" i="15"/>
  <c r="J8" i="15"/>
  <c r="I8" i="15"/>
  <c r="H8" i="15"/>
  <c r="G8" i="15"/>
  <c r="F8" i="15"/>
  <c r="E8" i="15"/>
  <c r="M7" i="15"/>
  <c r="L7" i="15"/>
  <c r="K7" i="15"/>
  <c r="J7" i="15"/>
  <c r="I7" i="15"/>
  <c r="H7" i="15"/>
  <c r="G7" i="15"/>
  <c r="F7" i="15"/>
  <c r="E7" i="15"/>
  <c r="M6" i="15"/>
  <c r="L6" i="15"/>
  <c r="K6" i="15"/>
  <c r="J6" i="15"/>
  <c r="I6" i="15"/>
  <c r="H6" i="15"/>
  <c r="G6" i="15"/>
  <c r="F6" i="15"/>
  <c r="E6" i="15"/>
  <c r="M5" i="15"/>
  <c r="L5" i="15"/>
  <c r="K5" i="15"/>
  <c r="J5" i="15"/>
  <c r="I5" i="15"/>
  <c r="H5" i="15"/>
  <c r="G5" i="15"/>
  <c r="F5" i="15"/>
  <c r="E5" i="15"/>
  <c r="M4" i="15"/>
  <c r="L4" i="15"/>
  <c r="K4" i="15"/>
  <c r="J4" i="15"/>
  <c r="I4" i="15"/>
  <c r="H4" i="15"/>
  <c r="G4" i="15"/>
  <c r="F4" i="15"/>
  <c r="E4" i="15"/>
  <c r="M3" i="15"/>
  <c r="L3" i="15"/>
  <c r="K3" i="15"/>
  <c r="J3" i="15"/>
  <c r="I3" i="15"/>
  <c r="H3" i="15"/>
  <c r="G3" i="15"/>
  <c r="F3" i="15"/>
  <c r="E3" i="15"/>
  <c r="M2" i="15"/>
  <c r="L2" i="15"/>
  <c r="K2" i="15"/>
  <c r="J2" i="15"/>
  <c r="I2" i="15"/>
  <c r="H2" i="15"/>
  <c r="G2" i="15"/>
  <c r="F2" i="15"/>
  <c r="E2" i="15"/>
  <c r="P48" i="14"/>
  <c r="O48" i="14"/>
  <c r="N48" i="14"/>
  <c r="M48" i="14"/>
  <c r="L48" i="14"/>
  <c r="K48" i="14"/>
  <c r="J48" i="14"/>
  <c r="I48" i="14"/>
  <c r="H48" i="14"/>
  <c r="G48" i="14"/>
  <c r="F48" i="14"/>
  <c r="E48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M40" i="14"/>
  <c r="L40" i="14"/>
  <c r="K40" i="14"/>
  <c r="J40" i="14"/>
  <c r="I40" i="14"/>
  <c r="H40" i="14"/>
  <c r="G40" i="14"/>
  <c r="F40" i="14"/>
  <c r="E40" i="14"/>
  <c r="M39" i="14"/>
  <c r="L39" i="14"/>
  <c r="K39" i="14"/>
  <c r="J39" i="14"/>
  <c r="I39" i="14"/>
  <c r="H39" i="14"/>
  <c r="G39" i="14"/>
  <c r="F39" i="14"/>
  <c r="E39" i="14"/>
  <c r="M38" i="14"/>
  <c r="L38" i="14"/>
  <c r="K38" i="14"/>
  <c r="J38" i="14"/>
  <c r="I38" i="14"/>
  <c r="H38" i="14"/>
  <c r="G38" i="14"/>
  <c r="F38" i="14"/>
  <c r="E38" i="14"/>
  <c r="M37" i="14"/>
  <c r="L37" i="14"/>
  <c r="K37" i="14"/>
  <c r="J37" i="14"/>
  <c r="I37" i="14"/>
  <c r="H37" i="14"/>
  <c r="G37" i="14"/>
  <c r="F37" i="14"/>
  <c r="E37" i="14"/>
  <c r="M36" i="14"/>
  <c r="L36" i="14"/>
  <c r="K36" i="14"/>
  <c r="J36" i="14"/>
  <c r="I36" i="14"/>
  <c r="H36" i="14"/>
  <c r="G36" i="14"/>
  <c r="F36" i="14"/>
  <c r="E36" i="14"/>
  <c r="M35" i="14"/>
  <c r="L35" i="14"/>
  <c r="K35" i="14"/>
  <c r="J35" i="14"/>
  <c r="I35" i="14"/>
  <c r="H35" i="14"/>
  <c r="G35" i="14"/>
  <c r="F35" i="14"/>
  <c r="E35" i="14"/>
  <c r="M34" i="14"/>
  <c r="L34" i="14"/>
  <c r="K34" i="14"/>
  <c r="J34" i="14"/>
  <c r="I34" i="14"/>
  <c r="H34" i="14"/>
  <c r="G34" i="14"/>
  <c r="F34" i="14"/>
  <c r="E34" i="14"/>
  <c r="M33" i="14"/>
  <c r="L33" i="14"/>
  <c r="K33" i="14"/>
  <c r="J33" i="14"/>
  <c r="I33" i="14"/>
  <c r="H33" i="14"/>
  <c r="G33" i="14"/>
  <c r="F33" i="14"/>
  <c r="E33" i="14"/>
  <c r="M32" i="14"/>
  <c r="L32" i="14"/>
  <c r="K32" i="14"/>
  <c r="J32" i="14"/>
  <c r="I32" i="14"/>
  <c r="H32" i="14"/>
  <c r="G32" i="14"/>
  <c r="F32" i="14"/>
  <c r="E32" i="14"/>
  <c r="M31" i="14"/>
  <c r="L31" i="14"/>
  <c r="K31" i="14"/>
  <c r="J31" i="14"/>
  <c r="I31" i="14"/>
  <c r="H31" i="14"/>
  <c r="G31" i="14"/>
  <c r="F31" i="14"/>
  <c r="E31" i="14"/>
  <c r="M30" i="14"/>
  <c r="L30" i="14"/>
  <c r="K30" i="14"/>
  <c r="J30" i="14"/>
  <c r="I30" i="14"/>
  <c r="H30" i="14"/>
  <c r="G30" i="14"/>
  <c r="F30" i="14"/>
  <c r="E3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M12" i="14"/>
  <c r="L12" i="14"/>
  <c r="K12" i="14"/>
  <c r="J12" i="14"/>
  <c r="I12" i="14"/>
  <c r="H12" i="14"/>
  <c r="G12" i="14"/>
  <c r="F12" i="14"/>
  <c r="E12" i="14"/>
  <c r="M11" i="14"/>
  <c r="L11" i="14"/>
  <c r="K11" i="14"/>
  <c r="J11" i="14"/>
  <c r="I11" i="14"/>
  <c r="H11" i="14"/>
  <c r="G11" i="14"/>
  <c r="F11" i="14"/>
  <c r="E11" i="14"/>
  <c r="M10" i="14"/>
  <c r="L10" i="14"/>
  <c r="K10" i="14"/>
  <c r="J10" i="14"/>
  <c r="I10" i="14"/>
  <c r="H10" i="14"/>
  <c r="G10" i="14"/>
  <c r="F10" i="14"/>
  <c r="E10" i="14"/>
  <c r="M9" i="14"/>
  <c r="L9" i="14"/>
  <c r="K9" i="14"/>
  <c r="J9" i="14"/>
  <c r="I9" i="14"/>
  <c r="H9" i="14"/>
  <c r="G9" i="14"/>
  <c r="F9" i="14"/>
  <c r="E9" i="14"/>
  <c r="M8" i="14"/>
  <c r="L8" i="14"/>
  <c r="K8" i="14"/>
  <c r="J8" i="14"/>
  <c r="I8" i="14"/>
  <c r="H8" i="14"/>
  <c r="G8" i="14"/>
  <c r="F8" i="14"/>
  <c r="E8" i="14"/>
  <c r="M7" i="14"/>
  <c r="L7" i="14"/>
  <c r="K7" i="14"/>
  <c r="J7" i="14"/>
  <c r="I7" i="14"/>
  <c r="H7" i="14"/>
  <c r="G7" i="14"/>
  <c r="F7" i="14"/>
  <c r="E7" i="14"/>
  <c r="M6" i="14"/>
  <c r="L6" i="14"/>
  <c r="K6" i="14"/>
  <c r="J6" i="14"/>
  <c r="I6" i="14"/>
  <c r="H6" i="14"/>
  <c r="G6" i="14"/>
  <c r="F6" i="14"/>
  <c r="E6" i="14"/>
  <c r="M5" i="14"/>
  <c r="L5" i="14"/>
  <c r="K5" i="14"/>
  <c r="J5" i="14"/>
  <c r="I5" i="14"/>
  <c r="H5" i="14"/>
  <c r="G5" i="14"/>
  <c r="F5" i="14"/>
  <c r="E5" i="14"/>
  <c r="M4" i="14"/>
  <c r="L4" i="14"/>
  <c r="K4" i="14"/>
  <c r="J4" i="14"/>
  <c r="I4" i="14"/>
  <c r="H4" i="14"/>
  <c r="G4" i="14"/>
  <c r="F4" i="14"/>
  <c r="E4" i="14"/>
  <c r="M3" i="14"/>
  <c r="L3" i="14"/>
  <c r="K3" i="14"/>
  <c r="J3" i="14"/>
  <c r="I3" i="14"/>
  <c r="H3" i="14"/>
  <c r="G3" i="14"/>
  <c r="F3" i="14"/>
  <c r="E3" i="14"/>
  <c r="M2" i="14"/>
  <c r="L2" i="14"/>
  <c r="K2" i="14"/>
  <c r="J2" i="14"/>
  <c r="I2" i="14"/>
  <c r="H2" i="14"/>
  <c r="G2" i="14"/>
  <c r="F2" i="14"/>
  <c r="E2" i="14"/>
  <c r="P20" i="13"/>
  <c r="O20" i="13"/>
  <c r="N20" i="13"/>
  <c r="M20" i="13"/>
  <c r="L20" i="13"/>
  <c r="K20" i="13"/>
  <c r="J20" i="13"/>
  <c r="I20" i="13"/>
  <c r="H20" i="13"/>
  <c r="G20" i="13"/>
  <c r="F20" i="13"/>
  <c r="E20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M12" i="13"/>
  <c r="L12" i="13"/>
  <c r="K12" i="13"/>
  <c r="J12" i="13"/>
  <c r="I12" i="13"/>
  <c r="H12" i="13"/>
  <c r="G12" i="13"/>
  <c r="F12" i="13"/>
  <c r="E12" i="13"/>
  <c r="M11" i="13"/>
  <c r="L11" i="13"/>
  <c r="K11" i="13"/>
  <c r="J11" i="13"/>
  <c r="I11" i="13"/>
  <c r="H11" i="13"/>
  <c r="G11" i="13"/>
  <c r="F11" i="13"/>
  <c r="E11" i="13"/>
  <c r="M10" i="13"/>
  <c r="L10" i="13"/>
  <c r="K10" i="13"/>
  <c r="J10" i="13"/>
  <c r="I10" i="13"/>
  <c r="H10" i="13"/>
  <c r="G10" i="13"/>
  <c r="F10" i="13"/>
  <c r="E10" i="13"/>
  <c r="M9" i="13"/>
  <c r="L9" i="13"/>
  <c r="K9" i="13"/>
  <c r="J9" i="13"/>
  <c r="I9" i="13"/>
  <c r="H9" i="13"/>
  <c r="G9" i="13"/>
  <c r="F9" i="13"/>
  <c r="E9" i="13"/>
  <c r="M8" i="13"/>
  <c r="L8" i="13"/>
  <c r="K8" i="13"/>
  <c r="J8" i="13"/>
  <c r="I8" i="13"/>
  <c r="H8" i="13"/>
  <c r="G8" i="13"/>
  <c r="F8" i="13"/>
  <c r="E8" i="13"/>
  <c r="M7" i="13"/>
  <c r="L7" i="13"/>
  <c r="K7" i="13"/>
  <c r="J7" i="13"/>
  <c r="I7" i="13"/>
  <c r="H7" i="13"/>
  <c r="G7" i="13"/>
  <c r="F7" i="13"/>
  <c r="E7" i="13"/>
  <c r="M6" i="13"/>
  <c r="L6" i="13"/>
  <c r="K6" i="13"/>
  <c r="J6" i="13"/>
  <c r="I6" i="13"/>
  <c r="H6" i="13"/>
  <c r="G6" i="13"/>
  <c r="F6" i="13"/>
  <c r="E6" i="13"/>
  <c r="M5" i="13"/>
  <c r="L5" i="13"/>
  <c r="K5" i="13"/>
  <c r="J5" i="13"/>
  <c r="I5" i="13"/>
  <c r="H5" i="13"/>
  <c r="G5" i="13"/>
  <c r="F5" i="13"/>
  <c r="E5" i="13"/>
  <c r="M4" i="13"/>
  <c r="L4" i="13"/>
  <c r="K4" i="13"/>
  <c r="J4" i="13"/>
  <c r="I4" i="13"/>
  <c r="H4" i="13"/>
  <c r="G4" i="13"/>
  <c r="F4" i="13"/>
  <c r="E4" i="13"/>
  <c r="M3" i="13"/>
  <c r="L3" i="13"/>
  <c r="K3" i="13"/>
  <c r="J3" i="13"/>
  <c r="I3" i="13"/>
  <c r="H3" i="13"/>
  <c r="G3" i="13"/>
  <c r="F3" i="13"/>
  <c r="E3" i="13"/>
  <c r="M2" i="13"/>
  <c r="L2" i="13"/>
  <c r="K2" i="13"/>
  <c r="J2" i="13"/>
  <c r="I2" i="13"/>
  <c r="H2" i="13"/>
  <c r="G2" i="13"/>
  <c r="F2" i="13"/>
  <c r="E2" i="13"/>
  <c r="P20" i="12"/>
  <c r="O20" i="12"/>
  <c r="N20" i="12"/>
  <c r="M20" i="12"/>
  <c r="L20" i="12"/>
  <c r="K20" i="12"/>
  <c r="J20" i="12"/>
  <c r="I20" i="12"/>
  <c r="H20" i="12"/>
  <c r="G20" i="12"/>
  <c r="F20" i="12"/>
  <c r="E20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M12" i="12"/>
  <c r="L12" i="12"/>
  <c r="K12" i="12"/>
  <c r="J12" i="12"/>
  <c r="I12" i="12"/>
  <c r="H12" i="12"/>
  <c r="G12" i="12"/>
  <c r="F12" i="12"/>
  <c r="E12" i="12"/>
  <c r="M11" i="12"/>
  <c r="L11" i="12"/>
  <c r="K11" i="12"/>
  <c r="J11" i="12"/>
  <c r="I11" i="12"/>
  <c r="H11" i="12"/>
  <c r="G11" i="12"/>
  <c r="F11" i="12"/>
  <c r="E11" i="12"/>
  <c r="M10" i="12"/>
  <c r="L10" i="12"/>
  <c r="K10" i="12"/>
  <c r="J10" i="12"/>
  <c r="I10" i="12"/>
  <c r="H10" i="12"/>
  <c r="G10" i="12"/>
  <c r="F10" i="12"/>
  <c r="E10" i="12"/>
  <c r="M9" i="12"/>
  <c r="L9" i="12"/>
  <c r="K9" i="12"/>
  <c r="J9" i="12"/>
  <c r="I9" i="12"/>
  <c r="H9" i="12"/>
  <c r="G9" i="12"/>
  <c r="F9" i="12"/>
  <c r="E9" i="12"/>
  <c r="M8" i="12"/>
  <c r="L8" i="12"/>
  <c r="K8" i="12"/>
  <c r="J8" i="12"/>
  <c r="I8" i="12"/>
  <c r="H8" i="12"/>
  <c r="G8" i="12"/>
  <c r="F8" i="12"/>
  <c r="E8" i="12"/>
  <c r="M7" i="12"/>
  <c r="L7" i="12"/>
  <c r="K7" i="12"/>
  <c r="J7" i="12"/>
  <c r="I7" i="12"/>
  <c r="H7" i="12"/>
  <c r="G7" i="12"/>
  <c r="F7" i="12"/>
  <c r="E7" i="12"/>
  <c r="M6" i="12"/>
  <c r="L6" i="12"/>
  <c r="K6" i="12"/>
  <c r="J6" i="12"/>
  <c r="I6" i="12"/>
  <c r="H6" i="12"/>
  <c r="G6" i="12"/>
  <c r="F6" i="12"/>
  <c r="E6" i="12"/>
  <c r="M5" i="12"/>
  <c r="L5" i="12"/>
  <c r="K5" i="12"/>
  <c r="J5" i="12"/>
  <c r="I5" i="12"/>
  <c r="H5" i="12"/>
  <c r="G5" i="12"/>
  <c r="F5" i="12"/>
  <c r="E5" i="12"/>
  <c r="M4" i="12"/>
  <c r="L4" i="12"/>
  <c r="K4" i="12"/>
  <c r="J4" i="12"/>
  <c r="I4" i="12"/>
  <c r="H4" i="12"/>
  <c r="G4" i="12"/>
  <c r="F4" i="12"/>
  <c r="E4" i="12"/>
  <c r="M3" i="12"/>
  <c r="L3" i="12"/>
  <c r="K3" i="12"/>
  <c r="J3" i="12"/>
  <c r="I3" i="12"/>
  <c r="H3" i="12"/>
  <c r="G3" i="12"/>
  <c r="F3" i="12"/>
  <c r="E3" i="12"/>
  <c r="M2" i="12"/>
  <c r="L2" i="12"/>
  <c r="K2" i="12"/>
  <c r="J2" i="12"/>
  <c r="I2" i="12"/>
  <c r="H2" i="12"/>
  <c r="G2" i="12"/>
  <c r="F2" i="12"/>
  <c r="E2" i="12"/>
  <c r="P20" i="11"/>
  <c r="O20" i="11"/>
  <c r="N20" i="11"/>
  <c r="M20" i="11"/>
  <c r="L20" i="11"/>
  <c r="K20" i="11"/>
  <c r="J20" i="11"/>
  <c r="I20" i="11"/>
  <c r="H20" i="11"/>
  <c r="G20" i="11"/>
  <c r="F20" i="11"/>
  <c r="E20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M12" i="11"/>
  <c r="L12" i="11"/>
  <c r="K12" i="11"/>
  <c r="J12" i="11"/>
  <c r="I12" i="11"/>
  <c r="H12" i="11"/>
  <c r="G12" i="11"/>
  <c r="F12" i="11"/>
  <c r="E12" i="11"/>
  <c r="M11" i="11"/>
  <c r="L11" i="11"/>
  <c r="K11" i="11"/>
  <c r="J11" i="11"/>
  <c r="I11" i="11"/>
  <c r="H11" i="11"/>
  <c r="G11" i="11"/>
  <c r="F11" i="11"/>
  <c r="E11" i="11"/>
  <c r="M10" i="11"/>
  <c r="L10" i="11"/>
  <c r="K10" i="11"/>
  <c r="J10" i="11"/>
  <c r="I10" i="11"/>
  <c r="H10" i="11"/>
  <c r="G10" i="11"/>
  <c r="F10" i="11"/>
  <c r="E10" i="11"/>
  <c r="M9" i="11"/>
  <c r="L9" i="11"/>
  <c r="K9" i="11"/>
  <c r="J9" i="11"/>
  <c r="I9" i="11"/>
  <c r="H9" i="11"/>
  <c r="G9" i="11"/>
  <c r="F9" i="11"/>
  <c r="E9" i="11"/>
  <c r="M8" i="11"/>
  <c r="L8" i="11"/>
  <c r="K8" i="11"/>
  <c r="J8" i="11"/>
  <c r="I8" i="11"/>
  <c r="H8" i="11"/>
  <c r="G8" i="11"/>
  <c r="F8" i="11"/>
  <c r="E8" i="11"/>
  <c r="M7" i="11"/>
  <c r="L7" i="11"/>
  <c r="K7" i="11"/>
  <c r="J7" i="11"/>
  <c r="I7" i="11"/>
  <c r="H7" i="11"/>
  <c r="G7" i="11"/>
  <c r="F7" i="11"/>
  <c r="E7" i="11"/>
  <c r="M6" i="11"/>
  <c r="L6" i="11"/>
  <c r="K6" i="11"/>
  <c r="J6" i="11"/>
  <c r="I6" i="11"/>
  <c r="H6" i="11"/>
  <c r="G6" i="11"/>
  <c r="F6" i="11"/>
  <c r="E6" i="11"/>
  <c r="M5" i="11"/>
  <c r="L5" i="11"/>
  <c r="K5" i="11"/>
  <c r="J5" i="11"/>
  <c r="I5" i="11"/>
  <c r="H5" i="11"/>
  <c r="G5" i="11"/>
  <c r="F5" i="11"/>
  <c r="E5" i="11"/>
  <c r="M4" i="11"/>
  <c r="L4" i="11"/>
  <c r="K4" i="11"/>
  <c r="J4" i="11"/>
  <c r="I4" i="11"/>
  <c r="H4" i="11"/>
  <c r="G4" i="11"/>
  <c r="F4" i="11"/>
  <c r="E4" i="11"/>
  <c r="M3" i="11"/>
  <c r="L3" i="11"/>
  <c r="K3" i="11"/>
  <c r="J3" i="11"/>
  <c r="I3" i="11"/>
  <c r="H3" i="11"/>
  <c r="G3" i="11"/>
  <c r="F3" i="11"/>
  <c r="E3" i="11"/>
  <c r="M2" i="11"/>
  <c r="L2" i="11"/>
  <c r="K2" i="11"/>
  <c r="J2" i="11"/>
  <c r="I2" i="11"/>
  <c r="H2" i="11"/>
  <c r="G2" i="11"/>
  <c r="F2" i="11"/>
  <c r="E2" i="11"/>
  <c r="P20" i="10"/>
  <c r="O20" i="10"/>
  <c r="N20" i="10"/>
  <c r="M20" i="10"/>
  <c r="L20" i="10"/>
  <c r="K20" i="10"/>
  <c r="J20" i="10"/>
  <c r="I20" i="10"/>
  <c r="H20" i="10"/>
  <c r="G20" i="10"/>
  <c r="F20" i="10"/>
  <c r="E20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M12" i="10"/>
  <c r="L12" i="10"/>
  <c r="K12" i="10"/>
  <c r="J12" i="10"/>
  <c r="I12" i="10"/>
  <c r="H12" i="10"/>
  <c r="G12" i="10"/>
  <c r="F12" i="10"/>
  <c r="E12" i="10"/>
  <c r="M11" i="10"/>
  <c r="L11" i="10"/>
  <c r="K11" i="10"/>
  <c r="J11" i="10"/>
  <c r="I11" i="10"/>
  <c r="H11" i="10"/>
  <c r="G11" i="10"/>
  <c r="F11" i="10"/>
  <c r="E11" i="10"/>
  <c r="M10" i="10"/>
  <c r="L10" i="10"/>
  <c r="K10" i="10"/>
  <c r="J10" i="10"/>
  <c r="I10" i="10"/>
  <c r="H10" i="10"/>
  <c r="G10" i="10"/>
  <c r="F10" i="10"/>
  <c r="E10" i="10"/>
  <c r="M9" i="10"/>
  <c r="L9" i="10"/>
  <c r="K9" i="10"/>
  <c r="J9" i="10"/>
  <c r="I9" i="10"/>
  <c r="H9" i="10"/>
  <c r="G9" i="10"/>
  <c r="F9" i="10"/>
  <c r="E9" i="10"/>
  <c r="M8" i="10"/>
  <c r="L8" i="10"/>
  <c r="K8" i="10"/>
  <c r="J8" i="10"/>
  <c r="I8" i="10"/>
  <c r="H8" i="10"/>
  <c r="G8" i="10"/>
  <c r="F8" i="10"/>
  <c r="E8" i="10"/>
  <c r="M7" i="10"/>
  <c r="L7" i="10"/>
  <c r="K7" i="10"/>
  <c r="J7" i="10"/>
  <c r="I7" i="10"/>
  <c r="H7" i="10"/>
  <c r="G7" i="10"/>
  <c r="F7" i="10"/>
  <c r="E7" i="10"/>
  <c r="M6" i="10"/>
  <c r="L6" i="10"/>
  <c r="K6" i="10"/>
  <c r="J6" i="10"/>
  <c r="I6" i="10"/>
  <c r="H6" i="10"/>
  <c r="G6" i="10"/>
  <c r="F6" i="10"/>
  <c r="E6" i="10"/>
  <c r="M5" i="10"/>
  <c r="L5" i="10"/>
  <c r="K5" i="10"/>
  <c r="J5" i="10"/>
  <c r="I5" i="10"/>
  <c r="H5" i="10"/>
  <c r="G5" i="10"/>
  <c r="F5" i="10"/>
  <c r="E5" i="10"/>
  <c r="M4" i="10"/>
  <c r="L4" i="10"/>
  <c r="K4" i="10"/>
  <c r="J4" i="10"/>
  <c r="I4" i="10"/>
  <c r="H4" i="10"/>
  <c r="G4" i="10"/>
  <c r="F4" i="10"/>
  <c r="E4" i="10"/>
  <c r="M3" i="10"/>
  <c r="L3" i="10"/>
  <c r="K3" i="10"/>
  <c r="J3" i="10"/>
  <c r="I3" i="10"/>
  <c r="H3" i="10"/>
  <c r="G3" i="10"/>
  <c r="F3" i="10"/>
  <c r="E3" i="10"/>
  <c r="M2" i="10"/>
  <c r="L2" i="10"/>
  <c r="K2" i="10"/>
  <c r="J2" i="10"/>
  <c r="I2" i="10"/>
  <c r="H2" i="10"/>
  <c r="G2" i="10"/>
  <c r="F2" i="10"/>
  <c r="E2" i="10"/>
  <c r="P20" i="9"/>
  <c r="O20" i="9"/>
  <c r="N20" i="9"/>
  <c r="M20" i="9"/>
  <c r="L20" i="9"/>
  <c r="K20" i="9"/>
  <c r="J20" i="9"/>
  <c r="I20" i="9"/>
  <c r="H20" i="9"/>
  <c r="G20" i="9"/>
  <c r="F20" i="9"/>
  <c r="E20" i="9"/>
  <c r="P19" i="9"/>
  <c r="O19" i="9"/>
  <c r="N19" i="9"/>
  <c r="M19" i="9"/>
  <c r="L19" i="9"/>
  <c r="K19" i="9"/>
  <c r="J19" i="9"/>
  <c r="I19" i="9"/>
  <c r="H19" i="9"/>
  <c r="G19" i="9"/>
  <c r="F19" i="9"/>
  <c r="E19" i="9"/>
  <c r="P18" i="9"/>
  <c r="O18" i="9"/>
  <c r="N18" i="9"/>
  <c r="M18" i="9"/>
  <c r="L18" i="9"/>
  <c r="K18" i="9"/>
  <c r="J18" i="9"/>
  <c r="I18" i="9"/>
  <c r="H18" i="9"/>
  <c r="G18" i="9"/>
  <c r="F18" i="9"/>
  <c r="E18" i="9"/>
  <c r="P17" i="9"/>
  <c r="O17" i="9"/>
  <c r="N17" i="9"/>
  <c r="M17" i="9"/>
  <c r="L17" i="9"/>
  <c r="K17" i="9"/>
  <c r="J17" i="9"/>
  <c r="I17" i="9"/>
  <c r="H17" i="9"/>
  <c r="G17" i="9"/>
  <c r="F17" i="9"/>
  <c r="E17" i="9"/>
  <c r="P16" i="9"/>
  <c r="O16" i="9"/>
  <c r="N16" i="9"/>
  <c r="M16" i="9"/>
  <c r="L16" i="9"/>
  <c r="K16" i="9"/>
  <c r="J16" i="9"/>
  <c r="I16" i="9"/>
  <c r="H16" i="9"/>
  <c r="G16" i="9"/>
  <c r="F16" i="9"/>
  <c r="E16" i="9"/>
  <c r="P15" i="9"/>
  <c r="O15" i="9"/>
  <c r="N15" i="9"/>
  <c r="M15" i="9"/>
  <c r="L15" i="9"/>
  <c r="K15" i="9"/>
  <c r="J15" i="9"/>
  <c r="I15" i="9"/>
  <c r="H15" i="9"/>
  <c r="G15" i="9"/>
  <c r="F15" i="9"/>
  <c r="E15" i="9"/>
  <c r="P14" i="9"/>
  <c r="O14" i="9"/>
  <c r="N14" i="9"/>
  <c r="M14" i="9"/>
  <c r="L14" i="9"/>
  <c r="K14" i="9"/>
  <c r="J14" i="9"/>
  <c r="I14" i="9"/>
  <c r="H14" i="9"/>
  <c r="G14" i="9"/>
  <c r="F14" i="9"/>
  <c r="E14" i="9"/>
  <c r="P13" i="9"/>
  <c r="O13" i="9"/>
  <c r="N13" i="9"/>
  <c r="M13" i="9"/>
  <c r="L13" i="9"/>
  <c r="K13" i="9"/>
  <c r="J13" i="9"/>
  <c r="I13" i="9"/>
  <c r="H13" i="9"/>
  <c r="G13" i="9"/>
  <c r="F13" i="9"/>
  <c r="E13" i="9"/>
  <c r="M12" i="9"/>
  <c r="L12" i="9"/>
  <c r="K12" i="9"/>
  <c r="J12" i="9"/>
  <c r="I12" i="9"/>
  <c r="H12" i="9"/>
  <c r="G12" i="9"/>
  <c r="F12" i="9"/>
  <c r="E12" i="9"/>
  <c r="M11" i="9"/>
  <c r="L11" i="9"/>
  <c r="K11" i="9"/>
  <c r="J11" i="9"/>
  <c r="I11" i="9"/>
  <c r="H11" i="9"/>
  <c r="G11" i="9"/>
  <c r="F11" i="9"/>
  <c r="E11" i="9"/>
  <c r="M10" i="9"/>
  <c r="L10" i="9"/>
  <c r="K10" i="9"/>
  <c r="J10" i="9"/>
  <c r="I10" i="9"/>
  <c r="H10" i="9"/>
  <c r="G10" i="9"/>
  <c r="F10" i="9"/>
  <c r="E10" i="9"/>
  <c r="M9" i="9"/>
  <c r="L9" i="9"/>
  <c r="K9" i="9"/>
  <c r="J9" i="9"/>
  <c r="I9" i="9"/>
  <c r="H9" i="9"/>
  <c r="G9" i="9"/>
  <c r="F9" i="9"/>
  <c r="E9" i="9"/>
  <c r="M8" i="9"/>
  <c r="L8" i="9"/>
  <c r="K8" i="9"/>
  <c r="J8" i="9"/>
  <c r="I8" i="9"/>
  <c r="H8" i="9"/>
  <c r="G8" i="9"/>
  <c r="F8" i="9"/>
  <c r="E8" i="9"/>
  <c r="M7" i="9"/>
  <c r="L7" i="9"/>
  <c r="K7" i="9"/>
  <c r="J7" i="9"/>
  <c r="I7" i="9"/>
  <c r="H7" i="9"/>
  <c r="G7" i="9"/>
  <c r="F7" i="9"/>
  <c r="E7" i="9"/>
  <c r="M6" i="9"/>
  <c r="L6" i="9"/>
  <c r="K6" i="9"/>
  <c r="J6" i="9"/>
  <c r="I6" i="9"/>
  <c r="H6" i="9"/>
  <c r="G6" i="9"/>
  <c r="F6" i="9"/>
  <c r="E6" i="9"/>
  <c r="M5" i="9"/>
  <c r="L5" i="9"/>
  <c r="K5" i="9"/>
  <c r="J5" i="9"/>
  <c r="I5" i="9"/>
  <c r="H5" i="9"/>
  <c r="G5" i="9"/>
  <c r="F5" i="9"/>
  <c r="E5" i="9"/>
  <c r="M4" i="9"/>
  <c r="L4" i="9"/>
  <c r="K4" i="9"/>
  <c r="J4" i="9"/>
  <c r="I4" i="9"/>
  <c r="H4" i="9"/>
  <c r="G4" i="9"/>
  <c r="F4" i="9"/>
  <c r="E4" i="9"/>
  <c r="M3" i="9"/>
  <c r="L3" i="9"/>
  <c r="K3" i="9"/>
  <c r="J3" i="9"/>
  <c r="I3" i="9"/>
  <c r="H3" i="9"/>
  <c r="G3" i="9"/>
  <c r="F3" i="9"/>
  <c r="E3" i="9"/>
  <c r="M2" i="9"/>
  <c r="L2" i="9"/>
  <c r="K2" i="9"/>
  <c r="J2" i="9"/>
  <c r="I2" i="9"/>
  <c r="H2" i="9"/>
  <c r="G2" i="9"/>
  <c r="F2" i="9"/>
  <c r="E2" i="9"/>
  <c r="P20" i="8"/>
  <c r="O20" i="8"/>
  <c r="N20" i="8"/>
  <c r="M20" i="8"/>
  <c r="L20" i="8"/>
  <c r="K20" i="8"/>
  <c r="J20" i="8"/>
  <c r="I20" i="8"/>
  <c r="H20" i="8"/>
  <c r="G20" i="8"/>
  <c r="F20" i="8"/>
  <c r="E20" i="8"/>
  <c r="P19" i="8"/>
  <c r="O19" i="8"/>
  <c r="N19" i="8"/>
  <c r="M19" i="8"/>
  <c r="L19" i="8"/>
  <c r="K19" i="8"/>
  <c r="J19" i="8"/>
  <c r="I19" i="8"/>
  <c r="H19" i="8"/>
  <c r="G19" i="8"/>
  <c r="F19" i="8"/>
  <c r="E19" i="8"/>
  <c r="P18" i="8"/>
  <c r="O18" i="8"/>
  <c r="N18" i="8"/>
  <c r="M18" i="8"/>
  <c r="L18" i="8"/>
  <c r="K18" i="8"/>
  <c r="J18" i="8"/>
  <c r="I18" i="8"/>
  <c r="H18" i="8"/>
  <c r="G18" i="8"/>
  <c r="F18" i="8"/>
  <c r="E18" i="8"/>
  <c r="P17" i="8"/>
  <c r="O17" i="8"/>
  <c r="N17" i="8"/>
  <c r="M17" i="8"/>
  <c r="L17" i="8"/>
  <c r="K17" i="8"/>
  <c r="J17" i="8"/>
  <c r="I17" i="8"/>
  <c r="H17" i="8"/>
  <c r="G17" i="8"/>
  <c r="F17" i="8"/>
  <c r="E17" i="8"/>
  <c r="P16" i="8"/>
  <c r="O16" i="8"/>
  <c r="N16" i="8"/>
  <c r="M16" i="8"/>
  <c r="L16" i="8"/>
  <c r="K16" i="8"/>
  <c r="J16" i="8"/>
  <c r="I16" i="8"/>
  <c r="H16" i="8"/>
  <c r="G16" i="8"/>
  <c r="F16" i="8"/>
  <c r="E16" i="8"/>
  <c r="P15" i="8"/>
  <c r="O15" i="8"/>
  <c r="N15" i="8"/>
  <c r="M15" i="8"/>
  <c r="L15" i="8"/>
  <c r="K15" i="8"/>
  <c r="J15" i="8"/>
  <c r="I15" i="8"/>
  <c r="H15" i="8"/>
  <c r="G15" i="8"/>
  <c r="F15" i="8"/>
  <c r="E15" i="8"/>
  <c r="P14" i="8"/>
  <c r="O14" i="8"/>
  <c r="N14" i="8"/>
  <c r="M14" i="8"/>
  <c r="L14" i="8"/>
  <c r="K14" i="8"/>
  <c r="J14" i="8"/>
  <c r="I14" i="8"/>
  <c r="H14" i="8"/>
  <c r="G14" i="8"/>
  <c r="F14" i="8"/>
  <c r="E14" i="8"/>
  <c r="P13" i="8"/>
  <c r="O13" i="8"/>
  <c r="N13" i="8"/>
  <c r="M13" i="8"/>
  <c r="L13" i="8"/>
  <c r="K13" i="8"/>
  <c r="J13" i="8"/>
  <c r="I13" i="8"/>
  <c r="H13" i="8"/>
  <c r="G13" i="8"/>
  <c r="F13" i="8"/>
  <c r="E13" i="8"/>
  <c r="M12" i="8"/>
  <c r="L12" i="8"/>
  <c r="K12" i="8"/>
  <c r="J12" i="8"/>
  <c r="I12" i="8"/>
  <c r="H12" i="8"/>
  <c r="G12" i="8"/>
  <c r="F12" i="8"/>
  <c r="E12" i="8"/>
  <c r="M11" i="8"/>
  <c r="L11" i="8"/>
  <c r="K11" i="8"/>
  <c r="J11" i="8"/>
  <c r="I11" i="8"/>
  <c r="H11" i="8"/>
  <c r="G11" i="8"/>
  <c r="F11" i="8"/>
  <c r="E11" i="8"/>
  <c r="M10" i="8"/>
  <c r="L10" i="8"/>
  <c r="K10" i="8"/>
  <c r="J10" i="8"/>
  <c r="I10" i="8"/>
  <c r="H10" i="8"/>
  <c r="G10" i="8"/>
  <c r="F10" i="8"/>
  <c r="E10" i="8"/>
  <c r="M9" i="8"/>
  <c r="L9" i="8"/>
  <c r="K9" i="8"/>
  <c r="J9" i="8"/>
  <c r="I9" i="8"/>
  <c r="H9" i="8"/>
  <c r="G9" i="8"/>
  <c r="F9" i="8"/>
  <c r="E9" i="8"/>
  <c r="M8" i="8"/>
  <c r="L8" i="8"/>
  <c r="K8" i="8"/>
  <c r="J8" i="8"/>
  <c r="I8" i="8"/>
  <c r="H8" i="8"/>
  <c r="G8" i="8"/>
  <c r="F8" i="8"/>
  <c r="E8" i="8"/>
  <c r="M7" i="8"/>
  <c r="L7" i="8"/>
  <c r="K7" i="8"/>
  <c r="J7" i="8"/>
  <c r="I7" i="8"/>
  <c r="H7" i="8"/>
  <c r="G7" i="8"/>
  <c r="F7" i="8"/>
  <c r="E7" i="8"/>
  <c r="M6" i="8"/>
  <c r="L6" i="8"/>
  <c r="K6" i="8"/>
  <c r="J6" i="8"/>
  <c r="I6" i="8"/>
  <c r="H6" i="8"/>
  <c r="G6" i="8"/>
  <c r="F6" i="8"/>
  <c r="E6" i="8"/>
  <c r="M5" i="8"/>
  <c r="L5" i="8"/>
  <c r="K5" i="8"/>
  <c r="J5" i="8"/>
  <c r="I5" i="8"/>
  <c r="H5" i="8"/>
  <c r="G5" i="8"/>
  <c r="F5" i="8"/>
  <c r="E5" i="8"/>
  <c r="M4" i="8"/>
  <c r="L4" i="8"/>
  <c r="K4" i="8"/>
  <c r="J4" i="8"/>
  <c r="I4" i="8"/>
  <c r="H4" i="8"/>
  <c r="G4" i="8"/>
  <c r="F4" i="8"/>
  <c r="E4" i="8"/>
  <c r="M3" i="8"/>
  <c r="L3" i="8"/>
  <c r="K3" i="8"/>
  <c r="J3" i="8"/>
  <c r="I3" i="8"/>
  <c r="H3" i="8"/>
  <c r="G3" i="8"/>
  <c r="F3" i="8"/>
  <c r="E3" i="8"/>
  <c r="M2" i="8"/>
  <c r="L2" i="8"/>
  <c r="K2" i="8"/>
  <c r="J2" i="8"/>
  <c r="I2" i="8"/>
  <c r="H2" i="8"/>
  <c r="G2" i="8"/>
  <c r="F2" i="8"/>
  <c r="E2" i="8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M11" i="7"/>
  <c r="F2" i="7"/>
  <c r="G2" i="7"/>
  <c r="H2" i="7"/>
  <c r="I2" i="7"/>
  <c r="J2" i="7"/>
  <c r="K2" i="7"/>
  <c r="L2" i="7"/>
  <c r="M2" i="7"/>
  <c r="F3" i="7"/>
  <c r="G3" i="7"/>
  <c r="H3" i="7"/>
  <c r="I3" i="7"/>
  <c r="J3" i="7"/>
  <c r="K3" i="7"/>
  <c r="L3" i="7"/>
  <c r="M3" i="7"/>
  <c r="F4" i="7"/>
  <c r="G4" i="7"/>
  <c r="H4" i="7"/>
  <c r="I4" i="7"/>
  <c r="J4" i="7"/>
  <c r="K4" i="7"/>
  <c r="L4" i="7"/>
  <c r="M4" i="7"/>
  <c r="F5" i="7"/>
  <c r="G5" i="7"/>
  <c r="H5" i="7"/>
  <c r="I5" i="7"/>
  <c r="J5" i="7"/>
  <c r="K5" i="7"/>
  <c r="L5" i="7"/>
  <c r="M5" i="7"/>
  <c r="F6" i="7"/>
  <c r="G6" i="7"/>
  <c r="H6" i="7"/>
  <c r="I6" i="7"/>
  <c r="J6" i="7"/>
  <c r="K6" i="7"/>
  <c r="L6" i="7"/>
  <c r="M6" i="7"/>
  <c r="F7" i="7"/>
  <c r="G7" i="7"/>
  <c r="H7" i="7"/>
  <c r="I7" i="7"/>
  <c r="J7" i="7"/>
  <c r="K7" i="7"/>
  <c r="L7" i="7"/>
  <c r="M7" i="7"/>
  <c r="F8" i="7"/>
  <c r="G8" i="7"/>
  <c r="H8" i="7"/>
  <c r="I8" i="7"/>
  <c r="J8" i="7"/>
  <c r="K8" i="7"/>
  <c r="L8" i="7"/>
  <c r="M8" i="7"/>
  <c r="F9" i="7"/>
  <c r="G9" i="7"/>
  <c r="H9" i="7"/>
  <c r="I9" i="7"/>
  <c r="J9" i="7"/>
  <c r="K9" i="7"/>
  <c r="L9" i="7"/>
  <c r="M9" i="7"/>
  <c r="F10" i="7"/>
  <c r="G10" i="7"/>
  <c r="H10" i="7"/>
  <c r="I10" i="7"/>
  <c r="J10" i="7"/>
  <c r="K10" i="7"/>
  <c r="L10" i="7"/>
  <c r="M10" i="7"/>
  <c r="F11" i="7"/>
  <c r="G11" i="7"/>
  <c r="H11" i="7"/>
  <c r="I11" i="7"/>
  <c r="J11" i="7"/>
  <c r="K11" i="7"/>
  <c r="L11" i="7"/>
  <c r="F12" i="7"/>
  <c r="G12" i="7"/>
  <c r="H12" i="7"/>
  <c r="I12" i="7"/>
  <c r="J12" i="7"/>
  <c r="K12" i="7"/>
  <c r="L12" i="7"/>
  <c r="M12" i="7"/>
  <c r="F13" i="7"/>
  <c r="G13" i="7"/>
  <c r="H13" i="7"/>
  <c r="I13" i="7"/>
  <c r="J13" i="7"/>
  <c r="K13" i="7"/>
  <c r="L13" i="7"/>
  <c r="M13" i="7"/>
  <c r="F14" i="7"/>
  <c r="G14" i="7"/>
  <c r="H14" i="7"/>
  <c r="I14" i="7"/>
  <c r="J14" i="7"/>
  <c r="K14" i="7"/>
  <c r="L14" i="7"/>
  <c r="M14" i="7"/>
  <c r="F15" i="7"/>
  <c r="G15" i="7"/>
  <c r="H15" i="7"/>
  <c r="I15" i="7"/>
  <c r="J15" i="7"/>
  <c r="K15" i="7"/>
  <c r="L15" i="7"/>
  <c r="M15" i="7"/>
  <c r="F16" i="7"/>
  <c r="G16" i="7"/>
  <c r="H16" i="7"/>
  <c r="I16" i="7"/>
  <c r="J16" i="7"/>
  <c r="K16" i="7"/>
  <c r="L16" i="7"/>
  <c r="M16" i="7"/>
  <c r="F17" i="7"/>
  <c r="G17" i="7"/>
  <c r="H17" i="7"/>
  <c r="I17" i="7"/>
  <c r="J17" i="7"/>
  <c r="K17" i="7"/>
  <c r="L17" i="7"/>
  <c r="M17" i="7"/>
  <c r="F18" i="7"/>
  <c r="G18" i="7"/>
  <c r="H18" i="7"/>
  <c r="I18" i="7"/>
  <c r="J18" i="7"/>
  <c r="K18" i="7"/>
  <c r="L18" i="7"/>
  <c r="M18" i="7"/>
  <c r="F19" i="7"/>
  <c r="G19" i="7"/>
  <c r="H19" i="7"/>
  <c r="I19" i="7"/>
  <c r="J19" i="7"/>
  <c r="K19" i="7"/>
  <c r="L19" i="7"/>
  <c r="M19" i="7"/>
  <c r="F20" i="7"/>
  <c r="G20" i="7"/>
  <c r="H20" i="7"/>
  <c r="I20" i="7"/>
  <c r="J20" i="7"/>
  <c r="K20" i="7"/>
  <c r="L20" i="7"/>
  <c r="M20" i="7"/>
  <c r="E2" i="7"/>
  <c r="E19" i="7"/>
  <c r="E13" i="7"/>
  <c r="E14" i="7"/>
  <c r="E15" i="7"/>
  <c r="E16" i="7"/>
  <c r="E17" i="7"/>
  <c r="E18" i="7"/>
  <c r="E20" i="7"/>
  <c r="E12" i="7"/>
  <c r="E11" i="7"/>
  <c r="E10" i="7"/>
  <c r="E9" i="7"/>
  <c r="E8" i="7"/>
  <c r="E7" i="7"/>
  <c r="E6" i="7"/>
  <c r="E5" i="7"/>
  <c r="E4" i="7"/>
  <c r="E3" i="7"/>
  <c r="D3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G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E10" i="2"/>
  <c r="F10" i="2"/>
  <c r="F2" i="2"/>
  <c r="F3" i="2"/>
  <c r="F4" i="2"/>
  <c r="F5" i="2"/>
  <c r="F6" i="2"/>
  <c r="F7" i="2"/>
  <c r="F8" i="2"/>
  <c r="F9" i="2"/>
  <c r="F11" i="2"/>
  <c r="F12" i="2"/>
  <c r="F13" i="2"/>
  <c r="F14" i="2"/>
  <c r="F15" i="2"/>
  <c r="F16" i="2"/>
  <c r="F17" i="2"/>
  <c r="F18" i="2"/>
  <c r="F19" i="2"/>
  <c r="F20" i="2"/>
  <c r="E4" i="2"/>
  <c r="E3" i="2"/>
  <c r="E2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D12" i="2"/>
  <c r="D13" i="2"/>
  <c r="D14" i="2"/>
  <c r="D15" i="2"/>
  <c r="D16" i="2"/>
  <c r="D17" i="2"/>
  <c r="D18" i="2"/>
  <c r="D19" i="2"/>
  <c r="D20" i="2"/>
  <c r="D11" i="2"/>
  <c r="D10" i="2"/>
  <c r="D9" i="2"/>
  <c r="D8" i="2"/>
  <c r="D7" i="2"/>
  <c r="D6" i="2"/>
  <c r="D5" i="2"/>
  <c r="D4" i="2"/>
  <c r="D2" i="2"/>
  <c r="E157" i="1"/>
  <c r="E156" i="1"/>
  <c r="E155" i="1"/>
  <c r="E154" i="1"/>
  <c r="E153" i="1"/>
  <c r="E152" i="1"/>
  <c r="E151" i="1"/>
  <c r="E150" i="1"/>
  <c r="E149" i="1"/>
  <c r="E148" i="1"/>
  <c r="E147" i="1"/>
  <c r="E146" i="1"/>
  <c r="D157" i="1"/>
  <c r="D156" i="1"/>
  <c r="D155" i="1"/>
  <c r="D154" i="1"/>
  <c r="D153" i="1"/>
  <c r="D152" i="1"/>
  <c r="D151" i="1"/>
  <c r="D150" i="1"/>
  <c r="D149" i="1"/>
  <c r="D148" i="1"/>
  <c r="D147" i="1"/>
  <c r="D146" i="1"/>
</calcChain>
</file>

<file path=xl/sharedStrings.xml><?xml version="1.0" encoding="utf-8"?>
<sst xmlns="http://schemas.openxmlformats.org/spreadsheetml/2006/main" count="2197" uniqueCount="87">
  <si>
    <t>reg</t>
  </si>
  <si>
    <t>semaine</t>
  </si>
  <si>
    <t>anxiete</t>
  </si>
  <si>
    <t>depression</t>
  </si>
  <si>
    <t>fra</t>
  </si>
  <si>
    <t>fr</t>
  </si>
  <si>
    <t>Vague 1 : 23-25 mars</t>
  </si>
  <si>
    <t>Vague 2 : 30 mars-1 avr</t>
  </si>
  <si>
    <t>Vague 3 : 14-16 avr</t>
  </si>
  <si>
    <t>Vague 4 : 20-22 avr</t>
  </si>
  <si>
    <t>Vague 5 : 28-30 avr</t>
  </si>
  <si>
    <t>anxiete_inf</t>
  </si>
  <si>
    <t>anxiete_sup</t>
  </si>
  <si>
    <t>depression_inf</t>
  </si>
  <si>
    <t>depression_sup</t>
  </si>
  <si>
    <t>pbsommeil</t>
  </si>
  <si>
    <t>pbsommeil_inf</t>
  </si>
  <si>
    <t>pbsommeil_sup</t>
  </si>
  <si>
    <t>Vague 6 : 4-6 mai</t>
  </si>
  <si>
    <t>Homme</t>
  </si>
  <si>
    <t>Femme</t>
  </si>
  <si>
    <t>Vague 7 : 13-15 mai</t>
  </si>
  <si>
    <t>18-24 ans</t>
  </si>
  <si>
    <t>25-34 ans</t>
  </si>
  <si>
    <t>35-49 ans</t>
  </si>
  <si>
    <t>50-64 ans</t>
  </si>
  <si>
    <t>65 ans et plus</t>
  </si>
  <si>
    <t>Vague 8 : 18-20 mai</t>
  </si>
  <si>
    <t>Vague 9 : 27-29 mai</t>
  </si>
  <si>
    <t>sexe</t>
  </si>
  <si>
    <t>age</t>
  </si>
  <si>
    <t>Vague 10 : 8-10 juin</t>
  </si>
  <si>
    <t>Vague 11 : 22-24 juin</t>
  </si>
  <si>
    <t>Vague 12 : 6-8 juillet</t>
  </si>
  <si>
    <t>Vague 13 : 20-22 juillet</t>
  </si>
  <si>
    <t>Vague 14 : 24-26 août</t>
  </si>
  <si>
    <t>Vague 15 : 21-23 sept.</t>
  </si>
  <si>
    <t>Vague 16 : 19-21 oct.</t>
  </si>
  <si>
    <t>Vague 17 : 4-6 nov.</t>
  </si>
  <si>
    <t>Vague 18 : 23-25 nov.</t>
  </si>
  <si>
    <t>Vague 19 : 14-16 dec..</t>
  </si>
  <si>
    <t>Vague 20 : 18-20 janv.</t>
  </si>
  <si>
    <t>Vague 21 : 15-17 fév.</t>
  </si>
  <si>
    <t>Vague 21 : 15-17 fev.</t>
  </si>
  <si>
    <t>Vague 22 : 15-17 mars</t>
  </si>
  <si>
    <t>ps12mois</t>
  </si>
  <si>
    <t>ps12mois_inf</t>
  </si>
  <si>
    <t>ps12mois_sup</t>
  </si>
  <si>
    <t>Vague 23 : 21-23 avril</t>
  </si>
  <si>
    <t>Vague 24 : 17-19 mai</t>
  </si>
  <si>
    <t>Vague 25 : 21-28 juin</t>
  </si>
  <si>
    <t>Vague 26 : 15-21 juillet</t>
  </si>
  <si>
    <t>Vague 27 : 31 août-7 sept.</t>
  </si>
  <si>
    <t>Vague 28 : 28 sept.-5 oct.</t>
  </si>
  <si>
    <t>mars 2020</t>
  </si>
  <si>
    <t>avril 2020</t>
  </si>
  <si>
    <t>mai 2020</t>
  </si>
  <si>
    <t>juin 2020</t>
  </si>
  <si>
    <t>juillet 2020</t>
  </si>
  <si>
    <t>août 2020</t>
  </si>
  <si>
    <t>septembre 2020</t>
  </si>
  <si>
    <t>octobre 2020</t>
  </si>
  <si>
    <t>novembre 2020</t>
  </si>
  <si>
    <t>décembre 2020</t>
  </si>
  <si>
    <t>janvier 2021</t>
  </si>
  <si>
    <t>février 2021</t>
  </si>
  <si>
    <t>mars 2021</t>
  </si>
  <si>
    <t>avril 2021</t>
  </si>
  <si>
    <t>mai 2021</t>
  </si>
  <si>
    <t>juin 2021</t>
  </si>
  <si>
    <t>juillet 2021</t>
  </si>
  <si>
    <t>aôut 2021</t>
  </si>
  <si>
    <t>septembre 2021</t>
  </si>
  <si>
    <t>année</t>
  </si>
  <si>
    <t>moyenne_anxiete</t>
  </si>
  <si>
    <t>moyenne_depression</t>
  </si>
  <si>
    <t>moyenne_anxiete_inf</t>
  </si>
  <si>
    <t>moyenne_anxiete_sup</t>
  </si>
  <si>
    <t>moyenne_depression_inf</t>
  </si>
  <si>
    <t>moyenne_depression_sup</t>
  </si>
  <si>
    <t>moyenne_pbsommeil</t>
  </si>
  <si>
    <t>moyenne_pbsommeil_inf</t>
  </si>
  <si>
    <t>moyenne_pbsommeil_sup</t>
  </si>
  <si>
    <t>moyenne_ps12mois</t>
  </si>
  <si>
    <t>moyenne_ps12mois_inf</t>
  </si>
  <si>
    <t>moyenne_ps12mois_sup</t>
  </si>
  <si>
    <t>août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</si>
</sst>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389"/>
        <bgColor indexed="64"/>
      </patternFill>
    </fill>
    <fill>
      <patternFill patternType="solid">
        <fgColor rgb="FFF5F54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0" fillId="0" borderId="7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4" xfId="0" applyNumberFormat="1" applyBorder="1"/>
    <xf numFmtId="164" fontId="1" fillId="3" borderId="7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164" fontId="1" fillId="5" borderId="0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0" fillId="0" borderId="2" xfId="0" applyNumberFormat="1" applyBorder="1"/>
    <xf numFmtId="164" fontId="0" fillId="0" borderId="10" xfId="0" applyNumberFormat="1" applyBorder="1"/>
    <xf numFmtId="0" fontId="0" fillId="0" borderId="7" xfId="0" applyBorder="1"/>
    <xf numFmtId="0" fontId="0" fillId="0" borderId="0" xfId="0" applyBorder="1"/>
    <xf numFmtId="0" fontId="0" fillId="0" borderId="3" xfId="0" applyFill="1" applyBorder="1"/>
    <xf numFmtId="164" fontId="1" fillId="0" borderId="7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0" fillId="0" borderId="0" xfId="0" applyFill="1"/>
    <xf numFmtId="164" fontId="1" fillId="0" borderId="8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10" xfId="0" applyNumberFormat="1" applyFill="1" applyBorder="1"/>
    <xf numFmtId="164" fontId="0" fillId="0" borderId="3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164" fontId="0" fillId="0" borderId="2" xfId="0" applyNumberFormat="1" applyFill="1" applyBorder="1"/>
    <xf numFmtId="164" fontId="1" fillId="0" borderId="9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0" fontId="0" fillId="0" borderId="6" xfId="0" applyFill="1" applyBorder="1"/>
    <xf numFmtId="164" fontId="0" fillId="0" borderId="1" xfId="0" applyNumberFormat="1" applyFill="1" applyBorder="1"/>
    <xf numFmtId="164" fontId="0" fillId="0" borderId="4" xfId="0" applyNumberFormat="1" applyFill="1" applyBorder="1"/>
    <xf numFmtId="0" fontId="0" fillId="0" borderId="12" xfId="0" applyBorder="1" applyAlignment="1">
      <alignment horizontal="right"/>
    </xf>
    <xf numFmtId="164" fontId="0" fillId="0" borderId="9" xfId="0" applyNumberFormat="1" applyBorder="1"/>
    <xf numFmtId="0" fontId="0" fillId="0" borderId="2" xfId="0" applyBorder="1"/>
    <xf numFmtId="0" fontId="0" fillId="0" borderId="1" xfId="0" applyBorder="1"/>
    <xf numFmtId="0" fontId="0" fillId="0" borderId="8" xfId="0" applyBorder="1"/>
    <xf numFmtId="0" fontId="0" fillId="0" borderId="7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7" xfId="0" applyNumberFormat="1" applyFill="1" applyBorder="1"/>
    <xf numFmtId="0" fontId="0" fillId="0" borderId="12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0" fillId="0" borderId="9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49" fontId="0" fillId="0" borderId="9" xfId="0" applyNumberFormat="1" applyFont="1" applyBorder="1"/>
    <xf numFmtId="49" fontId="0" fillId="0" borderId="7" xfId="0" applyNumberFormat="1" applyFont="1" applyBorder="1"/>
    <xf numFmtId="49" fontId="0" fillId="0" borderId="7" xfId="0" applyNumberFormat="1" applyFont="1" applyFill="1" applyBorder="1"/>
    <xf numFmtId="49" fontId="0" fillId="0" borderId="0" xfId="0" applyNumberFormat="1" applyFont="1" applyFill="1" applyBorder="1"/>
    <xf numFmtId="0" fontId="1" fillId="2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Border="1"/>
    <xf numFmtId="164" fontId="1" fillId="4" borderId="9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5" borderId="8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164" fontId="1" fillId="6" borderId="14" xfId="0" applyNumberFormat="1" applyFont="1" applyFill="1" applyBorder="1" applyAlignment="1">
      <alignment horizontal="center"/>
    </xf>
    <xf numFmtId="164" fontId="1" fillId="6" borderId="15" xfId="0" applyNumberFormat="1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4" xfId="0" applyBorder="1"/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7" borderId="0" xfId="0" applyFont="1" applyFill="1"/>
    <xf numFmtId="0" fontId="3" fillId="8" borderId="0" xfId="0" applyFont="1" applyFill="1"/>
    <xf numFmtId="164" fontId="2" fillId="8" borderId="0" xfId="0" applyNumberFormat="1" applyFont="1" applyFill="1"/>
    <xf numFmtId="164" fontId="2" fillId="9" borderId="0" xfId="0" applyNumberFormat="1" applyFont="1" applyFill="1"/>
    <xf numFmtId="164" fontId="2" fillId="10" borderId="0" xfId="0" applyNumberFormat="1" applyFont="1" applyFill="1"/>
    <xf numFmtId="164" fontId="2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4D"/>
      <color rgb="FFFFE389"/>
      <color rgb="FFFFD653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/>
  <dimension ref="A1:AA29"/>
  <sheetViews>
    <sheetView topLeftCell="B1" zoomScale="50" zoomScaleNormal="50" workbookViewId="0">
      <selection activeCell="P2" sqref="P2"/>
    </sheetView>
  </sheetViews>
  <sheetFormatPr baseColWidth="10" defaultRowHeight="15" x14ac:dyDescent="0.2"/>
  <cols>
    <col min="1" max="1" width="8" customWidth="1"/>
    <col min="2" max="2" width="26.33203125" style="79" bestFit="1" customWidth="1"/>
    <col min="3" max="15" width="26.33203125" style="26" customWidth="1"/>
    <col min="16" max="16" width="7.6640625" style="26" customWidth="1"/>
    <col min="17" max="17" width="11.1640625" style="27" bestFit="1" customWidth="1"/>
    <col min="18" max="18" width="11.83203125" style="4" bestFit="1" customWidth="1"/>
    <col min="19" max="19" width="10.83203125" style="26" bestFit="1" customWidth="1"/>
    <col min="20" max="20" width="14.33203125" style="27" bestFit="1" customWidth="1"/>
    <col min="21" max="21" width="15" style="4" bestFit="1" customWidth="1"/>
    <col min="22" max="22" width="11" style="26" bestFit="1" customWidth="1"/>
    <col min="23" max="23" width="14.5" style="27" bestFit="1" customWidth="1"/>
    <col min="24" max="24" width="15.1640625" style="4" bestFit="1" customWidth="1"/>
    <col min="25" max="25" width="11.5" style="26"/>
    <col min="26" max="26" width="11.5" style="27"/>
    <col min="27" max="27" width="11.5" style="4"/>
  </cols>
  <sheetData>
    <row r="1" spans="1:27" x14ac:dyDescent="0.2">
      <c r="A1" s="68" t="s">
        <v>4</v>
      </c>
      <c r="B1" s="76" t="s">
        <v>1</v>
      </c>
      <c r="C1" s="108" t="s">
        <v>73</v>
      </c>
      <c r="D1" s="114" t="s">
        <v>74</v>
      </c>
      <c r="E1" s="114" t="s">
        <v>76</v>
      </c>
      <c r="F1" s="114" t="s">
        <v>77</v>
      </c>
      <c r="G1" s="111" t="s">
        <v>75</v>
      </c>
      <c r="H1" s="111" t="s">
        <v>78</v>
      </c>
      <c r="I1" s="111" t="s">
        <v>79</v>
      </c>
      <c r="J1" s="111" t="s">
        <v>80</v>
      </c>
      <c r="K1" s="111" t="s">
        <v>81</v>
      </c>
      <c r="L1" s="111" t="s">
        <v>82</v>
      </c>
      <c r="M1" s="111" t="s">
        <v>83</v>
      </c>
      <c r="N1" s="111" t="s">
        <v>84</v>
      </c>
      <c r="O1" s="111" t="s">
        <v>85</v>
      </c>
      <c r="P1" s="80" t="s">
        <v>2</v>
      </c>
      <c r="Q1" s="81" t="s">
        <v>11</v>
      </c>
      <c r="R1" s="82" t="s">
        <v>12</v>
      </c>
      <c r="S1" s="83" t="s">
        <v>3</v>
      </c>
      <c r="T1" s="84" t="s">
        <v>13</v>
      </c>
      <c r="U1" s="85" t="s">
        <v>14</v>
      </c>
      <c r="V1" s="86" t="s">
        <v>15</v>
      </c>
      <c r="W1" s="87" t="s">
        <v>16</v>
      </c>
      <c r="X1" s="88" t="s">
        <v>17</v>
      </c>
      <c r="Y1" s="100" t="s">
        <v>45</v>
      </c>
      <c r="Z1" s="101" t="s">
        <v>46</v>
      </c>
      <c r="AA1" s="102" t="s">
        <v>47</v>
      </c>
    </row>
    <row r="2" spans="1:27" x14ac:dyDescent="0.2">
      <c r="A2" s="72" t="s">
        <v>5</v>
      </c>
      <c r="B2" s="77" t="s">
        <v>6</v>
      </c>
      <c r="C2" s="113" t="s">
        <v>54</v>
      </c>
      <c r="D2" s="115">
        <f>P2</f>
        <v>26.7</v>
      </c>
      <c r="E2" s="115">
        <f>Q2</f>
        <v>24.8</v>
      </c>
      <c r="F2" s="115">
        <f>R2</f>
        <v>28.7</v>
      </c>
      <c r="G2" s="116"/>
      <c r="H2" s="116"/>
      <c r="I2" s="116"/>
      <c r="J2" s="117"/>
      <c r="K2" s="117"/>
      <c r="L2" s="117"/>
      <c r="M2" s="118"/>
      <c r="N2" s="118"/>
      <c r="O2" s="118"/>
      <c r="P2" s="52">
        <v>26.7</v>
      </c>
      <c r="Q2" s="24">
        <v>24.8</v>
      </c>
      <c r="R2" s="25">
        <v>28.7</v>
      </c>
      <c r="S2" s="52"/>
      <c r="T2" s="24"/>
      <c r="U2" s="25"/>
      <c r="V2" s="52"/>
      <c r="W2" s="24"/>
      <c r="X2" s="25"/>
      <c r="Y2" s="13"/>
      <c r="Z2" s="14"/>
      <c r="AA2" s="15"/>
    </row>
    <row r="3" spans="1:27" x14ac:dyDescent="0.2">
      <c r="A3" s="73" t="s">
        <v>5</v>
      </c>
      <c r="B3" s="66" t="s">
        <v>7</v>
      </c>
      <c r="C3" s="113" t="s">
        <v>55</v>
      </c>
      <c r="D3" s="115">
        <f>AVERAGE(P3:P6)</f>
        <v>19.149999999999999</v>
      </c>
      <c r="E3" s="115">
        <f t="shared" ref="E3:L3" si="0">AVERAGE(Q3:Q6)</f>
        <v>17.475000000000001</v>
      </c>
      <c r="F3" s="115">
        <f t="shared" si="0"/>
        <v>20.975000000000001</v>
      </c>
      <c r="G3" s="116">
        <f t="shared" si="0"/>
        <v>19.3</v>
      </c>
      <c r="H3" s="116">
        <f t="shared" si="0"/>
        <v>17.625</v>
      </c>
      <c r="I3" s="116">
        <f t="shared" si="0"/>
        <v>21.125</v>
      </c>
      <c r="J3" s="117">
        <f t="shared" si="0"/>
        <v>64.474999999999994</v>
      </c>
      <c r="K3" s="117">
        <f t="shared" si="0"/>
        <v>62.300000000000004</v>
      </c>
      <c r="L3" s="117">
        <f t="shared" si="0"/>
        <v>66.525000000000006</v>
      </c>
      <c r="M3" s="118"/>
      <c r="N3" s="118"/>
      <c r="O3" s="118"/>
      <c r="P3" s="13">
        <v>21.5</v>
      </c>
      <c r="Q3" s="14">
        <v>19.8</v>
      </c>
      <c r="R3" s="15">
        <v>23.4</v>
      </c>
      <c r="S3" s="13">
        <v>19.899999999999999</v>
      </c>
      <c r="T3" s="14">
        <v>18.2</v>
      </c>
      <c r="U3" s="15">
        <v>21.7</v>
      </c>
      <c r="V3" s="13">
        <v>61.3</v>
      </c>
      <c r="W3" s="14">
        <v>59.1</v>
      </c>
      <c r="X3" s="15">
        <v>63.4</v>
      </c>
      <c r="Y3" s="13"/>
      <c r="Z3" s="14"/>
      <c r="AA3" s="15"/>
    </row>
    <row r="4" spans="1:27" x14ac:dyDescent="0.2">
      <c r="A4" s="73" t="s">
        <v>5</v>
      </c>
      <c r="B4" s="78" t="s">
        <v>8</v>
      </c>
      <c r="C4" s="113" t="s">
        <v>56</v>
      </c>
      <c r="D4" s="115">
        <f t="shared" ref="D4:L4" si="1">AVERAGE(P7:P10)</f>
        <v>17.350000000000001</v>
      </c>
      <c r="E4" s="115">
        <f t="shared" si="1"/>
        <v>15.700000000000001</v>
      </c>
      <c r="F4" s="115">
        <f t="shared" si="1"/>
        <v>19.125</v>
      </c>
      <c r="G4" s="116">
        <f t="shared" si="1"/>
        <v>14.275000000000002</v>
      </c>
      <c r="H4" s="116">
        <f t="shared" si="1"/>
        <v>12.775</v>
      </c>
      <c r="I4" s="116">
        <f t="shared" si="1"/>
        <v>15.900000000000002</v>
      </c>
      <c r="J4" s="117">
        <f t="shared" si="1"/>
        <v>65.599999999999994</v>
      </c>
      <c r="K4" s="117">
        <f t="shared" si="1"/>
        <v>63.449999999999996</v>
      </c>
      <c r="L4" s="117">
        <f t="shared" si="1"/>
        <v>67.724999999999994</v>
      </c>
      <c r="M4" s="118"/>
      <c r="N4" s="118"/>
      <c r="O4" s="118"/>
      <c r="P4" s="13">
        <v>18.100000000000001</v>
      </c>
      <c r="Q4" s="14">
        <v>16.5</v>
      </c>
      <c r="R4" s="15">
        <v>19.899999999999999</v>
      </c>
      <c r="S4" s="13">
        <v>17.600000000000001</v>
      </c>
      <c r="T4" s="14">
        <v>16</v>
      </c>
      <c r="U4" s="15">
        <v>19.399999999999999</v>
      </c>
      <c r="V4" s="13">
        <v>63.7</v>
      </c>
      <c r="W4" s="14">
        <v>61.5</v>
      </c>
      <c r="X4" s="15">
        <v>65.7</v>
      </c>
      <c r="Y4" s="13"/>
      <c r="Z4" s="14"/>
      <c r="AA4" s="15"/>
    </row>
    <row r="5" spans="1:27" x14ac:dyDescent="0.2">
      <c r="A5" s="73" t="s">
        <v>5</v>
      </c>
      <c r="B5" s="66" t="s">
        <v>9</v>
      </c>
      <c r="C5" s="113" t="s">
        <v>57</v>
      </c>
      <c r="D5" s="115">
        <f t="shared" ref="D5:L5" si="2">AVERAGE(P11:P12)</f>
        <v>15.5</v>
      </c>
      <c r="E5" s="115">
        <f t="shared" si="2"/>
        <v>14</v>
      </c>
      <c r="F5" s="115">
        <f t="shared" si="2"/>
        <v>17.2</v>
      </c>
      <c r="G5" s="116">
        <f t="shared" si="2"/>
        <v>11.3</v>
      </c>
      <c r="H5" s="116">
        <f t="shared" si="2"/>
        <v>9.9499999999999993</v>
      </c>
      <c r="I5" s="116">
        <f t="shared" si="2"/>
        <v>12.8</v>
      </c>
      <c r="J5" s="117">
        <f t="shared" si="2"/>
        <v>63.4</v>
      </c>
      <c r="K5" s="117">
        <f t="shared" si="2"/>
        <v>61.2</v>
      </c>
      <c r="L5" s="117">
        <f t="shared" si="2"/>
        <v>65.5</v>
      </c>
      <c r="M5" s="118"/>
      <c r="N5" s="118"/>
      <c r="O5" s="118"/>
      <c r="P5" s="13">
        <v>18.899999999999999</v>
      </c>
      <c r="Q5" s="14">
        <v>17.2</v>
      </c>
      <c r="R5" s="15">
        <v>20.7</v>
      </c>
      <c r="S5" s="13">
        <v>20.399999999999999</v>
      </c>
      <c r="T5" s="14">
        <v>18.7</v>
      </c>
      <c r="U5" s="15">
        <v>22.3</v>
      </c>
      <c r="V5" s="13">
        <v>66.8</v>
      </c>
      <c r="W5" s="14">
        <v>64.7</v>
      </c>
      <c r="X5" s="15">
        <v>68.900000000000006</v>
      </c>
      <c r="Y5" s="13"/>
      <c r="Z5" s="14"/>
      <c r="AA5" s="15"/>
    </row>
    <row r="6" spans="1:27" x14ac:dyDescent="0.2">
      <c r="A6" s="73" t="s">
        <v>5</v>
      </c>
      <c r="B6" s="66" t="s">
        <v>10</v>
      </c>
      <c r="C6" s="113" t="s">
        <v>58</v>
      </c>
      <c r="D6" s="115">
        <f t="shared" ref="D6:L6" si="3">AVERAGE(P13:P14)</f>
        <v>17.281649999999999</v>
      </c>
      <c r="E6" s="115">
        <f t="shared" si="3"/>
        <v>15.655375000000001</v>
      </c>
      <c r="F6" s="115">
        <f t="shared" si="3"/>
        <v>19.074005</v>
      </c>
      <c r="G6" s="116">
        <f t="shared" si="3"/>
        <v>11.12327</v>
      </c>
      <c r="H6" s="116">
        <f t="shared" si="3"/>
        <v>9.7916550000000004</v>
      </c>
      <c r="I6" s="116">
        <f t="shared" si="3"/>
        <v>12.631995</v>
      </c>
      <c r="J6" s="117">
        <f t="shared" si="3"/>
        <v>64.731679999999997</v>
      </c>
      <c r="K6" s="117">
        <f t="shared" si="3"/>
        <v>62.588255000000004</v>
      </c>
      <c r="L6" s="117">
        <f t="shared" si="3"/>
        <v>66.896420000000006</v>
      </c>
      <c r="M6" s="118"/>
      <c r="N6" s="118"/>
      <c r="O6" s="118"/>
      <c r="P6" s="13">
        <v>18.100000000000001</v>
      </c>
      <c r="Q6" s="14">
        <v>16.399999999999999</v>
      </c>
      <c r="R6" s="15">
        <v>19.899999999999999</v>
      </c>
      <c r="S6" s="13">
        <v>19.3</v>
      </c>
      <c r="T6" s="14">
        <v>17.600000000000001</v>
      </c>
      <c r="U6" s="15">
        <v>21.1</v>
      </c>
      <c r="V6" s="13">
        <v>66.099999999999994</v>
      </c>
      <c r="W6" s="14">
        <v>63.9</v>
      </c>
      <c r="X6" s="15">
        <v>68.099999999999994</v>
      </c>
      <c r="Y6" s="13"/>
      <c r="Z6" s="14"/>
      <c r="AA6" s="15"/>
    </row>
    <row r="7" spans="1:27" x14ac:dyDescent="0.2">
      <c r="A7" s="73" t="s">
        <v>5</v>
      </c>
      <c r="B7" s="66" t="s">
        <v>18</v>
      </c>
      <c r="C7" s="110" t="s">
        <v>59</v>
      </c>
      <c r="D7" s="115">
        <f t="shared" ref="D7:L8" si="4">P15</f>
        <v>17.5</v>
      </c>
      <c r="E7" s="115">
        <f t="shared" si="4"/>
        <v>15.8</v>
      </c>
      <c r="F7" s="115">
        <f t="shared" si="4"/>
        <v>19.3</v>
      </c>
      <c r="G7" s="116">
        <f t="shared" si="4"/>
        <v>11.7</v>
      </c>
      <c r="H7" s="116">
        <f t="shared" si="4"/>
        <v>10.4</v>
      </c>
      <c r="I7" s="116">
        <f t="shared" si="4"/>
        <v>13.2</v>
      </c>
      <c r="J7" s="117">
        <f t="shared" si="4"/>
        <v>64.599999999999994</v>
      </c>
      <c r="K7" s="117">
        <f t="shared" si="4"/>
        <v>62.4</v>
      </c>
      <c r="L7" s="117">
        <f t="shared" si="4"/>
        <v>66.7</v>
      </c>
      <c r="M7" s="118"/>
      <c r="N7" s="118"/>
      <c r="O7" s="118"/>
      <c r="P7" s="13">
        <v>18.399999999999999</v>
      </c>
      <c r="Q7" s="14">
        <v>16.7</v>
      </c>
      <c r="R7" s="15">
        <v>20.2</v>
      </c>
      <c r="S7" s="13">
        <v>18.600000000000001</v>
      </c>
      <c r="T7" s="14">
        <v>16.899999999999999</v>
      </c>
      <c r="U7" s="15">
        <v>20.399999999999999</v>
      </c>
      <c r="V7" s="13">
        <v>66.2</v>
      </c>
      <c r="W7" s="14">
        <v>64.099999999999994</v>
      </c>
      <c r="X7" s="15">
        <v>68.3</v>
      </c>
      <c r="Y7" s="13"/>
      <c r="Z7" s="14"/>
      <c r="AA7" s="15"/>
    </row>
    <row r="8" spans="1:27" s="27" customFormat="1" x14ac:dyDescent="0.2">
      <c r="A8" s="74" t="s">
        <v>5</v>
      </c>
      <c r="B8" s="66" t="s">
        <v>21</v>
      </c>
      <c r="C8" s="110" t="s">
        <v>60</v>
      </c>
      <c r="D8" s="115">
        <f t="shared" si="4"/>
        <v>18</v>
      </c>
      <c r="E8" s="115">
        <f t="shared" si="4"/>
        <v>16.3</v>
      </c>
      <c r="F8" s="115">
        <f t="shared" si="4"/>
        <v>19.899999999999999</v>
      </c>
      <c r="G8" s="116">
        <f t="shared" si="4"/>
        <v>10.9</v>
      </c>
      <c r="H8" s="116">
        <f t="shared" si="4"/>
        <v>9.6</v>
      </c>
      <c r="I8" s="116">
        <f t="shared" si="4"/>
        <v>12.5</v>
      </c>
      <c r="J8" s="117">
        <f t="shared" si="4"/>
        <v>65.8</v>
      </c>
      <c r="K8" s="117">
        <f t="shared" si="4"/>
        <v>63.6</v>
      </c>
      <c r="L8" s="117">
        <f t="shared" si="4"/>
        <v>67.900000000000006</v>
      </c>
      <c r="M8" s="118"/>
      <c r="N8" s="118"/>
      <c r="O8" s="118"/>
      <c r="P8" s="13">
        <v>17.600000000000001</v>
      </c>
      <c r="Q8" s="14">
        <v>15.9</v>
      </c>
      <c r="R8" s="15">
        <v>19.399999999999999</v>
      </c>
      <c r="S8" s="13">
        <v>14.1</v>
      </c>
      <c r="T8" s="14">
        <v>12.6</v>
      </c>
      <c r="U8" s="15">
        <v>15.8</v>
      </c>
      <c r="V8" s="13">
        <v>67.2</v>
      </c>
      <c r="W8" s="14">
        <v>65</v>
      </c>
      <c r="X8" s="15">
        <v>69.3</v>
      </c>
      <c r="Y8" s="13"/>
      <c r="Z8" s="14"/>
      <c r="AA8" s="15"/>
    </row>
    <row r="9" spans="1:27" s="27" customFormat="1" x14ac:dyDescent="0.2">
      <c r="A9" s="74" t="s">
        <v>5</v>
      </c>
      <c r="B9" s="78" t="s">
        <v>27</v>
      </c>
      <c r="C9" s="113" t="s">
        <v>61</v>
      </c>
      <c r="D9" s="115">
        <f t="shared" ref="D9:L9" si="5">AVERAGE(P17)</f>
        <v>19.100000000000001</v>
      </c>
      <c r="E9" s="115">
        <f t="shared" si="5"/>
        <v>17.399999999999999</v>
      </c>
      <c r="F9" s="115">
        <f t="shared" si="5"/>
        <v>20.9</v>
      </c>
      <c r="G9" s="116">
        <f t="shared" si="5"/>
        <v>15.5</v>
      </c>
      <c r="H9" s="116">
        <f t="shared" si="5"/>
        <v>14</v>
      </c>
      <c r="I9" s="116">
        <f t="shared" si="5"/>
        <v>17.2</v>
      </c>
      <c r="J9" s="117">
        <f t="shared" si="5"/>
        <v>64.5</v>
      </c>
      <c r="K9" s="117">
        <f t="shared" si="5"/>
        <v>62.3</v>
      </c>
      <c r="L9" s="117">
        <f t="shared" si="5"/>
        <v>66.599999999999994</v>
      </c>
      <c r="M9" s="118"/>
      <c r="N9" s="118"/>
      <c r="O9" s="118"/>
      <c r="P9" s="13">
        <v>16.899999999999999</v>
      </c>
      <c r="Q9" s="14">
        <v>15.3</v>
      </c>
      <c r="R9" s="15">
        <v>18.7</v>
      </c>
      <c r="S9" s="13">
        <v>12.1</v>
      </c>
      <c r="T9" s="14">
        <v>10.7</v>
      </c>
      <c r="U9" s="15">
        <v>13.6</v>
      </c>
      <c r="V9" s="13">
        <v>62.8</v>
      </c>
      <c r="W9" s="14">
        <v>60.6</v>
      </c>
      <c r="X9" s="15">
        <v>65</v>
      </c>
      <c r="Y9" s="13"/>
      <c r="Z9" s="14"/>
      <c r="AA9" s="15"/>
    </row>
    <row r="10" spans="1:27" s="27" customFormat="1" x14ac:dyDescent="0.2">
      <c r="A10" s="74" t="s">
        <v>5</v>
      </c>
      <c r="B10" s="66" t="s">
        <v>28</v>
      </c>
      <c r="C10" s="113" t="s">
        <v>62</v>
      </c>
      <c r="D10" s="115">
        <f t="shared" ref="D10:L10" si="6">AVERAGE(P18:P19)</f>
        <v>19.649999999999999</v>
      </c>
      <c r="E10" s="115">
        <f t="shared" si="6"/>
        <v>17.95</v>
      </c>
      <c r="F10" s="115">
        <f t="shared" si="6"/>
        <v>21.549999999999997</v>
      </c>
      <c r="G10" s="116">
        <f t="shared" si="6"/>
        <v>21.6</v>
      </c>
      <c r="H10" s="116">
        <f t="shared" si="6"/>
        <v>19.75</v>
      </c>
      <c r="I10" s="116">
        <f t="shared" si="6"/>
        <v>23.5</v>
      </c>
      <c r="J10" s="117">
        <f t="shared" si="6"/>
        <v>64.400000000000006</v>
      </c>
      <c r="K10" s="117">
        <f t="shared" si="6"/>
        <v>62.25</v>
      </c>
      <c r="L10" s="117">
        <f t="shared" si="6"/>
        <v>66.5</v>
      </c>
      <c r="M10" s="118"/>
      <c r="N10" s="118"/>
      <c r="O10" s="118"/>
      <c r="P10" s="13">
        <v>16.5</v>
      </c>
      <c r="Q10" s="14">
        <v>14.9</v>
      </c>
      <c r="R10" s="15">
        <v>18.2</v>
      </c>
      <c r="S10" s="13">
        <v>12.3</v>
      </c>
      <c r="T10" s="14">
        <v>10.9</v>
      </c>
      <c r="U10" s="15">
        <v>13.8</v>
      </c>
      <c r="V10" s="13">
        <v>66.2</v>
      </c>
      <c r="W10" s="14">
        <v>64.099999999999994</v>
      </c>
      <c r="X10" s="15">
        <v>68.3</v>
      </c>
      <c r="Y10" s="13"/>
      <c r="Z10" s="14"/>
      <c r="AA10" s="15"/>
    </row>
    <row r="11" spans="1:27" s="27" customFormat="1" x14ac:dyDescent="0.2">
      <c r="A11" s="75" t="s">
        <v>5</v>
      </c>
      <c r="B11" s="66" t="s">
        <v>31</v>
      </c>
      <c r="C11" s="110" t="s">
        <v>63</v>
      </c>
      <c r="D11" s="115">
        <f t="shared" ref="D11:D20" si="7">P20</f>
        <v>20.3</v>
      </c>
      <c r="E11" s="115">
        <f t="shared" ref="E11:E20" si="8">Q20</f>
        <v>18.5</v>
      </c>
      <c r="F11" s="115">
        <f t="shared" ref="F11:F20" si="9">R20</f>
        <v>22.1</v>
      </c>
      <c r="G11" s="116">
        <f t="shared" ref="G11:G20" si="10">S20</f>
        <v>20.5</v>
      </c>
      <c r="H11" s="116">
        <f t="shared" ref="H11:H20" si="11">T20</f>
        <v>18.8</v>
      </c>
      <c r="I11" s="116">
        <f t="shared" ref="I11:I20" si="12">U20</f>
        <v>22.4</v>
      </c>
      <c r="J11" s="117">
        <f t="shared" ref="J11:J20" si="13">V20</f>
        <v>66.2</v>
      </c>
      <c r="K11" s="117">
        <f t="shared" ref="K11:K20" si="14">W20</f>
        <v>64.099999999999994</v>
      </c>
      <c r="L11" s="117">
        <f t="shared" ref="L11:L20" si="15">X20</f>
        <v>68.3</v>
      </c>
      <c r="M11" s="118"/>
      <c r="N11" s="118"/>
      <c r="O11" s="118"/>
      <c r="P11" s="13">
        <v>15.9</v>
      </c>
      <c r="Q11" s="14">
        <v>14.4</v>
      </c>
      <c r="R11" s="15">
        <v>17.7</v>
      </c>
      <c r="S11" s="13">
        <v>11.4</v>
      </c>
      <c r="T11" s="14">
        <v>10.1</v>
      </c>
      <c r="U11" s="15">
        <v>12.9</v>
      </c>
      <c r="V11" s="13">
        <v>64.5</v>
      </c>
      <c r="W11" s="14">
        <v>62.3</v>
      </c>
      <c r="X11" s="15">
        <v>66.599999999999994</v>
      </c>
      <c r="Y11" s="13"/>
      <c r="Z11" s="14"/>
      <c r="AA11" s="15"/>
    </row>
    <row r="12" spans="1:27" s="27" customFormat="1" x14ac:dyDescent="0.2">
      <c r="A12" s="75" t="s">
        <v>5</v>
      </c>
      <c r="B12" s="66" t="s">
        <v>32</v>
      </c>
      <c r="C12" s="110" t="s">
        <v>64</v>
      </c>
      <c r="D12" s="115">
        <f t="shared" si="7"/>
        <v>19.2</v>
      </c>
      <c r="E12" s="115">
        <f t="shared" si="8"/>
        <v>17.5</v>
      </c>
      <c r="F12" s="115">
        <f t="shared" si="9"/>
        <v>21.1</v>
      </c>
      <c r="G12" s="116">
        <f t="shared" si="10"/>
        <v>19.5</v>
      </c>
      <c r="H12" s="116">
        <f t="shared" si="11"/>
        <v>17.8</v>
      </c>
      <c r="I12" s="116">
        <f t="shared" si="12"/>
        <v>21.3</v>
      </c>
      <c r="J12" s="117">
        <f t="shared" si="13"/>
        <v>67</v>
      </c>
      <c r="K12" s="117">
        <f t="shared" si="14"/>
        <v>64.8</v>
      </c>
      <c r="L12" s="117">
        <f t="shared" si="15"/>
        <v>69.099999999999994</v>
      </c>
      <c r="M12" s="118"/>
      <c r="N12" s="118"/>
      <c r="O12" s="118"/>
      <c r="P12" s="63">
        <v>15.1</v>
      </c>
      <c r="Q12" s="36">
        <v>13.6</v>
      </c>
      <c r="R12" s="15">
        <v>16.7</v>
      </c>
      <c r="S12" s="63">
        <v>11.2</v>
      </c>
      <c r="T12" s="36">
        <v>9.8000000000000007</v>
      </c>
      <c r="U12" s="15">
        <v>12.7</v>
      </c>
      <c r="V12" s="63">
        <v>62.3</v>
      </c>
      <c r="W12" s="36">
        <v>60.1</v>
      </c>
      <c r="X12" s="15">
        <v>64.400000000000006</v>
      </c>
      <c r="Y12" s="13"/>
      <c r="Z12" s="14"/>
      <c r="AA12" s="15"/>
    </row>
    <row r="13" spans="1:27" x14ac:dyDescent="0.2">
      <c r="A13" s="75" t="s">
        <v>5</v>
      </c>
      <c r="B13" s="66" t="s">
        <v>33</v>
      </c>
      <c r="C13" s="110" t="s">
        <v>65</v>
      </c>
      <c r="D13" s="115">
        <f t="shared" si="7"/>
        <v>22.7</v>
      </c>
      <c r="E13" s="115">
        <f t="shared" si="8"/>
        <v>20.9</v>
      </c>
      <c r="F13" s="115">
        <f t="shared" si="9"/>
        <v>24.6</v>
      </c>
      <c r="G13" s="116">
        <f t="shared" si="10"/>
        <v>22.7</v>
      </c>
      <c r="H13" s="116">
        <f t="shared" si="11"/>
        <v>20.9</v>
      </c>
      <c r="I13" s="116">
        <f t="shared" si="12"/>
        <v>24.6</v>
      </c>
      <c r="J13" s="117">
        <f t="shared" si="13"/>
        <v>65.8</v>
      </c>
      <c r="K13" s="117">
        <f t="shared" si="14"/>
        <v>63.6</v>
      </c>
      <c r="L13" s="117">
        <f t="shared" si="15"/>
        <v>67.900000000000006</v>
      </c>
      <c r="M13" s="118">
        <f t="shared" ref="M13:O20" si="16">Y22</f>
        <v>8.1999999999999993</v>
      </c>
      <c r="N13" s="118">
        <f t="shared" si="16"/>
        <v>7.1</v>
      </c>
      <c r="O13" s="118">
        <f t="shared" si="16"/>
        <v>9.6</v>
      </c>
      <c r="P13" s="13">
        <v>17</v>
      </c>
      <c r="Q13" s="36">
        <v>15.4</v>
      </c>
      <c r="R13" s="38">
        <v>18.8</v>
      </c>
      <c r="S13" s="13">
        <v>10.6</v>
      </c>
      <c r="T13" s="36">
        <v>9.3000000000000007</v>
      </c>
      <c r="U13" s="38">
        <v>12.1</v>
      </c>
      <c r="V13" s="13">
        <v>65.3</v>
      </c>
      <c r="W13" s="36">
        <v>63.2</v>
      </c>
      <c r="X13" s="38">
        <v>67.5</v>
      </c>
      <c r="Y13" s="13"/>
      <c r="Z13" s="14"/>
      <c r="AA13" s="15"/>
    </row>
    <row r="14" spans="1:27" x14ac:dyDescent="0.2">
      <c r="A14" s="75" t="s">
        <v>5</v>
      </c>
      <c r="B14" s="66" t="s">
        <v>34</v>
      </c>
      <c r="C14" s="110" t="s">
        <v>66</v>
      </c>
      <c r="D14" s="115">
        <f t="shared" si="7"/>
        <v>20.7</v>
      </c>
      <c r="E14" s="115">
        <f t="shared" si="8"/>
        <v>19</v>
      </c>
      <c r="F14" s="115">
        <f t="shared" si="9"/>
        <v>22.6</v>
      </c>
      <c r="G14" s="116">
        <f t="shared" si="10"/>
        <v>20.2</v>
      </c>
      <c r="H14" s="116">
        <f t="shared" si="11"/>
        <v>18.5</v>
      </c>
      <c r="I14" s="116">
        <f t="shared" si="12"/>
        <v>22.1</v>
      </c>
      <c r="J14" s="117">
        <f t="shared" si="13"/>
        <v>65.3</v>
      </c>
      <c r="K14" s="117">
        <f t="shared" si="14"/>
        <v>63.2</v>
      </c>
      <c r="L14" s="117">
        <f t="shared" si="15"/>
        <v>67.400000000000006</v>
      </c>
      <c r="M14" s="118">
        <f t="shared" si="16"/>
        <v>9</v>
      </c>
      <c r="N14" s="118">
        <f t="shared" si="16"/>
        <v>7.7</v>
      </c>
      <c r="O14" s="118">
        <f t="shared" si="16"/>
        <v>10.4</v>
      </c>
      <c r="P14" s="13">
        <v>17.563300000000002</v>
      </c>
      <c r="Q14" s="14">
        <v>15.910750000000002</v>
      </c>
      <c r="R14" s="15">
        <v>19.348009999999999</v>
      </c>
      <c r="S14" s="13">
        <v>11.64654</v>
      </c>
      <c r="T14" s="14">
        <v>10.28331</v>
      </c>
      <c r="U14" s="15">
        <v>13.16399</v>
      </c>
      <c r="V14" s="13">
        <v>64.163359999999997</v>
      </c>
      <c r="W14" s="14">
        <v>61.976509999999998</v>
      </c>
      <c r="X14" s="15">
        <v>66.292839999999998</v>
      </c>
      <c r="Y14" s="13"/>
      <c r="Z14" s="14"/>
      <c r="AA14" s="15"/>
    </row>
    <row r="15" spans="1:27" x14ac:dyDescent="0.2">
      <c r="A15" s="75" t="s">
        <v>5</v>
      </c>
      <c r="B15" s="66" t="s">
        <v>35</v>
      </c>
      <c r="C15" s="110" t="s">
        <v>67</v>
      </c>
      <c r="D15" s="115">
        <f t="shared" si="7"/>
        <v>22.3</v>
      </c>
      <c r="E15" s="115">
        <f t="shared" si="8"/>
        <v>20.5</v>
      </c>
      <c r="F15" s="115">
        <f t="shared" si="9"/>
        <v>24.2</v>
      </c>
      <c r="G15" s="116">
        <f t="shared" si="10"/>
        <v>22</v>
      </c>
      <c r="H15" s="116">
        <f t="shared" si="11"/>
        <v>20.3</v>
      </c>
      <c r="I15" s="116">
        <f t="shared" si="12"/>
        <v>24</v>
      </c>
      <c r="J15" s="117">
        <f t="shared" si="13"/>
        <v>64</v>
      </c>
      <c r="K15" s="117">
        <f t="shared" si="14"/>
        <v>61.9</v>
      </c>
      <c r="L15" s="117">
        <f t="shared" si="15"/>
        <v>66.2</v>
      </c>
      <c r="M15" s="118">
        <f t="shared" si="16"/>
        <v>9.4</v>
      </c>
      <c r="N15" s="118">
        <f t="shared" si="16"/>
        <v>8.1</v>
      </c>
      <c r="O15" s="118">
        <f t="shared" si="16"/>
        <v>10.8</v>
      </c>
      <c r="P15" s="63">
        <v>17.5</v>
      </c>
      <c r="Q15" s="36">
        <v>15.8</v>
      </c>
      <c r="R15" s="15">
        <v>19.3</v>
      </c>
      <c r="S15" s="63">
        <v>11.7</v>
      </c>
      <c r="T15" s="36">
        <v>10.4</v>
      </c>
      <c r="U15" s="15">
        <v>13.2</v>
      </c>
      <c r="V15" s="63">
        <v>64.599999999999994</v>
      </c>
      <c r="W15" s="36">
        <v>62.4</v>
      </c>
      <c r="X15" s="15">
        <v>66.7</v>
      </c>
      <c r="Y15" s="13"/>
      <c r="Z15" s="14"/>
      <c r="AA15" s="15"/>
    </row>
    <row r="16" spans="1:27" x14ac:dyDescent="0.2">
      <c r="A16" s="75" t="s">
        <v>5</v>
      </c>
      <c r="B16" s="66" t="s">
        <v>36</v>
      </c>
      <c r="C16" s="110" t="s">
        <v>68</v>
      </c>
      <c r="D16" s="115">
        <f t="shared" si="7"/>
        <v>20.6</v>
      </c>
      <c r="E16" s="115">
        <f t="shared" si="8"/>
        <v>18.8</v>
      </c>
      <c r="F16" s="115">
        <f t="shared" si="9"/>
        <v>22.5</v>
      </c>
      <c r="G16" s="116">
        <f t="shared" si="10"/>
        <v>19</v>
      </c>
      <c r="H16" s="116">
        <f t="shared" si="11"/>
        <v>17.3</v>
      </c>
      <c r="I16" s="116">
        <f t="shared" si="12"/>
        <v>20.9</v>
      </c>
      <c r="J16" s="117">
        <f t="shared" si="13"/>
        <v>63.6</v>
      </c>
      <c r="K16" s="117">
        <f t="shared" si="14"/>
        <v>61.4</v>
      </c>
      <c r="L16" s="117">
        <f t="shared" si="15"/>
        <v>65.7</v>
      </c>
      <c r="M16" s="118">
        <f t="shared" si="16"/>
        <v>8.5</v>
      </c>
      <c r="N16" s="118">
        <f t="shared" si="16"/>
        <v>7.3</v>
      </c>
      <c r="O16" s="118">
        <f t="shared" si="16"/>
        <v>9.8000000000000007</v>
      </c>
      <c r="P16" s="63">
        <v>18</v>
      </c>
      <c r="Q16" s="36">
        <v>16.3</v>
      </c>
      <c r="R16" s="38">
        <v>19.899999999999999</v>
      </c>
      <c r="S16" s="63">
        <v>10.9</v>
      </c>
      <c r="T16" s="36">
        <v>9.6</v>
      </c>
      <c r="U16" s="38">
        <v>12.5</v>
      </c>
      <c r="V16" s="63">
        <v>65.8</v>
      </c>
      <c r="W16" s="36">
        <v>63.6</v>
      </c>
      <c r="X16" s="38">
        <v>67.900000000000006</v>
      </c>
      <c r="Y16" s="13"/>
      <c r="Z16" s="14"/>
      <c r="AA16" s="15"/>
    </row>
    <row r="17" spans="1:27" x14ac:dyDescent="0.2">
      <c r="A17" s="75" t="s">
        <v>5</v>
      </c>
      <c r="B17" s="66" t="s">
        <v>37</v>
      </c>
      <c r="C17" s="110" t="s">
        <v>69</v>
      </c>
      <c r="D17" s="115">
        <f t="shared" si="7"/>
        <v>18.899999999999999</v>
      </c>
      <c r="E17" s="115">
        <f t="shared" si="8"/>
        <v>17.3</v>
      </c>
      <c r="F17" s="115">
        <f t="shared" si="9"/>
        <v>20.8</v>
      </c>
      <c r="G17" s="116">
        <f t="shared" si="10"/>
        <v>15</v>
      </c>
      <c r="H17" s="116">
        <f t="shared" si="11"/>
        <v>13.5</v>
      </c>
      <c r="I17" s="116">
        <f t="shared" si="12"/>
        <v>16.7</v>
      </c>
      <c r="J17" s="117">
        <f t="shared" si="13"/>
        <v>66.3</v>
      </c>
      <c r="K17" s="117">
        <f t="shared" si="14"/>
        <v>64.099999999999994</v>
      </c>
      <c r="L17" s="117">
        <f t="shared" si="15"/>
        <v>68.400000000000006</v>
      </c>
      <c r="M17" s="118">
        <f t="shared" si="16"/>
        <v>9.1999999999999993</v>
      </c>
      <c r="N17" s="118">
        <f t="shared" si="16"/>
        <v>8</v>
      </c>
      <c r="O17" s="118">
        <f t="shared" si="16"/>
        <v>10.6</v>
      </c>
      <c r="P17" s="63">
        <v>19.100000000000001</v>
      </c>
      <c r="Q17" s="36">
        <v>17.399999999999999</v>
      </c>
      <c r="R17" s="38">
        <v>20.9</v>
      </c>
      <c r="S17" s="63">
        <v>15.5</v>
      </c>
      <c r="T17" s="36">
        <v>14</v>
      </c>
      <c r="U17" s="38">
        <v>17.2</v>
      </c>
      <c r="V17" s="63">
        <v>64.5</v>
      </c>
      <c r="W17" s="36">
        <v>62.3</v>
      </c>
      <c r="X17" s="38">
        <v>66.599999999999994</v>
      </c>
      <c r="Y17" s="13"/>
      <c r="Z17" s="14"/>
      <c r="AA17" s="15"/>
    </row>
    <row r="18" spans="1:27" x14ac:dyDescent="0.2">
      <c r="A18" s="75" t="s">
        <v>5</v>
      </c>
      <c r="B18" s="66" t="s">
        <v>38</v>
      </c>
      <c r="C18" s="110" t="s">
        <v>70</v>
      </c>
      <c r="D18" s="115">
        <f t="shared" si="7"/>
        <v>19.399999999999999</v>
      </c>
      <c r="E18" s="115">
        <f t="shared" si="8"/>
        <v>17.7</v>
      </c>
      <c r="F18" s="115">
        <f t="shared" si="9"/>
        <v>21.3</v>
      </c>
      <c r="G18" s="116">
        <f t="shared" si="10"/>
        <v>12.9</v>
      </c>
      <c r="H18" s="116">
        <f t="shared" si="11"/>
        <v>11.4</v>
      </c>
      <c r="I18" s="116">
        <f t="shared" si="12"/>
        <v>14.5</v>
      </c>
      <c r="J18" s="117">
        <f t="shared" si="13"/>
        <v>59.2</v>
      </c>
      <c r="K18" s="117">
        <f t="shared" si="14"/>
        <v>56.9</v>
      </c>
      <c r="L18" s="117">
        <f t="shared" si="15"/>
        <v>61.4</v>
      </c>
      <c r="M18" s="118">
        <f t="shared" si="16"/>
        <v>9.1</v>
      </c>
      <c r="N18" s="118">
        <f t="shared" si="16"/>
        <v>7.8</v>
      </c>
      <c r="O18" s="118">
        <f t="shared" si="16"/>
        <v>10.5</v>
      </c>
      <c r="P18" s="63">
        <v>20.8</v>
      </c>
      <c r="Q18" s="36">
        <v>19</v>
      </c>
      <c r="R18" s="38">
        <v>22.7</v>
      </c>
      <c r="S18" s="63">
        <v>20.6</v>
      </c>
      <c r="T18" s="36">
        <v>18.8</v>
      </c>
      <c r="U18" s="38">
        <v>22.5</v>
      </c>
      <c r="V18" s="63">
        <v>63.1</v>
      </c>
      <c r="W18" s="36">
        <v>60.9</v>
      </c>
      <c r="X18" s="38">
        <v>65.2</v>
      </c>
      <c r="Y18" s="13"/>
      <c r="Z18" s="14"/>
      <c r="AA18" s="15"/>
    </row>
    <row r="19" spans="1:27" x14ac:dyDescent="0.2">
      <c r="A19" s="75" t="s">
        <v>5</v>
      </c>
      <c r="B19" s="66" t="s">
        <v>39</v>
      </c>
      <c r="C19" s="110" t="s">
        <v>71</v>
      </c>
      <c r="D19" s="115">
        <f t="shared" si="7"/>
        <v>23.3</v>
      </c>
      <c r="E19" s="115">
        <f t="shared" si="8"/>
        <v>21.5</v>
      </c>
      <c r="F19" s="115">
        <f t="shared" si="9"/>
        <v>25.2</v>
      </c>
      <c r="G19" s="116">
        <f t="shared" si="10"/>
        <v>15</v>
      </c>
      <c r="H19" s="116">
        <f t="shared" si="11"/>
        <v>13.5</v>
      </c>
      <c r="I19" s="116">
        <f t="shared" si="12"/>
        <v>16.600000000000001</v>
      </c>
      <c r="J19" s="117">
        <f t="shared" si="13"/>
        <v>63</v>
      </c>
      <c r="K19" s="117">
        <f t="shared" si="14"/>
        <v>60.8</v>
      </c>
      <c r="L19" s="117">
        <f t="shared" si="15"/>
        <v>65.099999999999994</v>
      </c>
      <c r="M19" s="118">
        <f t="shared" si="16"/>
        <v>9.8000000000000007</v>
      </c>
      <c r="N19" s="118">
        <f t="shared" si="16"/>
        <v>8.6</v>
      </c>
      <c r="O19" s="118">
        <f t="shared" si="16"/>
        <v>11.2</v>
      </c>
      <c r="P19" s="63">
        <v>18.5</v>
      </c>
      <c r="Q19" s="36">
        <v>16.899999999999999</v>
      </c>
      <c r="R19" s="38">
        <v>20.399999999999999</v>
      </c>
      <c r="S19" s="63">
        <v>22.6</v>
      </c>
      <c r="T19" s="36">
        <v>20.7</v>
      </c>
      <c r="U19" s="38">
        <v>24.5</v>
      </c>
      <c r="V19" s="63">
        <v>65.7</v>
      </c>
      <c r="W19" s="36">
        <v>63.6</v>
      </c>
      <c r="X19" s="38">
        <v>67.8</v>
      </c>
      <c r="Y19" s="13"/>
      <c r="Z19" s="14"/>
      <c r="AA19" s="15"/>
    </row>
    <row r="20" spans="1:27" x14ac:dyDescent="0.2">
      <c r="A20" s="75" t="s">
        <v>5</v>
      </c>
      <c r="B20" s="66" t="s">
        <v>40</v>
      </c>
      <c r="C20" s="110" t="s">
        <v>72</v>
      </c>
      <c r="D20" s="115">
        <f t="shared" si="7"/>
        <v>25.9</v>
      </c>
      <c r="E20" s="115">
        <f t="shared" si="8"/>
        <v>24</v>
      </c>
      <c r="F20" s="115">
        <f t="shared" si="9"/>
        <v>27.9</v>
      </c>
      <c r="G20" s="116">
        <f t="shared" si="10"/>
        <v>16.3</v>
      </c>
      <c r="H20" s="116">
        <f t="shared" si="11"/>
        <v>14.7</v>
      </c>
      <c r="I20" s="116">
        <f t="shared" si="12"/>
        <v>18</v>
      </c>
      <c r="J20" s="117">
        <f t="shared" si="13"/>
        <v>69.8</v>
      </c>
      <c r="K20" s="117">
        <f t="shared" si="14"/>
        <v>67.7</v>
      </c>
      <c r="L20" s="117">
        <f t="shared" si="15"/>
        <v>71.8</v>
      </c>
      <c r="M20" s="118">
        <f t="shared" si="16"/>
        <v>9.6999999999999993</v>
      </c>
      <c r="N20" s="118">
        <f t="shared" si="16"/>
        <v>8.4</v>
      </c>
      <c r="O20" s="118">
        <f t="shared" si="16"/>
        <v>11</v>
      </c>
      <c r="P20" s="13">
        <v>20.3</v>
      </c>
      <c r="Q20" s="36">
        <v>18.5</v>
      </c>
      <c r="R20" s="15">
        <v>22.1</v>
      </c>
      <c r="S20" s="13">
        <v>20.5</v>
      </c>
      <c r="T20" s="36">
        <v>18.8</v>
      </c>
      <c r="U20" s="15">
        <v>22.4</v>
      </c>
      <c r="V20" s="13">
        <v>66.2</v>
      </c>
      <c r="W20" s="36">
        <v>64.099999999999994</v>
      </c>
      <c r="X20" s="15">
        <v>68.3</v>
      </c>
      <c r="Y20" s="13"/>
      <c r="Z20" s="14"/>
      <c r="AA20" s="15"/>
    </row>
    <row r="21" spans="1:27" ht="16" x14ac:dyDescent="0.2">
      <c r="A21" s="75" t="s">
        <v>5</v>
      </c>
      <c r="B21" s="66" t="s">
        <v>41</v>
      </c>
      <c r="C21" s="109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3">
        <v>19.2</v>
      </c>
      <c r="Q21" s="36">
        <v>17.5</v>
      </c>
      <c r="R21" s="15">
        <v>21.1</v>
      </c>
      <c r="S21" s="13">
        <v>19.5</v>
      </c>
      <c r="T21" s="36">
        <v>17.8</v>
      </c>
      <c r="U21" s="15">
        <v>21.3</v>
      </c>
      <c r="V21" s="13">
        <v>67</v>
      </c>
      <c r="W21" s="36">
        <v>64.8</v>
      </c>
      <c r="X21" s="15">
        <v>69.099999999999994</v>
      </c>
      <c r="Y21" s="13"/>
      <c r="Z21" s="14"/>
      <c r="AA21" s="15"/>
    </row>
    <row r="22" spans="1:27" ht="16" x14ac:dyDescent="0.2">
      <c r="A22" s="75" t="s">
        <v>5</v>
      </c>
      <c r="B22" s="66" t="s">
        <v>43</v>
      </c>
      <c r="C22" s="109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3">
        <v>22.7</v>
      </c>
      <c r="Q22" s="14">
        <v>20.9</v>
      </c>
      <c r="R22" s="15">
        <v>24.6</v>
      </c>
      <c r="S22" s="13">
        <v>22.7</v>
      </c>
      <c r="T22" s="36">
        <v>20.9</v>
      </c>
      <c r="U22" s="15">
        <v>24.6</v>
      </c>
      <c r="V22" s="13">
        <v>65.8</v>
      </c>
      <c r="W22" s="36">
        <v>63.6</v>
      </c>
      <c r="X22" s="15">
        <v>67.900000000000006</v>
      </c>
      <c r="Y22" s="13">
        <v>8.1999999999999993</v>
      </c>
      <c r="Z22" s="36">
        <v>7.1</v>
      </c>
      <c r="AA22" s="15">
        <v>9.6</v>
      </c>
    </row>
    <row r="23" spans="1:27" ht="16" x14ac:dyDescent="0.2">
      <c r="A23" s="75" t="s">
        <v>5</v>
      </c>
      <c r="B23" s="66" t="s">
        <v>44</v>
      </c>
      <c r="C23" s="109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3">
        <v>20.7</v>
      </c>
      <c r="Q23" s="36">
        <v>19</v>
      </c>
      <c r="R23" s="15">
        <v>22.6</v>
      </c>
      <c r="S23" s="13">
        <v>20.2</v>
      </c>
      <c r="T23" s="36">
        <v>18.5</v>
      </c>
      <c r="U23" s="15">
        <v>22.1</v>
      </c>
      <c r="V23" s="13">
        <v>65.3</v>
      </c>
      <c r="W23" s="36">
        <v>63.2</v>
      </c>
      <c r="X23" s="15">
        <v>67.400000000000006</v>
      </c>
      <c r="Y23" s="13">
        <v>9</v>
      </c>
      <c r="Z23" s="36">
        <v>7.7</v>
      </c>
      <c r="AA23" s="15">
        <v>10.4</v>
      </c>
    </row>
    <row r="24" spans="1:27" ht="16" x14ac:dyDescent="0.2">
      <c r="A24" s="75" t="s">
        <v>5</v>
      </c>
      <c r="B24" s="66" t="s">
        <v>48</v>
      </c>
      <c r="C24" s="109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3">
        <v>22.3</v>
      </c>
      <c r="Q24" s="36">
        <v>20.5</v>
      </c>
      <c r="R24" s="15">
        <v>24.2</v>
      </c>
      <c r="S24" s="13">
        <v>22</v>
      </c>
      <c r="T24" s="36">
        <v>20.3</v>
      </c>
      <c r="U24" s="15">
        <v>24</v>
      </c>
      <c r="V24" s="13">
        <v>64</v>
      </c>
      <c r="W24" s="36">
        <v>61.9</v>
      </c>
      <c r="X24" s="15">
        <v>66.2</v>
      </c>
      <c r="Y24" s="13">
        <v>9.4</v>
      </c>
      <c r="Z24" s="36">
        <v>8.1</v>
      </c>
      <c r="AA24" s="15">
        <v>10.8</v>
      </c>
    </row>
    <row r="25" spans="1:27" ht="16" x14ac:dyDescent="0.2">
      <c r="A25" s="75" t="s">
        <v>5</v>
      </c>
      <c r="B25" s="66" t="s">
        <v>49</v>
      </c>
      <c r="C25" s="109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3">
        <v>20.6</v>
      </c>
      <c r="Q25" s="36">
        <v>18.8</v>
      </c>
      <c r="R25" s="15">
        <v>22.5</v>
      </c>
      <c r="S25" s="13">
        <v>19</v>
      </c>
      <c r="T25" s="36">
        <v>17.3</v>
      </c>
      <c r="U25" s="15">
        <v>20.9</v>
      </c>
      <c r="V25" s="13">
        <v>63.6</v>
      </c>
      <c r="W25" s="36">
        <v>61.4</v>
      </c>
      <c r="X25" s="15">
        <v>65.7</v>
      </c>
      <c r="Y25" s="13">
        <v>8.5</v>
      </c>
      <c r="Z25" s="36">
        <v>7.3</v>
      </c>
      <c r="AA25" s="15">
        <v>9.8000000000000007</v>
      </c>
    </row>
    <row r="26" spans="1:27" ht="16" x14ac:dyDescent="0.2">
      <c r="A26" s="75" t="s">
        <v>5</v>
      </c>
      <c r="B26" s="79" t="s">
        <v>50</v>
      </c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3">
        <v>18.899999999999999</v>
      </c>
      <c r="Q26" s="36">
        <v>17.3</v>
      </c>
      <c r="R26" s="15">
        <v>20.8</v>
      </c>
      <c r="S26" s="13">
        <v>15</v>
      </c>
      <c r="T26" s="36">
        <v>13.5</v>
      </c>
      <c r="U26" s="15">
        <v>16.7</v>
      </c>
      <c r="V26" s="13">
        <v>66.3</v>
      </c>
      <c r="W26" s="36">
        <v>64.099999999999994</v>
      </c>
      <c r="X26" s="15">
        <v>68.400000000000006</v>
      </c>
      <c r="Y26" s="13">
        <v>9.1999999999999993</v>
      </c>
      <c r="Z26" s="36">
        <v>8</v>
      </c>
      <c r="AA26" s="15">
        <v>10.6</v>
      </c>
    </row>
    <row r="27" spans="1:27" ht="16" x14ac:dyDescent="0.2">
      <c r="A27" s="75" t="s">
        <v>5</v>
      </c>
      <c r="B27" s="79" t="s">
        <v>51</v>
      </c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3">
        <v>19.399999999999999</v>
      </c>
      <c r="Q27" s="36">
        <v>17.7</v>
      </c>
      <c r="R27" s="15">
        <v>21.3</v>
      </c>
      <c r="S27" s="13">
        <v>12.9</v>
      </c>
      <c r="T27" s="36">
        <v>11.4</v>
      </c>
      <c r="U27" s="15">
        <v>14.5</v>
      </c>
      <c r="V27" s="13">
        <v>59.2</v>
      </c>
      <c r="W27" s="36">
        <v>56.9</v>
      </c>
      <c r="X27" s="15">
        <v>61.4</v>
      </c>
      <c r="Y27" s="13">
        <v>9.1</v>
      </c>
      <c r="Z27" s="36">
        <v>7.8</v>
      </c>
      <c r="AA27" s="15">
        <v>10.5</v>
      </c>
    </row>
    <row r="28" spans="1:27" ht="16" x14ac:dyDescent="0.2">
      <c r="A28" s="75" t="s">
        <v>5</v>
      </c>
      <c r="B28" s="79" t="s">
        <v>52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3">
        <v>23.3</v>
      </c>
      <c r="Q28" s="36">
        <v>21.5</v>
      </c>
      <c r="R28" s="15">
        <v>25.2</v>
      </c>
      <c r="S28" s="13">
        <v>15</v>
      </c>
      <c r="T28" s="36">
        <v>13.5</v>
      </c>
      <c r="U28" s="15">
        <v>16.600000000000001</v>
      </c>
      <c r="V28" s="13">
        <v>63</v>
      </c>
      <c r="W28" s="14">
        <v>60.8</v>
      </c>
      <c r="X28" s="15">
        <v>65.099999999999994</v>
      </c>
      <c r="Y28" s="13">
        <v>9.8000000000000007</v>
      </c>
      <c r="Z28" s="14">
        <v>8.6</v>
      </c>
      <c r="AA28" s="15">
        <v>11.2</v>
      </c>
    </row>
    <row r="29" spans="1:27" ht="16" x14ac:dyDescent="0.2">
      <c r="A29" s="75" t="s">
        <v>5</v>
      </c>
      <c r="B29" s="79" t="s">
        <v>53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26">
        <v>25.9</v>
      </c>
      <c r="Q29" s="36">
        <v>24</v>
      </c>
      <c r="R29" s="4">
        <v>27.9</v>
      </c>
      <c r="S29" s="26">
        <v>16.3</v>
      </c>
      <c r="T29" s="36">
        <v>14.7</v>
      </c>
      <c r="U29" s="15">
        <v>18</v>
      </c>
      <c r="V29" s="26">
        <v>69.8</v>
      </c>
      <c r="W29" s="36">
        <v>67.7</v>
      </c>
      <c r="X29" s="4">
        <v>71.8</v>
      </c>
      <c r="Y29" s="26">
        <v>9.6999999999999993</v>
      </c>
      <c r="Z29" s="36">
        <v>8.4</v>
      </c>
      <c r="AA29" s="4">
        <v>11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1B79-A25D-A847-ACC4-822AF8161BE6}">
  <dimension ref="A1:AB29"/>
  <sheetViews>
    <sheetView workbookViewId="0">
      <selection activeCell="A2" sqref="A2:AB34"/>
    </sheetView>
  </sheetViews>
  <sheetFormatPr baseColWidth="10" defaultRowHeight="15" x14ac:dyDescent="0.2"/>
  <sheetData>
    <row r="1" spans="1:28" x14ac:dyDescent="0.2">
      <c r="A1" s="3" t="s">
        <v>30</v>
      </c>
      <c r="B1" s="3"/>
      <c r="C1" s="5" t="s">
        <v>1</v>
      </c>
      <c r="D1" s="108" t="s">
        <v>73</v>
      </c>
      <c r="E1" t="s">
        <v>74</v>
      </c>
      <c r="F1" t="s">
        <v>76</v>
      </c>
      <c r="G1" t="s">
        <v>77</v>
      </c>
      <c r="H1" t="s">
        <v>75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s="10" t="s">
        <v>2</v>
      </c>
      <c r="R1" s="11" t="s">
        <v>11</v>
      </c>
      <c r="S1" s="12" t="s">
        <v>12</v>
      </c>
      <c r="T1" s="18" t="s">
        <v>3</v>
      </c>
      <c r="U1" s="19" t="s">
        <v>13</v>
      </c>
      <c r="V1" s="20" t="s">
        <v>14</v>
      </c>
      <c r="W1" s="21" t="s">
        <v>15</v>
      </c>
      <c r="X1" s="22" t="s">
        <v>16</v>
      </c>
      <c r="Y1" s="23" t="s">
        <v>17</v>
      </c>
      <c r="Z1" s="100" t="s">
        <v>45</v>
      </c>
      <c r="AA1" s="101" t="s">
        <v>46</v>
      </c>
      <c r="AB1" s="102" t="s">
        <v>47</v>
      </c>
    </row>
    <row r="2" spans="1:28" x14ac:dyDescent="0.2">
      <c r="A2" s="61" t="s">
        <v>23</v>
      </c>
      <c r="B2" s="42"/>
      <c r="C2" s="43" t="s">
        <v>6</v>
      </c>
      <c r="D2" s="113" t="s">
        <v>54</v>
      </c>
      <c r="E2" s="115">
        <f>Q2</f>
        <v>37.5</v>
      </c>
      <c r="F2" s="115">
        <f t="shared" ref="F2:M2" si="0">R2</f>
        <v>32.200000000000003</v>
      </c>
      <c r="G2" s="115">
        <f t="shared" si="0"/>
        <v>43.1</v>
      </c>
      <c r="H2" s="115">
        <f t="shared" si="0"/>
        <v>0</v>
      </c>
      <c r="I2" s="115">
        <f t="shared" si="0"/>
        <v>0</v>
      </c>
      <c r="J2" s="115">
        <f t="shared" si="0"/>
        <v>0</v>
      </c>
      <c r="K2" s="115">
        <f t="shared" si="0"/>
        <v>0</v>
      </c>
      <c r="L2" s="115">
        <f t="shared" si="0"/>
        <v>0</v>
      </c>
      <c r="M2" s="115">
        <f t="shared" si="0"/>
        <v>0</v>
      </c>
      <c r="N2" s="115"/>
      <c r="O2" s="115"/>
      <c r="P2" s="115"/>
      <c r="Q2" s="13">
        <v>37.5</v>
      </c>
      <c r="R2" s="14">
        <v>32.200000000000003</v>
      </c>
      <c r="S2" s="38">
        <v>43.1</v>
      </c>
      <c r="T2" s="29"/>
      <c r="U2" s="30"/>
      <c r="V2" s="31"/>
      <c r="W2" s="29"/>
      <c r="X2" s="30"/>
      <c r="Y2" s="31"/>
      <c r="Z2" s="56"/>
      <c r="AA2" s="57"/>
      <c r="AB2" s="28"/>
    </row>
    <row r="3" spans="1:28" x14ac:dyDescent="0.2">
      <c r="A3" s="61" t="s">
        <v>23</v>
      </c>
      <c r="B3" s="28"/>
      <c r="C3" s="6" t="s">
        <v>7</v>
      </c>
      <c r="D3" s="113" t="s">
        <v>55</v>
      </c>
      <c r="E3" s="115">
        <f>AVERAGE(Q3:Q6)</f>
        <v>21.85</v>
      </c>
      <c r="F3" s="115">
        <f t="shared" ref="F3:M3" si="1">AVERAGE(R3:R6)</f>
        <v>17.524999999999999</v>
      </c>
      <c r="G3" s="115">
        <f t="shared" si="1"/>
        <v>26.975000000000001</v>
      </c>
      <c r="H3" s="115">
        <f t="shared" si="1"/>
        <v>21.6</v>
      </c>
      <c r="I3" s="115">
        <f t="shared" si="1"/>
        <v>17.299999999999997</v>
      </c>
      <c r="J3" s="115">
        <f t="shared" si="1"/>
        <v>29.225000000000001</v>
      </c>
      <c r="K3" s="115">
        <f t="shared" si="1"/>
        <v>69.274999999999991</v>
      </c>
      <c r="L3" s="115">
        <f t="shared" si="1"/>
        <v>63.774999999999999</v>
      </c>
      <c r="M3" s="115">
        <f t="shared" si="1"/>
        <v>74.25</v>
      </c>
      <c r="N3" s="115"/>
      <c r="O3" s="115"/>
      <c r="P3" s="115"/>
      <c r="Q3" s="63">
        <v>25.9</v>
      </c>
      <c r="R3" s="36">
        <v>21.2</v>
      </c>
      <c r="S3" s="38">
        <v>31.3</v>
      </c>
      <c r="T3" s="14">
        <v>23.5</v>
      </c>
      <c r="U3" s="14">
        <v>19</v>
      </c>
      <c r="V3" s="38">
        <v>28.8</v>
      </c>
      <c r="W3" s="14">
        <v>64.599999999999994</v>
      </c>
      <c r="X3" s="36">
        <v>58.9</v>
      </c>
      <c r="Y3" s="38">
        <v>69.900000000000006</v>
      </c>
      <c r="Z3" s="26"/>
      <c r="AA3" s="27"/>
      <c r="AB3" s="4"/>
    </row>
    <row r="4" spans="1:28" x14ac:dyDescent="0.2">
      <c r="A4" s="67" t="s">
        <v>23</v>
      </c>
      <c r="B4" s="42"/>
      <c r="C4" s="43" t="s">
        <v>8</v>
      </c>
      <c r="D4" s="113" t="s">
        <v>56</v>
      </c>
      <c r="E4" s="115">
        <f>AVERAGE(Q7:Q10)</f>
        <v>20.774999999999999</v>
      </c>
      <c r="F4" s="115">
        <f t="shared" ref="F4:M4" si="2">AVERAGE(R7:R10)</f>
        <v>16.425000000000001</v>
      </c>
      <c r="G4" s="115">
        <f t="shared" si="2"/>
        <v>25.925000000000001</v>
      </c>
      <c r="H4" s="115">
        <f t="shared" si="2"/>
        <v>14.675000000000001</v>
      </c>
      <c r="I4" s="115">
        <f t="shared" si="2"/>
        <v>11.1</v>
      </c>
      <c r="J4" s="115">
        <f t="shared" si="2"/>
        <v>19.2</v>
      </c>
      <c r="K4" s="115">
        <f t="shared" si="2"/>
        <v>71.824999999999989</v>
      </c>
      <c r="L4" s="115">
        <f t="shared" si="2"/>
        <v>66.3</v>
      </c>
      <c r="M4" s="115">
        <f t="shared" si="2"/>
        <v>75.474999999999994</v>
      </c>
      <c r="N4" s="115"/>
      <c r="O4" s="115"/>
      <c r="P4" s="115"/>
      <c r="Q4" s="13">
        <v>20.3</v>
      </c>
      <c r="R4" s="36">
        <v>16.2</v>
      </c>
      <c r="S4" s="38">
        <v>25.1</v>
      </c>
      <c r="T4" s="14">
        <v>20.100000000000001</v>
      </c>
      <c r="U4" s="36">
        <v>16.100000000000001</v>
      </c>
      <c r="V4" s="38">
        <v>24.9</v>
      </c>
      <c r="W4" s="14">
        <v>68.3</v>
      </c>
      <c r="X4" s="36">
        <v>62.9</v>
      </c>
      <c r="Y4" s="38">
        <v>73.2</v>
      </c>
      <c r="Z4" s="26"/>
      <c r="AA4" s="27"/>
      <c r="AB4" s="4"/>
    </row>
    <row r="5" spans="1:28" x14ac:dyDescent="0.2">
      <c r="A5" s="61" t="s">
        <v>23</v>
      </c>
      <c r="B5" s="28"/>
      <c r="C5" s="6" t="s">
        <v>9</v>
      </c>
      <c r="D5" s="113" t="s">
        <v>57</v>
      </c>
      <c r="E5" s="115">
        <f>AVERAGE(Q11:Q12)</f>
        <v>18.899999999999999</v>
      </c>
      <c r="F5" s="115">
        <f t="shared" ref="F5:M5" si="3">AVERAGE(R11:R12)</f>
        <v>14.75</v>
      </c>
      <c r="G5" s="115">
        <f t="shared" si="3"/>
        <v>23.950000000000003</v>
      </c>
      <c r="H5" s="115">
        <f t="shared" si="3"/>
        <v>14.049999999999999</v>
      </c>
      <c r="I5" s="115">
        <f t="shared" si="3"/>
        <v>10.5</v>
      </c>
      <c r="J5" s="115">
        <f t="shared" si="3"/>
        <v>18.649999999999999</v>
      </c>
      <c r="K5" s="115">
        <f t="shared" si="3"/>
        <v>67.800000000000011</v>
      </c>
      <c r="L5" s="115">
        <f t="shared" si="3"/>
        <v>62.099999999999994</v>
      </c>
      <c r="M5" s="115">
        <f t="shared" si="3"/>
        <v>73.05</v>
      </c>
      <c r="N5" s="115"/>
      <c r="O5" s="115"/>
      <c r="P5" s="115"/>
      <c r="Q5" s="13">
        <v>18.600000000000001</v>
      </c>
      <c r="R5" s="36">
        <v>14.7</v>
      </c>
      <c r="S5" s="38">
        <v>23.4</v>
      </c>
      <c r="T5" s="14">
        <v>21.3</v>
      </c>
      <c r="U5" s="36">
        <v>17.2</v>
      </c>
      <c r="V5" s="38">
        <v>26.2</v>
      </c>
      <c r="W5" s="14">
        <v>72</v>
      </c>
      <c r="X5" s="36">
        <v>66.8</v>
      </c>
      <c r="Y5" s="38">
        <v>76.7</v>
      </c>
      <c r="Z5" s="26"/>
      <c r="AA5" s="27"/>
      <c r="AB5" s="4"/>
    </row>
    <row r="6" spans="1:28" x14ac:dyDescent="0.2">
      <c r="A6" s="67" t="s">
        <v>23</v>
      </c>
      <c r="B6" s="42"/>
      <c r="C6" s="51" t="s">
        <v>10</v>
      </c>
      <c r="D6" s="113" t="s">
        <v>58</v>
      </c>
      <c r="E6" s="115">
        <f>AVERAGE(Q13:Q14)</f>
        <v>23.090045000000003</v>
      </c>
      <c r="F6" s="115">
        <f t="shared" ref="F6:M6" si="4">AVERAGE(R13:R14)</f>
        <v>18.411484999999999</v>
      </c>
      <c r="G6" s="115">
        <f t="shared" si="4"/>
        <v>28.610065000000002</v>
      </c>
      <c r="H6" s="115">
        <f t="shared" si="4"/>
        <v>13.533995000000001</v>
      </c>
      <c r="I6" s="115">
        <f t="shared" si="4"/>
        <v>9.8435850000000009</v>
      </c>
      <c r="J6" s="115">
        <f t="shared" si="4"/>
        <v>18.348680000000002</v>
      </c>
      <c r="K6" s="115">
        <f t="shared" si="4"/>
        <v>73.203469999999996</v>
      </c>
      <c r="L6" s="115">
        <f t="shared" si="4"/>
        <v>67.379410000000007</v>
      </c>
      <c r="M6" s="115">
        <f t="shared" si="4"/>
        <v>78.354124999999996</v>
      </c>
      <c r="N6" s="115"/>
      <c r="O6" s="115"/>
      <c r="P6" s="115"/>
      <c r="Q6" s="13">
        <v>22.6</v>
      </c>
      <c r="R6" s="36">
        <v>18</v>
      </c>
      <c r="S6" s="38">
        <v>28.1</v>
      </c>
      <c r="T6" s="14">
        <v>21.5</v>
      </c>
      <c r="U6" s="36">
        <v>16.899999999999999</v>
      </c>
      <c r="V6" s="38">
        <v>37</v>
      </c>
      <c r="W6" s="14">
        <v>72.2</v>
      </c>
      <c r="X6" s="36">
        <v>66.5</v>
      </c>
      <c r="Y6" s="38">
        <v>77.2</v>
      </c>
      <c r="Z6" s="26"/>
      <c r="AA6" s="27"/>
      <c r="AB6" s="4"/>
    </row>
    <row r="7" spans="1:28" x14ac:dyDescent="0.2">
      <c r="A7" s="61" t="s">
        <v>23</v>
      </c>
      <c r="B7" s="42"/>
      <c r="C7" s="51" t="s">
        <v>18</v>
      </c>
      <c r="D7" s="110" t="s">
        <v>59</v>
      </c>
      <c r="E7" s="115">
        <f>Q15</f>
        <v>22.9</v>
      </c>
      <c r="F7" s="115">
        <f t="shared" ref="F7:M8" si="5">R15</f>
        <v>18.5</v>
      </c>
      <c r="G7" s="115">
        <f t="shared" si="5"/>
        <v>28.1</v>
      </c>
      <c r="H7" s="115">
        <f t="shared" si="5"/>
        <v>13.1</v>
      </c>
      <c r="I7" s="115">
        <f t="shared" si="5"/>
        <v>9.6</v>
      </c>
      <c r="J7" s="115">
        <f t="shared" si="5"/>
        <v>17.600000000000001</v>
      </c>
      <c r="K7" s="115">
        <f t="shared" si="5"/>
        <v>71.7</v>
      </c>
      <c r="L7" s="115">
        <f t="shared" si="5"/>
        <v>66.2</v>
      </c>
      <c r="M7" s="115">
        <f t="shared" si="5"/>
        <v>76.7</v>
      </c>
      <c r="N7" s="115"/>
      <c r="O7" s="115"/>
      <c r="P7" s="115"/>
      <c r="Q7" s="13">
        <v>20.3</v>
      </c>
      <c r="R7" s="36">
        <v>16.2</v>
      </c>
      <c r="S7" s="38">
        <v>25.1</v>
      </c>
      <c r="T7" s="14">
        <v>20.100000000000001</v>
      </c>
      <c r="U7" s="36">
        <v>16.100000000000001</v>
      </c>
      <c r="V7" s="38">
        <v>24.9</v>
      </c>
      <c r="W7" s="14">
        <v>72.7</v>
      </c>
      <c r="X7" s="36">
        <v>67.5</v>
      </c>
      <c r="Y7" s="38">
        <v>77.3</v>
      </c>
      <c r="Z7" s="26"/>
      <c r="AA7" s="27"/>
      <c r="AB7" s="4"/>
    </row>
    <row r="8" spans="1:28" x14ac:dyDescent="0.2">
      <c r="A8" s="61" t="s">
        <v>23</v>
      </c>
      <c r="B8" s="42"/>
      <c r="C8" s="51" t="s">
        <v>21</v>
      </c>
      <c r="D8" s="110" t="s">
        <v>60</v>
      </c>
      <c r="E8" s="115">
        <f>Q16</f>
        <v>27.7</v>
      </c>
      <c r="F8" s="115">
        <f t="shared" si="5"/>
        <v>22.9</v>
      </c>
      <c r="G8" s="115">
        <f t="shared" si="5"/>
        <v>33.1</v>
      </c>
      <c r="H8" s="115">
        <f t="shared" si="5"/>
        <v>9.8000000000000007</v>
      </c>
      <c r="I8" s="115">
        <f t="shared" si="5"/>
        <v>6.9</v>
      </c>
      <c r="J8" s="115">
        <f t="shared" si="5"/>
        <v>13.7</v>
      </c>
      <c r="K8" s="115">
        <f t="shared" si="5"/>
        <v>70.099999999999994</v>
      </c>
      <c r="L8" s="115">
        <f t="shared" si="5"/>
        <v>64.5</v>
      </c>
      <c r="M8" s="115">
        <f t="shared" si="5"/>
        <v>75.099999999999994</v>
      </c>
      <c r="N8" s="115"/>
      <c r="O8" s="115"/>
      <c r="P8" s="115"/>
      <c r="Q8" s="13">
        <v>22</v>
      </c>
      <c r="R8" s="14">
        <v>17.3</v>
      </c>
      <c r="S8" s="15">
        <v>27.6</v>
      </c>
      <c r="T8" s="13">
        <v>11.5</v>
      </c>
      <c r="U8" s="14">
        <v>8.1999999999999993</v>
      </c>
      <c r="V8" s="15">
        <v>15.8</v>
      </c>
      <c r="W8" s="13">
        <v>72</v>
      </c>
      <c r="X8" s="14">
        <v>66.2</v>
      </c>
      <c r="Y8" s="15">
        <v>72</v>
      </c>
      <c r="Z8" s="26"/>
      <c r="AA8" s="27"/>
      <c r="AB8" s="4"/>
    </row>
    <row r="9" spans="1:28" x14ac:dyDescent="0.2">
      <c r="A9" s="61" t="s">
        <v>23</v>
      </c>
      <c r="B9" s="42"/>
      <c r="C9" s="51" t="s">
        <v>27</v>
      </c>
      <c r="D9" s="113" t="s">
        <v>61</v>
      </c>
      <c r="E9" s="115">
        <f>AVERAGE(Q17)</f>
        <v>26.3</v>
      </c>
      <c r="F9" s="115">
        <f t="shared" ref="F9:M9" si="6">AVERAGE(R17)</f>
        <v>21.6</v>
      </c>
      <c r="G9" s="115">
        <f t="shared" si="6"/>
        <v>31.5</v>
      </c>
      <c r="H9" s="115">
        <f t="shared" si="6"/>
        <v>20.2</v>
      </c>
      <c r="I9" s="115">
        <f t="shared" si="6"/>
        <v>16.100000000000001</v>
      </c>
      <c r="J9" s="115">
        <f t="shared" si="6"/>
        <v>25.1</v>
      </c>
      <c r="K9" s="115">
        <f t="shared" si="6"/>
        <v>70.599999999999994</v>
      </c>
      <c r="L9" s="115">
        <f t="shared" si="6"/>
        <v>65.2</v>
      </c>
      <c r="M9" s="115">
        <f t="shared" si="6"/>
        <v>75.400000000000006</v>
      </c>
      <c r="N9" s="115"/>
      <c r="O9" s="115"/>
      <c r="P9" s="115"/>
      <c r="Q9" s="13">
        <v>20.9</v>
      </c>
      <c r="R9" s="14">
        <v>16.600000000000001</v>
      </c>
      <c r="S9" s="15">
        <v>26</v>
      </c>
      <c r="T9" s="13">
        <v>12.5</v>
      </c>
      <c r="U9" s="14">
        <v>9.1999999999999993</v>
      </c>
      <c r="V9" s="15">
        <v>16.8</v>
      </c>
      <c r="W9" s="13">
        <v>71</v>
      </c>
      <c r="X9" s="14">
        <v>65.5</v>
      </c>
      <c r="Y9" s="15">
        <v>76</v>
      </c>
      <c r="Z9" s="26"/>
      <c r="AA9" s="27"/>
      <c r="AB9" s="4"/>
    </row>
    <row r="10" spans="1:28" x14ac:dyDescent="0.2">
      <c r="A10" s="61" t="s">
        <v>23</v>
      </c>
      <c r="B10" s="40"/>
      <c r="C10" s="51" t="s">
        <v>28</v>
      </c>
      <c r="D10" s="113" t="s">
        <v>62</v>
      </c>
      <c r="E10" s="115">
        <f>AVERAGE(Q18:Q19)</f>
        <v>26.65</v>
      </c>
      <c r="F10" s="115">
        <f t="shared" ref="F10:M10" si="7">AVERAGE(R18:R19)</f>
        <v>21.85</v>
      </c>
      <c r="G10" s="115">
        <f t="shared" si="7"/>
        <v>32.15</v>
      </c>
      <c r="H10" s="115">
        <f t="shared" si="7"/>
        <v>26.15</v>
      </c>
      <c r="I10" s="115">
        <f t="shared" si="7"/>
        <v>21.4</v>
      </c>
      <c r="J10" s="115">
        <f t="shared" si="7"/>
        <v>31.55</v>
      </c>
      <c r="K10" s="115">
        <f t="shared" si="7"/>
        <v>71.7</v>
      </c>
      <c r="L10" s="115">
        <f t="shared" si="7"/>
        <v>66.150000000000006</v>
      </c>
      <c r="M10" s="115">
        <f t="shared" si="7"/>
        <v>76.599999999999994</v>
      </c>
      <c r="N10" s="115"/>
      <c r="O10" s="115"/>
      <c r="P10" s="115"/>
      <c r="Q10" s="13">
        <v>19.899999999999999</v>
      </c>
      <c r="R10" s="14">
        <v>15.6</v>
      </c>
      <c r="S10" s="15">
        <v>25</v>
      </c>
      <c r="T10" s="13">
        <v>14.6</v>
      </c>
      <c r="U10" s="14">
        <v>10.9</v>
      </c>
      <c r="V10" s="15">
        <v>19.3</v>
      </c>
      <c r="W10" s="13">
        <v>71.599999999999994</v>
      </c>
      <c r="X10" s="14">
        <v>66</v>
      </c>
      <c r="Y10" s="15">
        <v>76.599999999999994</v>
      </c>
      <c r="Z10" s="26"/>
      <c r="AA10" s="27"/>
      <c r="AB10" s="4"/>
    </row>
    <row r="11" spans="1:28" x14ac:dyDescent="0.2">
      <c r="A11" s="61" t="s">
        <v>23</v>
      </c>
      <c r="B11" s="64"/>
      <c r="C11" s="51" t="s">
        <v>31</v>
      </c>
      <c r="D11" s="110" t="s">
        <v>63</v>
      </c>
      <c r="E11" s="115">
        <f t="shared" ref="E11:M11" si="8">Q20</f>
        <v>21.7</v>
      </c>
      <c r="F11" s="115">
        <f t="shared" si="8"/>
        <v>17.2</v>
      </c>
      <c r="G11" s="115">
        <f t="shared" si="8"/>
        <v>27.1</v>
      </c>
      <c r="H11" s="115">
        <f t="shared" si="8"/>
        <v>22.5</v>
      </c>
      <c r="I11" s="115">
        <f t="shared" si="8"/>
        <v>17.8</v>
      </c>
      <c r="J11" s="115">
        <f t="shared" si="8"/>
        <v>28</v>
      </c>
      <c r="K11" s="115">
        <f t="shared" si="8"/>
        <v>70.099999999999994</v>
      </c>
      <c r="L11" s="115">
        <f t="shared" si="8"/>
        <v>64.3</v>
      </c>
      <c r="M11" s="115">
        <f t="shared" si="8"/>
        <v>75.400000000000006</v>
      </c>
      <c r="N11" s="115"/>
      <c r="O11" s="115"/>
      <c r="P11" s="115"/>
      <c r="Q11" s="13">
        <v>16.2</v>
      </c>
      <c r="R11" s="14">
        <v>12.3</v>
      </c>
      <c r="S11" s="15">
        <v>21.1</v>
      </c>
      <c r="T11" s="13">
        <v>11.2</v>
      </c>
      <c r="U11" s="14">
        <v>8</v>
      </c>
      <c r="V11" s="15">
        <v>15.5</v>
      </c>
      <c r="W11" s="13">
        <v>66.2</v>
      </c>
      <c r="X11" s="14">
        <v>60.4</v>
      </c>
      <c r="Y11" s="15">
        <v>71.599999999999994</v>
      </c>
      <c r="Z11" s="26"/>
      <c r="AA11" s="27"/>
      <c r="AB11" s="4"/>
    </row>
    <row r="12" spans="1:28" x14ac:dyDescent="0.2">
      <c r="A12" s="61" t="s">
        <v>23</v>
      </c>
      <c r="B12" s="79"/>
      <c r="C12" s="6" t="s">
        <v>32</v>
      </c>
      <c r="D12" s="110" t="s">
        <v>64</v>
      </c>
      <c r="E12" s="115">
        <f t="shared" ref="E12:E20" si="9">Q21</f>
        <v>24.2</v>
      </c>
      <c r="F12" s="115">
        <f t="shared" ref="F12:P20" si="10">R21</f>
        <v>19.600000000000001</v>
      </c>
      <c r="G12" s="115">
        <f t="shared" si="10"/>
        <v>29.5</v>
      </c>
      <c r="H12" s="115">
        <f t="shared" si="10"/>
        <v>23.2</v>
      </c>
      <c r="I12" s="115">
        <f t="shared" si="10"/>
        <v>18.600000000000001</v>
      </c>
      <c r="J12" s="115">
        <f t="shared" si="10"/>
        <v>28.5</v>
      </c>
      <c r="K12" s="115">
        <f t="shared" si="10"/>
        <v>70.400000000000006</v>
      </c>
      <c r="L12" s="115">
        <f t="shared" si="10"/>
        <v>64.8</v>
      </c>
      <c r="M12" s="115">
        <f t="shared" si="10"/>
        <v>75.5</v>
      </c>
      <c r="N12" s="115"/>
      <c r="O12" s="115"/>
      <c r="P12" s="115"/>
      <c r="Q12" s="13">
        <v>21.6</v>
      </c>
      <c r="R12" s="14">
        <v>17.2</v>
      </c>
      <c r="S12" s="15">
        <v>26.8</v>
      </c>
      <c r="T12" s="13">
        <v>16.899999999999999</v>
      </c>
      <c r="U12" s="14">
        <v>13</v>
      </c>
      <c r="V12" s="15">
        <v>21.8</v>
      </c>
      <c r="W12" s="13">
        <v>69.400000000000006</v>
      </c>
      <c r="X12" s="14">
        <v>63.8</v>
      </c>
      <c r="Y12" s="15">
        <v>74.5</v>
      </c>
      <c r="Z12" s="26"/>
      <c r="AA12" s="27"/>
      <c r="AB12" s="4"/>
    </row>
    <row r="13" spans="1:28" x14ac:dyDescent="0.2">
      <c r="A13" s="61" t="s">
        <v>23</v>
      </c>
      <c r="B13" s="79"/>
      <c r="C13" s="6" t="s">
        <v>33</v>
      </c>
      <c r="D13" s="110" t="s">
        <v>65</v>
      </c>
      <c r="E13" s="115">
        <f t="shared" si="9"/>
        <v>27.4</v>
      </c>
      <c r="F13" s="115">
        <f t="shared" si="10"/>
        <v>22.5</v>
      </c>
      <c r="G13" s="115">
        <f t="shared" si="10"/>
        <v>32.9</v>
      </c>
      <c r="H13" s="115">
        <f t="shared" si="10"/>
        <v>23.6</v>
      </c>
      <c r="I13" s="115">
        <f t="shared" si="10"/>
        <v>19.100000000000001</v>
      </c>
      <c r="J13" s="115">
        <f t="shared" si="10"/>
        <v>28.9</v>
      </c>
      <c r="K13" s="115">
        <f t="shared" si="10"/>
        <v>65.5</v>
      </c>
      <c r="L13" s="115">
        <f t="shared" si="10"/>
        <v>59.8</v>
      </c>
      <c r="M13" s="115">
        <f t="shared" si="10"/>
        <v>70.8</v>
      </c>
      <c r="N13" s="115">
        <f t="shared" si="10"/>
        <v>8.9</v>
      </c>
      <c r="O13" s="115">
        <f t="shared" si="10"/>
        <v>6.1</v>
      </c>
      <c r="P13" s="115">
        <f t="shared" si="10"/>
        <v>12.8</v>
      </c>
      <c r="Q13" s="13">
        <v>19.3</v>
      </c>
      <c r="R13" s="14">
        <v>15</v>
      </c>
      <c r="S13" s="15">
        <v>24.6</v>
      </c>
      <c r="T13" s="13">
        <v>12.6</v>
      </c>
      <c r="U13" s="14">
        <v>9</v>
      </c>
      <c r="V13" s="15">
        <v>17.399999999999999</v>
      </c>
      <c r="W13" s="13">
        <v>71.8</v>
      </c>
      <c r="X13" s="14">
        <v>65.900000000000006</v>
      </c>
      <c r="Y13" s="15">
        <v>77.099999999999994</v>
      </c>
      <c r="Z13" s="26"/>
      <c r="AA13" s="27"/>
      <c r="AB13" s="4"/>
    </row>
    <row r="14" spans="1:28" x14ac:dyDescent="0.2">
      <c r="A14" s="61" t="s">
        <v>23</v>
      </c>
      <c r="B14" s="64"/>
      <c r="C14" s="51" t="s">
        <v>34</v>
      </c>
      <c r="D14" s="110" t="s">
        <v>66</v>
      </c>
      <c r="E14" s="115">
        <f t="shared" si="9"/>
        <v>25.8</v>
      </c>
      <c r="F14" s="115">
        <f t="shared" si="10"/>
        <v>21</v>
      </c>
      <c r="G14" s="115">
        <f t="shared" si="10"/>
        <v>31.3</v>
      </c>
      <c r="H14" s="115">
        <f t="shared" si="10"/>
        <v>24.6</v>
      </c>
      <c r="I14" s="115">
        <f t="shared" si="10"/>
        <v>19.899999999999999</v>
      </c>
      <c r="J14" s="115">
        <f t="shared" si="10"/>
        <v>30.1</v>
      </c>
      <c r="K14" s="115">
        <f t="shared" si="10"/>
        <v>68.5</v>
      </c>
      <c r="L14" s="115">
        <f t="shared" si="10"/>
        <v>62.7</v>
      </c>
      <c r="M14" s="115">
        <f t="shared" si="10"/>
        <v>73.8</v>
      </c>
      <c r="N14" s="115">
        <f t="shared" si="10"/>
        <v>10.3</v>
      </c>
      <c r="O14" s="115">
        <f t="shared" si="10"/>
        <v>7.2</v>
      </c>
      <c r="P14" s="115">
        <f t="shared" si="10"/>
        <v>14.5</v>
      </c>
      <c r="Q14" s="13">
        <v>26.880090000000003</v>
      </c>
      <c r="R14" s="14">
        <v>21.822970000000002</v>
      </c>
      <c r="S14" s="15">
        <v>32.620130000000003</v>
      </c>
      <c r="T14" s="14">
        <v>14.46799</v>
      </c>
      <c r="U14" s="14">
        <v>10.68717</v>
      </c>
      <c r="V14" s="15">
        <v>19.297360000000001</v>
      </c>
      <c r="W14" s="14">
        <v>74.606939999999994</v>
      </c>
      <c r="X14" s="14">
        <v>68.858819999999994</v>
      </c>
      <c r="Y14" s="15">
        <v>79.608249999999998</v>
      </c>
      <c r="Z14" s="26"/>
      <c r="AA14" s="27"/>
      <c r="AB14" s="4"/>
    </row>
    <row r="15" spans="1:28" x14ac:dyDescent="0.2">
      <c r="A15" s="61" t="s">
        <v>23</v>
      </c>
      <c r="B15" s="79"/>
      <c r="C15" s="6" t="s">
        <v>35</v>
      </c>
      <c r="D15" s="110" t="s">
        <v>67</v>
      </c>
      <c r="E15" s="115">
        <f t="shared" si="9"/>
        <v>32.299999999999997</v>
      </c>
      <c r="F15" s="115">
        <f t="shared" si="10"/>
        <v>27.3</v>
      </c>
      <c r="G15" s="115">
        <f t="shared" si="10"/>
        <v>37.700000000000003</v>
      </c>
      <c r="H15" s="115">
        <f t="shared" si="10"/>
        <v>23.6</v>
      </c>
      <c r="I15" s="115">
        <f t="shared" si="10"/>
        <v>19.2</v>
      </c>
      <c r="J15" s="115">
        <f t="shared" si="10"/>
        <v>28.7</v>
      </c>
      <c r="K15" s="115">
        <f t="shared" si="10"/>
        <v>70</v>
      </c>
      <c r="L15" s="115">
        <f t="shared" si="10"/>
        <v>64.599999999999994</v>
      </c>
      <c r="M15" s="115">
        <f t="shared" si="10"/>
        <v>74.900000000000006</v>
      </c>
      <c r="N15" s="115">
        <f t="shared" si="10"/>
        <v>10.4</v>
      </c>
      <c r="O15" s="115">
        <f t="shared" si="10"/>
        <v>7.5</v>
      </c>
      <c r="P15" s="115">
        <f t="shared" si="10"/>
        <v>14.3</v>
      </c>
      <c r="Q15" s="26">
        <v>22.9</v>
      </c>
      <c r="R15" s="14">
        <v>18.5</v>
      </c>
      <c r="S15" s="15">
        <v>28.1</v>
      </c>
      <c r="T15" s="13">
        <v>13.1</v>
      </c>
      <c r="U15" s="14">
        <v>9.6</v>
      </c>
      <c r="V15" s="15">
        <v>17.600000000000001</v>
      </c>
      <c r="W15" s="13">
        <v>71.7</v>
      </c>
      <c r="X15" s="14">
        <v>66.2</v>
      </c>
      <c r="Y15" s="15">
        <v>76.7</v>
      </c>
      <c r="Z15" s="26"/>
      <c r="AA15" s="27"/>
      <c r="AB15" s="4"/>
    </row>
    <row r="16" spans="1:28" x14ac:dyDescent="0.2">
      <c r="A16" s="61" t="s">
        <v>23</v>
      </c>
      <c r="B16" s="64"/>
      <c r="C16" s="51" t="s">
        <v>36</v>
      </c>
      <c r="D16" s="110" t="s">
        <v>68</v>
      </c>
      <c r="E16" s="115">
        <f t="shared" si="9"/>
        <v>26.7</v>
      </c>
      <c r="F16" s="115">
        <f t="shared" si="10"/>
        <v>21.7</v>
      </c>
      <c r="G16" s="115">
        <f t="shared" si="10"/>
        <v>32.5</v>
      </c>
      <c r="H16" s="115">
        <f t="shared" si="10"/>
        <v>22.4</v>
      </c>
      <c r="I16" s="115">
        <f t="shared" si="10"/>
        <v>17.7</v>
      </c>
      <c r="J16" s="115">
        <f t="shared" si="10"/>
        <v>27.9</v>
      </c>
      <c r="K16" s="115">
        <f t="shared" si="10"/>
        <v>71</v>
      </c>
      <c r="L16" s="115">
        <f t="shared" si="10"/>
        <v>65.099999999999994</v>
      </c>
      <c r="M16" s="115">
        <f t="shared" si="10"/>
        <v>76.3</v>
      </c>
      <c r="N16" s="115">
        <f t="shared" si="10"/>
        <v>10.199999999999999</v>
      </c>
      <c r="O16" s="115">
        <f t="shared" si="10"/>
        <v>7</v>
      </c>
      <c r="P16" s="115">
        <f t="shared" si="10"/>
        <v>14.5</v>
      </c>
      <c r="Q16" s="13">
        <v>27.7</v>
      </c>
      <c r="R16" s="14">
        <v>22.9</v>
      </c>
      <c r="S16" s="15">
        <v>33.1</v>
      </c>
      <c r="T16" s="13">
        <v>9.8000000000000007</v>
      </c>
      <c r="U16" s="14">
        <v>6.9</v>
      </c>
      <c r="V16" s="15">
        <v>13.7</v>
      </c>
      <c r="W16" s="13">
        <v>70.099999999999994</v>
      </c>
      <c r="X16" s="14">
        <v>64.5</v>
      </c>
      <c r="Y16" s="15">
        <v>75.099999999999994</v>
      </c>
      <c r="Z16" s="26"/>
      <c r="AA16" s="27"/>
      <c r="AB16" s="4"/>
    </row>
    <row r="17" spans="1:28" x14ac:dyDescent="0.2">
      <c r="A17" s="61" t="s">
        <v>23</v>
      </c>
      <c r="B17" s="64"/>
      <c r="C17" s="51" t="s">
        <v>37</v>
      </c>
      <c r="D17" s="110" t="s">
        <v>69</v>
      </c>
      <c r="E17" s="115">
        <f t="shared" si="9"/>
        <v>25.8</v>
      </c>
      <c r="F17" s="115">
        <f t="shared" si="10"/>
        <v>21.3</v>
      </c>
      <c r="G17" s="115">
        <f t="shared" si="10"/>
        <v>30.8</v>
      </c>
      <c r="H17" s="115">
        <f t="shared" si="10"/>
        <v>13.8</v>
      </c>
      <c r="I17" s="115">
        <f t="shared" si="10"/>
        <v>10.4</v>
      </c>
      <c r="J17" s="115">
        <f t="shared" si="10"/>
        <v>18</v>
      </c>
      <c r="K17" s="115">
        <f t="shared" si="10"/>
        <v>67.900000000000006</v>
      </c>
      <c r="L17" s="115">
        <f t="shared" si="10"/>
        <v>62.5</v>
      </c>
      <c r="M17" s="115">
        <f t="shared" si="10"/>
        <v>72.8</v>
      </c>
      <c r="N17" s="115">
        <f t="shared" si="10"/>
        <v>9.9</v>
      </c>
      <c r="O17" s="115">
        <f t="shared" si="10"/>
        <v>7.1</v>
      </c>
      <c r="P17" s="115">
        <f t="shared" si="10"/>
        <v>13.7</v>
      </c>
      <c r="Q17" s="13">
        <v>26.3</v>
      </c>
      <c r="R17" s="14">
        <v>21.6</v>
      </c>
      <c r="S17" s="15">
        <v>31.5</v>
      </c>
      <c r="T17" s="13">
        <v>20.2</v>
      </c>
      <c r="U17" s="14">
        <v>16.100000000000001</v>
      </c>
      <c r="V17" s="15">
        <v>25.1</v>
      </c>
      <c r="W17" s="13">
        <v>70.599999999999994</v>
      </c>
      <c r="X17" s="14">
        <v>65.2</v>
      </c>
      <c r="Y17" s="15">
        <v>75.400000000000006</v>
      </c>
      <c r="Z17" s="26"/>
      <c r="AA17" s="27"/>
      <c r="AB17" s="4"/>
    </row>
    <row r="18" spans="1:28" x14ac:dyDescent="0.2">
      <c r="A18" s="61" t="s">
        <v>23</v>
      </c>
      <c r="B18" s="64"/>
      <c r="C18" s="51" t="s">
        <v>38</v>
      </c>
      <c r="D18" s="110" t="s">
        <v>70</v>
      </c>
      <c r="E18" s="115">
        <f t="shared" si="9"/>
        <v>28.9</v>
      </c>
      <c r="F18" s="115">
        <f t="shared" si="10"/>
        <v>23.9</v>
      </c>
      <c r="G18" s="115">
        <f t="shared" si="10"/>
        <v>34.5</v>
      </c>
      <c r="H18" s="115">
        <f t="shared" si="10"/>
        <v>16.8</v>
      </c>
      <c r="I18" s="115">
        <f t="shared" si="10"/>
        <v>12.8</v>
      </c>
      <c r="J18" s="115">
        <f t="shared" si="10"/>
        <v>21.6</v>
      </c>
      <c r="K18" s="115">
        <f t="shared" si="10"/>
        <v>63.9</v>
      </c>
      <c r="L18" s="115">
        <f t="shared" si="10"/>
        <v>58.1</v>
      </c>
      <c r="M18" s="115">
        <f t="shared" si="10"/>
        <v>69.3</v>
      </c>
      <c r="N18" s="115">
        <f t="shared" si="10"/>
        <v>11.9</v>
      </c>
      <c r="O18" s="115">
        <f t="shared" si="10"/>
        <v>8.6</v>
      </c>
      <c r="P18" s="115">
        <f t="shared" si="10"/>
        <v>16.3</v>
      </c>
      <c r="Q18" s="13">
        <v>26.6</v>
      </c>
      <c r="R18" s="14">
        <v>21.9</v>
      </c>
      <c r="S18" s="15">
        <v>31.9</v>
      </c>
      <c r="T18" s="13">
        <v>24.8</v>
      </c>
      <c r="U18" s="14">
        <v>20.3</v>
      </c>
      <c r="V18" s="15">
        <v>29.9</v>
      </c>
      <c r="W18" s="13">
        <v>67.5</v>
      </c>
      <c r="X18" s="14">
        <v>61.9</v>
      </c>
      <c r="Y18" s="15">
        <v>72.5</v>
      </c>
      <c r="Z18" s="26"/>
      <c r="AA18" s="27"/>
      <c r="AB18" s="4"/>
    </row>
    <row r="19" spans="1:28" x14ac:dyDescent="0.2">
      <c r="A19" s="61" t="s">
        <v>23</v>
      </c>
      <c r="B19" s="64"/>
      <c r="C19" s="51" t="s">
        <v>39</v>
      </c>
      <c r="D19" s="110" t="s">
        <v>86</v>
      </c>
      <c r="E19" s="115">
        <f t="shared" si="9"/>
        <v>34.6</v>
      </c>
      <c r="F19" s="115">
        <f t="shared" si="10"/>
        <v>29.1</v>
      </c>
      <c r="G19" s="115">
        <f t="shared" si="10"/>
        <v>40.6</v>
      </c>
      <c r="H19" s="115">
        <f t="shared" si="10"/>
        <v>17.399999999999999</v>
      </c>
      <c r="I19" s="115">
        <f t="shared" si="10"/>
        <v>13.4</v>
      </c>
      <c r="J19" s="115">
        <f t="shared" si="10"/>
        <v>22.4</v>
      </c>
      <c r="K19" s="115">
        <f t="shared" si="10"/>
        <v>66.2</v>
      </c>
      <c r="L19" s="115">
        <f t="shared" si="10"/>
        <v>60.2</v>
      </c>
      <c r="M19" s="115">
        <f t="shared" si="10"/>
        <v>71.7</v>
      </c>
      <c r="N19" s="115">
        <f t="shared" si="10"/>
        <v>18.399999999999999</v>
      </c>
      <c r="O19" s="115">
        <f t="shared" si="10"/>
        <v>14.2</v>
      </c>
      <c r="P19" s="115">
        <f t="shared" si="10"/>
        <v>23.6</v>
      </c>
      <c r="Q19" s="13">
        <v>26.7</v>
      </c>
      <c r="R19" s="14">
        <v>21.8</v>
      </c>
      <c r="S19" s="15">
        <v>32.4</v>
      </c>
      <c r="T19" s="13">
        <v>27.5</v>
      </c>
      <c r="U19" s="14">
        <v>22.5</v>
      </c>
      <c r="V19" s="15">
        <v>33.200000000000003</v>
      </c>
      <c r="W19" s="13">
        <v>75.900000000000006</v>
      </c>
      <c r="X19" s="14">
        <v>70.400000000000006</v>
      </c>
      <c r="Y19" s="15">
        <v>80.7</v>
      </c>
      <c r="Z19" s="26"/>
      <c r="AA19" s="27"/>
      <c r="AB19" s="4"/>
    </row>
    <row r="20" spans="1:28" x14ac:dyDescent="0.2">
      <c r="A20" s="61" t="s">
        <v>23</v>
      </c>
      <c r="B20" s="64"/>
      <c r="C20" s="51" t="s">
        <v>40</v>
      </c>
      <c r="D20" s="110" t="s">
        <v>72</v>
      </c>
      <c r="E20" s="115">
        <f t="shared" si="9"/>
        <v>42.5</v>
      </c>
      <c r="F20" s="115">
        <f t="shared" si="10"/>
        <v>36.799999999999997</v>
      </c>
      <c r="G20" s="115">
        <f t="shared" si="10"/>
        <v>48.4</v>
      </c>
      <c r="H20" s="115">
        <f t="shared" si="10"/>
        <v>18.899999999999999</v>
      </c>
      <c r="I20" s="115">
        <f t="shared" si="10"/>
        <v>14.7</v>
      </c>
      <c r="J20" s="115">
        <f t="shared" si="10"/>
        <v>24</v>
      </c>
      <c r="K20" s="115">
        <f t="shared" si="10"/>
        <v>77.599999999999994</v>
      </c>
      <c r="L20" s="115">
        <f t="shared" si="10"/>
        <v>72.3</v>
      </c>
      <c r="M20" s="115">
        <f t="shared" si="10"/>
        <v>82.1</v>
      </c>
      <c r="N20" s="115">
        <f t="shared" si="10"/>
        <v>15.4</v>
      </c>
      <c r="O20" s="115">
        <f t="shared" si="10"/>
        <v>11.6</v>
      </c>
      <c r="P20" s="115">
        <f t="shared" si="10"/>
        <v>20.2</v>
      </c>
      <c r="Q20" s="13">
        <v>21.7</v>
      </c>
      <c r="R20" s="14">
        <v>17.2</v>
      </c>
      <c r="S20" s="15">
        <v>27.1</v>
      </c>
      <c r="T20" s="13">
        <v>22.5</v>
      </c>
      <c r="U20" s="14">
        <v>17.8</v>
      </c>
      <c r="V20" s="15">
        <v>28</v>
      </c>
      <c r="W20" s="27">
        <v>70.099999999999994</v>
      </c>
      <c r="X20" s="14">
        <v>64.3</v>
      </c>
      <c r="Y20" s="15">
        <v>75.400000000000006</v>
      </c>
      <c r="Z20" s="26"/>
      <c r="AA20" s="27"/>
      <c r="AB20" s="4"/>
    </row>
    <row r="21" spans="1:28" ht="16" x14ac:dyDescent="0.2">
      <c r="A21" s="61" t="s">
        <v>23</v>
      </c>
      <c r="B21" s="39"/>
      <c r="C21" s="60" t="s">
        <v>41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3">
        <v>24.2</v>
      </c>
      <c r="R21" s="14">
        <v>19.600000000000001</v>
      </c>
      <c r="S21" s="15">
        <v>29.5</v>
      </c>
      <c r="T21" s="13">
        <v>23.2</v>
      </c>
      <c r="U21" s="14">
        <v>18.600000000000001</v>
      </c>
      <c r="V21" s="15">
        <v>28.5</v>
      </c>
      <c r="W21" s="13">
        <v>70.400000000000006</v>
      </c>
      <c r="X21" s="14">
        <v>64.8</v>
      </c>
      <c r="Y21" s="15">
        <v>75.5</v>
      </c>
      <c r="Z21" s="26"/>
      <c r="AA21" s="27"/>
      <c r="AB21" s="4"/>
    </row>
    <row r="22" spans="1:28" ht="16" x14ac:dyDescent="0.2">
      <c r="A22" s="61" t="s">
        <v>23</v>
      </c>
      <c r="B22" s="39"/>
      <c r="C22" s="60" t="s">
        <v>42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3">
        <v>27.4</v>
      </c>
      <c r="R22" s="14">
        <v>22.5</v>
      </c>
      <c r="S22" s="15">
        <v>32.9</v>
      </c>
      <c r="T22" s="13">
        <v>23.6</v>
      </c>
      <c r="U22" s="14">
        <v>19.100000000000001</v>
      </c>
      <c r="V22" s="15">
        <v>28.9</v>
      </c>
      <c r="W22" s="13">
        <v>65.5</v>
      </c>
      <c r="X22" s="14">
        <v>59.8</v>
      </c>
      <c r="Y22" s="15">
        <v>70.8</v>
      </c>
      <c r="Z22" s="26">
        <v>8.9</v>
      </c>
      <c r="AA22" s="36">
        <v>6.1</v>
      </c>
      <c r="AB22" s="38">
        <v>12.8</v>
      </c>
    </row>
    <row r="23" spans="1:28" ht="16" x14ac:dyDescent="0.2">
      <c r="A23" s="61" t="s">
        <v>23</v>
      </c>
      <c r="B23" s="39"/>
      <c r="C23" s="60" t="s">
        <v>44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3">
        <v>25.8</v>
      </c>
      <c r="R23" s="14">
        <v>21</v>
      </c>
      <c r="S23" s="15">
        <v>31.3</v>
      </c>
      <c r="T23" s="13">
        <v>24.6</v>
      </c>
      <c r="U23" s="14">
        <v>19.899999999999999</v>
      </c>
      <c r="V23" s="15">
        <v>30.1</v>
      </c>
      <c r="W23" s="13">
        <v>68.5</v>
      </c>
      <c r="X23" s="14">
        <v>62.7</v>
      </c>
      <c r="Y23" s="15">
        <v>73.8</v>
      </c>
      <c r="Z23" s="63">
        <v>10.3</v>
      </c>
      <c r="AA23" s="36">
        <v>7.2</v>
      </c>
      <c r="AB23" s="38">
        <v>14.5</v>
      </c>
    </row>
    <row r="24" spans="1:28" ht="16" x14ac:dyDescent="0.2">
      <c r="A24" s="61" t="s">
        <v>23</v>
      </c>
      <c r="B24" s="39"/>
      <c r="C24" s="60" t="s">
        <v>48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3">
        <v>32.299999999999997</v>
      </c>
      <c r="R24" s="14">
        <v>27.3</v>
      </c>
      <c r="S24" s="15">
        <v>37.700000000000003</v>
      </c>
      <c r="T24" s="13">
        <v>23.6</v>
      </c>
      <c r="U24" s="14">
        <v>19.2</v>
      </c>
      <c r="V24" s="15">
        <v>28.7</v>
      </c>
      <c r="W24" s="13">
        <v>70</v>
      </c>
      <c r="X24" s="14">
        <v>64.599999999999994</v>
      </c>
      <c r="Y24" s="15">
        <v>74.900000000000006</v>
      </c>
      <c r="Z24" s="26">
        <v>10.4</v>
      </c>
      <c r="AA24" s="36">
        <v>7.5</v>
      </c>
      <c r="AB24" s="38">
        <v>14.3</v>
      </c>
    </row>
    <row r="25" spans="1:28" ht="16" x14ac:dyDescent="0.2">
      <c r="A25" s="61" t="s">
        <v>23</v>
      </c>
      <c r="B25" s="39"/>
      <c r="C25" s="60" t="s">
        <v>49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3">
        <v>26.7</v>
      </c>
      <c r="R25" s="14">
        <v>21.7</v>
      </c>
      <c r="S25" s="15">
        <v>32.5</v>
      </c>
      <c r="T25" s="13">
        <v>22.4</v>
      </c>
      <c r="U25" s="14">
        <v>17.7</v>
      </c>
      <c r="V25" s="15">
        <v>27.9</v>
      </c>
      <c r="W25" s="13">
        <v>71</v>
      </c>
      <c r="X25" s="14">
        <v>65.099999999999994</v>
      </c>
      <c r="Y25" s="15">
        <v>76.3</v>
      </c>
      <c r="Z25" s="26">
        <v>10.199999999999999</v>
      </c>
      <c r="AA25" s="36">
        <v>7</v>
      </c>
      <c r="AB25" s="38">
        <v>14.5</v>
      </c>
    </row>
    <row r="26" spans="1:28" ht="16" x14ac:dyDescent="0.2">
      <c r="A26" s="61" t="s">
        <v>23</v>
      </c>
      <c r="B26" s="39"/>
      <c r="C26" s="60" t="s">
        <v>50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3">
        <v>25.8</v>
      </c>
      <c r="R26" s="14">
        <v>21.3</v>
      </c>
      <c r="S26" s="15">
        <v>30.8</v>
      </c>
      <c r="T26" s="13">
        <v>13.8</v>
      </c>
      <c r="U26" s="14">
        <v>10.4</v>
      </c>
      <c r="V26" s="15">
        <v>18</v>
      </c>
      <c r="W26" s="13">
        <v>67.900000000000006</v>
      </c>
      <c r="X26" s="14">
        <v>62.5</v>
      </c>
      <c r="Y26" s="15">
        <v>72.8</v>
      </c>
      <c r="Z26" s="26">
        <v>9.9</v>
      </c>
      <c r="AA26" s="36">
        <v>7.1</v>
      </c>
      <c r="AB26" s="38">
        <v>13.7</v>
      </c>
    </row>
    <row r="27" spans="1:28" ht="16" x14ac:dyDescent="0.2">
      <c r="A27" s="61" t="s">
        <v>23</v>
      </c>
      <c r="B27" s="39"/>
      <c r="C27" s="60" t="s">
        <v>51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3">
        <v>28.9</v>
      </c>
      <c r="R27" s="14">
        <v>23.9</v>
      </c>
      <c r="S27" s="15">
        <v>34.5</v>
      </c>
      <c r="T27" s="13">
        <v>16.8</v>
      </c>
      <c r="U27" s="14">
        <v>12.8</v>
      </c>
      <c r="V27" s="15">
        <v>21.6</v>
      </c>
      <c r="W27" s="13">
        <v>63.9</v>
      </c>
      <c r="X27" s="14">
        <v>58.1</v>
      </c>
      <c r="Y27" s="15">
        <v>69.3</v>
      </c>
      <c r="Z27" s="26">
        <v>11.9</v>
      </c>
      <c r="AA27" s="36">
        <v>8.6</v>
      </c>
      <c r="AB27" s="38">
        <v>16.3</v>
      </c>
    </row>
    <row r="28" spans="1:28" ht="16" x14ac:dyDescent="0.2">
      <c r="A28" s="61" t="s">
        <v>23</v>
      </c>
      <c r="B28" s="39"/>
      <c r="C28" s="60" t="s">
        <v>52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3">
        <v>34.6</v>
      </c>
      <c r="R28" s="14">
        <v>29.1</v>
      </c>
      <c r="S28" s="15">
        <v>40.6</v>
      </c>
      <c r="T28" s="13">
        <v>17.399999999999999</v>
      </c>
      <c r="U28" s="14">
        <v>13.4</v>
      </c>
      <c r="V28" s="15">
        <v>22.4</v>
      </c>
      <c r="W28" s="13">
        <v>66.2</v>
      </c>
      <c r="X28" s="14">
        <v>60.2</v>
      </c>
      <c r="Y28" s="15">
        <v>71.7</v>
      </c>
      <c r="Z28" s="26">
        <v>18.399999999999999</v>
      </c>
      <c r="AA28" s="36">
        <v>14.2</v>
      </c>
      <c r="AB28" s="38">
        <v>23.6</v>
      </c>
    </row>
    <row r="29" spans="1:28" ht="16" x14ac:dyDescent="0.2">
      <c r="A29" s="61" t="s">
        <v>23</v>
      </c>
      <c r="B29" s="39"/>
      <c r="C29" s="60" t="s">
        <v>53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3">
        <v>42.5</v>
      </c>
      <c r="R29" s="14">
        <v>36.799999999999997</v>
      </c>
      <c r="S29" s="15">
        <v>48.4</v>
      </c>
      <c r="T29" s="13">
        <v>18.899999999999999</v>
      </c>
      <c r="U29" s="14">
        <v>14.7</v>
      </c>
      <c r="V29" s="15">
        <v>24</v>
      </c>
      <c r="W29" s="13">
        <v>77.599999999999994</v>
      </c>
      <c r="X29" s="14">
        <v>72.3</v>
      </c>
      <c r="Y29" s="15">
        <v>82.1</v>
      </c>
      <c r="Z29" s="13">
        <v>15.4</v>
      </c>
      <c r="AA29" s="36">
        <v>11.6</v>
      </c>
      <c r="AB29" s="38">
        <v>20.2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6DA-DF28-C44A-8EFE-E6412FEFEC55}">
  <dimension ref="A1:AB29"/>
  <sheetViews>
    <sheetView workbookViewId="0">
      <selection activeCell="A2" sqref="A2:AB29"/>
    </sheetView>
  </sheetViews>
  <sheetFormatPr baseColWidth="10" defaultRowHeight="15" x14ac:dyDescent="0.2"/>
  <sheetData>
    <row r="1" spans="1:28" x14ac:dyDescent="0.2">
      <c r="A1" s="3" t="s">
        <v>29</v>
      </c>
      <c r="B1" s="3"/>
      <c r="C1" s="5" t="s">
        <v>1</v>
      </c>
      <c r="D1" s="108" t="s">
        <v>73</v>
      </c>
      <c r="E1" t="s">
        <v>74</v>
      </c>
      <c r="F1" t="s">
        <v>76</v>
      </c>
      <c r="G1" t="s">
        <v>77</v>
      </c>
      <c r="H1" t="s">
        <v>75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s="10" t="s">
        <v>2</v>
      </c>
      <c r="R1" s="11" t="s">
        <v>11</v>
      </c>
      <c r="S1" s="12" t="s">
        <v>12</v>
      </c>
      <c r="T1" s="18" t="s">
        <v>3</v>
      </c>
      <c r="U1" s="19" t="s">
        <v>13</v>
      </c>
      <c r="V1" s="20" t="s">
        <v>14</v>
      </c>
      <c r="W1" s="21" t="s">
        <v>15</v>
      </c>
      <c r="X1" s="22" t="s">
        <v>16</v>
      </c>
      <c r="Y1" s="23" t="s">
        <v>17</v>
      </c>
      <c r="Z1" s="100" t="s">
        <v>45</v>
      </c>
      <c r="AA1" s="101" t="s">
        <v>46</v>
      </c>
      <c r="AB1" s="102" t="s">
        <v>47</v>
      </c>
    </row>
    <row r="2" spans="1:28" x14ac:dyDescent="0.2">
      <c r="A2" s="70" t="s">
        <v>24</v>
      </c>
      <c r="B2" s="42"/>
      <c r="C2" s="43" t="s">
        <v>6</v>
      </c>
      <c r="D2" s="113" t="s">
        <v>54</v>
      </c>
      <c r="E2" s="115">
        <f>Q2</f>
        <v>32</v>
      </c>
      <c r="F2" s="115">
        <f t="shared" ref="F2:M2" si="0">R2</f>
        <v>28.1</v>
      </c>
      <c r="G2" s="115">
        <f t="shared" si="0"/>
        <v>36.200000000000003</v>
      </c>
      <c r="H2" s="115">
        <f t="shared" si="0"/>
        <v>0</v>
      </c>
      <c r="I2" s="115">
        <f t="shared" si="0"/>
        <v>0</v>
      </c>
      <c r="J2" s="115">
        <f t="shared" si="0"/>
        <v>0</v>
      </c>
      <c r="K2" s="115">
        <f t="shared" si="0"/>
        <v>0</v>
      </c>
      <c r="L2" s="115">
        <f t="shared" si="0"/>
        <v>0</v>
      </c>
      <c r="M2" s="115">
        <f t="shared" si="0"/>
        <v>0</v>
      </c>
      <c r="N2" s="115"/>
      <c r="O2" s="115"/>
      <c r="P2" s="115"/>
      <c r="Q2" s="13">
        <v>32</v>
      </c>
      <c r="R2" s="14">
        <v>28.1</v>
      </c>
      <c r="S2" s="38">
        <v>36.200000000000003</v>
      </c>
      <c r="T2" s="29"/>
      <c r="U2" s="30"/>
      <c r="V2" s="31"/>
      <c r="W2" s="29"/>
      <c r="X2" s="30"/>
      <c r="Y2" s="31"/>
      <c r="Z2" s="56"/>
      <c r="AA2" s="57"/>
      <c r="AB2" s="28"/>
    </row>
    <row r="3" spans="1:28" x14ac:dyDescent="0.2">
      <c r="A3" s="61" t="s">
        <v>24</v>
      </c>
      <c r="B3" s="28"/>
      <c r="C3" s="6" t="s">
        <v>7</v>
      </c>
      <c r="D3" s="113" t="s">
        <v>55</v>
      </c>
      <c r="E3" s="115">
        <f>AVERAGE(Q3:Q6)</f>
        <v>21.925000000000001</v>
      </c>
      <c r="F3" s="115">
        <f t="shared" ref="F3:M3" si="1">AVERAGE(R3:R6)</f>
        <v>18.549999999999997</v>
      </c>
      <c r="G3" s="115">
        <f t="shared" si="1"/>
        <v>25.799999999999997</v>
      </c>
      <c r="H3" s="115">
        <f t="shared" si="1"/>
        <v>21.4</v>
      </c>
      <c r="I3" s="115">
        <f t="shared" si="1"/>
        <v>18.024999999999999</v>
      </c>
      <c r="J3" s="115">
        <f t="shared" si="1"/>
        <v>25.174999999999997</v>
      </c>
      <c r="K3" s="115">
        <f t="shared" si="1"/>
        <v>67.5</v>
      </c>
      <c r="L3" s="115">
        <f t="shared" si="1"/>
        <v>60.824999999999996</v>
      </c>
      <c r="M3" s="115">
        <f t="shared" si="1"/>
        <v>71.45</v>
      </c>
      <c r="N3" s="115"/>
      <c r="O3" s="115"/>
      <c r="P3" s="115"/>
      <c r="Q3" s="63">
        <v>25</v>
      </c>
      <c r="R3" s="36">
        <v>21.5</v>
      </c>
      <c r="S3" s="38">
        <v>28.9</v>
      </c>
      <c r="T3" s="14">
        <v>23.7</v>
      </c>
      <c r="U3" s="14">
        <v>20.2</v>
      </c>
      <c r="V3" s="38">
        <v>27.5</v>
      </c>
      <c r="W3" s="14">
        <v>68.400000000000006</v>
      </c>
      <c r="X3" s="36">
        <v>54.3</v>
      </c>
      <c r="Y3" s="38">
        <v>72.2</v>
      </c>
      <c r="Z3" s="26"/>
      <c r="AA3" s="27"/>
      <c r="AB3" s="4"/>
    </row>
    <row r="4" spans="1:28" x14ac:dyDescent="0.2">
      <c r="A4" s="67" t="s">
        <v>24</v>
      </c>
      <c r="B4" s="42"/>
      <c r="C4" s="43" t="s">
        <v>8</v>
      </c>
      <c r="D4" s="113" t="s">
        <v>56</v>
      </c>
      <c r="E4" s="115">
        <f>AVERAGE(Q7:Q10)</f>
        <v>21.200000000000003</v>
      </c>
      <c r="F4" s="115">
        <f t="shared" ref="F4:M4" si="2">AVERAGE(R7:R10)</f>
        <v>20.349999999999998</v>
      </c>
      <c r="G4" s="115">
        <f t="shared" si="2"/>
        <v>24.975000000000001</v>
      </c>
      <c r="H4" s="115">
        <f t="shared" si="2"/>
        <v>17.274999999999999</v>
      </c>
      <c r="I4" s="115">
        <f t="shared" si="2"/>
        <v>14.225000000000001</v>
      </c>
      <c r="J4" s="115">
        <f t="shared" si="2"/>
        <v>20.950000000000003</v>
      </c>
      <c r="K4" s="115">
        <f t="shared" si="2"/>
        <v>70.075000000000003</v>
      </c>
      <c r="L4" s="115">
        <f t="shared" si="2"/>
        <v>65.949999999999989</v>
      </c>
      <c r="M4" s="115">
        <f t="shared" si="2"/>
        <v>72.925000000000011</v>
      </c>
      <c r="N4" s="115"/>
      <c r="O4" s="115"/>
      <c r="P4" s="115"/>
      <c r="Q4" s="13">
        <v>20.6</v>
      </c>
      <c r="R4" s="36">
        <v>17.3</v>
      </c>
      <c r="S4" s="38">
        <v>24.5</v>
      </c>
      <c r="T4" s="14">
        <v>18.7</v>
      </c>
      <c r="U4" s="36">
        <v>15.5</v>
      </c>
      <c r="V4" s="38">
        <v>22.4</v>
      </c>
      <c r="W4" s="14">
        <v>67</v>
      </c>
      <c r="X4" s="36">
        <v>62.7</v>
      </c>
      <c r="Y4" s="38">
        <v>71</v>
      </c>
      <c r="Z4" s="26"/>
      <c r="AA4" s="27"/>
      <c r="AB4" s="4"/>
    </row>
    <row r="5" spans="1:28" x14ac:dyDescent="0.2">
      <c r="A5" s="61" t="s">
        <v>24</v>
      </c>
      <c r="B5" s="28"/>
      <c r="C5" s="6" t="s">
        <v>9</v>
      </c>
      <c r="D5" s="113" t="s">
        <v>57</v>
      </c>
      <c r="E5" s="115">
        <f>AVERAGE(Q11:Q12)</f>
        <v>19</v>
      </c>
      <c r="F5" s="115">
        <f t="shared" ref="F5:M5" si="3">AVERAGE(R11:R12)</f>
        <v>15.899999999999999</v>
      </c>
      <c r="G5" s="115">
        <f t="shared" si="3"/>
        <v>22.6</v>
      </c>
      <c r="H5" s="115">
        <f t="shared" si="3"/>
        <v>14.05</v>
      </c>
      <c r="I5" s="115">
        <f t="shared" si="3"/>
        <v>11.35</v>
      </c>
      <c r="J5" s="115">
        <f t="shared" si="3"/>
        <v>17.299999999999997</v>
      </c>
      <c r="K5" s="115">
        <f t="shared" si="3"/>
        <v>66.75</v>
      </c>
      <c r="L5" s="115">
        <f t="shared" si="3"/>
        <v>62.599999999999994</v>
      </c>
      <c r="M5" s="115">
        <f t="shared" si="3"/>
        <v>70.599999999999994</v>
      </c>
      <c r="N5" s="115"/>
      <c r="O5" s="115"/>
      <c r="P5" s="115"/>
      <c r="Q5" s="13">
        <v>20.8</v>
      </c>
      <c r="R5" s="36">
        <v>17.5</v>
      </c>
      <c r="S5" s="38">
        <v>24.7</v>
      </c>
      <c r="T5" s="14">
        <v>20.100000000000001</v>
      </c>
      <c r="U5" s="36">
        <v>16.8</v>
      </c>
      <c r="V5" s="38">
        <v>23.9</v>
      </c>
      <c r="W5" s="14">
        <v>67.400000000000006</v>
      </c>
      <c r="X5" s="36">
        <v>63.2</v>
      </c>
      <c r="Y5" s="38">
        <v>71.400000000000006</v>
      </c>
      <c r="Z5" s="26"/>
      <c r="AA5" s="27"/>
      <c r="AB5" s="4"/>
    </row>
    <row r="6" spans="1:28" x14ac:dyDescent="0.2">
      <c r="A6" s="67" t="s">
        <v>24</v>
      </c>
      <c r="B6" s="42"/>
      <c r="C6" s="51" t="s">
        <v>10</v>
      </c>
      <c r="D6" s="113" t="s">
        <v>58</v>
      </c>
      <c r="E6" s="115">
        <f>AVERAGE(Q13:Q14)</f>
        <v>19.502300000000002</v>
      </c>
      <c r="F6" s="115">
        <f t="shared" ref="F6:M6" si="4">AVERAGE(R13:R14)</f>
        <v>16.341635</v>
      </c>
      <c r="G6" s="115">
        <f t="shared" si="4"/>
        <v>23.086759999999998</v>
      </c>
      <c r="H6" s="115">
        <f t="shared" si="4"/>
        <v>13.377635000000001</v>
      </c>
      <c r="I6" s="115">
        <f t="shared" si="4"/>
        <v>10.708105</v>
      </c>
      <c r="J6" s="115">
        <f t="shared" si="4"/>
        <v>16.559130000000003</v>
      </c>
      <c r="K6" s="115">
        <f t="shared" si="4"/>
        <v>69.662814999999995</v>
      </c>
      <c r="L6" s="115">
        <f t="shared" si="4"/>
        <v>65.599495000000005</v>
      </c>
      <c r="M6" s="115">
        <f t="shared" si="4"/>
        <v>73.449334999999991</v>
      </c>
      <c r="N6" s="115"/>
      <c r="O6" s="115"/>
      <c r="P6" s="115"/>
      <c r="Q6" s="13">
        <v>21.3</v>
      </c>
      <c r="R6" s="36">
        <v>17.899999999999999</v>
      </c>
      <c r="S6" s="38">
        <v>25.1</v>
      </c>
      <c r="T6" s="14">
        <v>23.1</v>
      </c>
      <c r="U6" s="36">
        <v>19.600000000000001</v>
      </c>
      <c r="V6" s="38">
        <v>26.9</v>
      </c>
      <c r="W6" s="14">
        <v>67.2</v>
      </c>
      <c r="X6" s="36">
        <v>63.1</v>
      </c>
      <c r="Y6" s="38">
        <v>71.2</v>
      </c>
      <c r="Z6" s="26"/>
      <c r="AA6" s="27"/>
      <c r="AB6" s="4"/>
    </row>
    <row r="7" spans="1:28" x14ac:dyDescent="0.2">
      <c r="A7" s="61" t="s">
        <v>24</v>
      </c>
      <c r="B7" s="42"/>
      <c r="C7" s="51" t="s">
        <v>18</v>
      </c>
      <c r="D7" s="110" t="s">
        <v>59</v>
      </c>
      <c r="E7" s="115">
        <f>Q15</f>
        <v>20.5</v>
      </c>
      <c r="F7" s="115">
        <f t="shared" ref="F7:M8" si="5">R15</f>
        <v>17.2</v>
      </c>
      <c r="G7" s="115">
        <f t="shared" si="5"/>
        <v>24.2</v>
      </c>
      <c r="H7" s="115">
        <f t="shared" si="5"/>
        <v>14.1</v>
      </c>
      <c r="I7" s="115">
        <f t="shared" si="5"/>
        <v>11.3</v>
      </c>
      <c r="J7" s="115">
        <f t="shared" si="5"/>
        <v>17.5</v>
      </c>
      <c r="K7" s="115">
        <f t="shared" si="5"/>
        <v>69.599999999999994</v>
      </c>
      <c r="L7" s="115">
        <f t="shared" si="5"/>
        <v>65.5</v>
      </c>
      <c r="M7" s="115">
        <f t="shared" si="5"/>
        <v>73.5</v>
      </c>
      <c r="N7" s="115"/>
      <c r="O7" s="115"/>
      <c r="P7" s="115"/>
      <c r="Q7" s="13">
        <v>20.6</v>
      </c>
      <c r="R7" s="36">
        <v>17.3</v>
      </c>
      <c r="S7" s="38">
        <v>24.3</v>
      </c>
      <c r="T7" s="14">
        <v>19.3</v>
      </c>
      <c r="U7" s="36">
        <v>16</v>
      </c>
      <c r="V7" s="38">
        <v>22.9</v>
      </c>
      <c r="W7" s="14">
        <v>71.099999999999994</v>
      </c>
      <c r="X7" s="36">
        <v>67</v>
      </c>
      <c r="Y7" s="38">
        <v>74.8</v>
      </c>
      <c r="Z7" s="26"/>
      <c r="AA7" s="27"/>
      <c r="AB7" s="4"/>
    </row>
    <row r="8" spans="1:28" x14ac:dyDescent="0.2">
      <c r="A8" s="61" t="s">
        <v>24</v>
      </c>
      <c r="B8" s="42"/>
      <c r="C8" s="51" t="s">
        <v>21</v>
      </c>
      <c r="D8" s="110" t="s">
        <v>60</v>
      </c>
      <c r="E8" s="115">
        <f>Q16</f>
        <v>19.8</v>
      </c>
      <c r="F8" s="115">
        <f t="shared" si="5"/>
        <v>16.600000000000001</v>
      </c>
      <c r="G8" s="115">
        <f t="shared" si="5"/>
        <v>23.5</v>
      </c>
      <c r="H8" s="115">
        <f t="shared" si="5"/>
        <v>11</v>
      </c>
      <c r="I8" s="115">
        <f t="shared" si="5"/>
        <v>8.6</v>
      </c>
      <c r="J8" s="115">
        <f t="shared" si="5"/>
        <v>14</v>
      </c>
      <c r="K8" s="115">
        <f t="shared" si="5"/>
        <v>65.099999999999994</v>
      </c>
      <c r="L8" s="115">
        <f t="shared" si="5"/>
        <v>60.8</v>
      </c>
      <c r="M8" s="115">
        <f t="shared" si="5"/>
        <v>69.099999999999994</v>
      </c>
      <c r="N8" s="115"/>
      <c r="O8" s="115"/>
      <c r="P8" s="115"/>
      <c r="Q8" s="13">
        <v>18.399999999999999</v>
      </c>
      <c r="R8" s="14">
        <v>15.1</v>
      </c>
      <c r="S8" s="15">
        <v>22.1</v>
      </c>
      <c r="T8" s="13">
        <v>18.2</v>
      </c>
      <c r="U8" s="14">
        <v>15</v>
      </c>
      <c r="V8" s="15">
        <v>22</v>
      </c>
      <c r="W8" s="13">
        <v>70.7</v>
      </c>
      <c r="X8" s="14">
        <v>66.400000000000006</v>
      </c>
      <c r="Y8" s="15">
        <v>70.7</v>
      </c>
      <c r="Z8" s="26"/>
      <c r="AA8" s="27"/>
      <c r="AB8" s="4"/>
    </row>
    <row r="9" spans="1:28" x14ac:dyDescent="0.2">
      <c r="A9" s="61" t="s">
        <v>24</v>
      </c>
      <c r="B9" s="42"/>
      <c r="C9" s="51" t="s">
        <v>27</v>
      </c>
      <c r="D9" s="113" t="s">
        <v>61</v>
      </c>
      <c r="E9" s="115">
        <f>AVERAGE(Q17)</f>
        <v>24.7</v>
      </c>
      <c r="F9" s="115">
        <f t="shared" ref="F9:M9" si="6">AVERAGE(R17)</f>
        <v>21.1</v>
      </c>
      <c r="G9" s="115">
        <f t="shared" si="6"/>
        <v>28.6</v>
      </c>
      <c r="H9" s="115">
        <f t="shared" si="6"/>
        <v>18.8</v>
      </c>
      <c r="I9" s="115">
        <f t="shared" si="6"/>
        <v>15.7</v>
      </c>
      <c r="J9" s="115">
        <f t="shared" si="6"/>
        <v>22.5</v>
      </c>
      <c r="K9" s="115">
        <f t="shared" si="6"/>
        <v>66.3</v>
      </c>
      <c r="L9" s="115">
        <f t="shared" si="6"/>
        <v>62.1</v>
      </c>
      <c r="M9" s="115">
        <f t="shared" si="6"/>
        <v>70.2</v>
      </c>
      <c r="N9" s="115"/>
      <c r="O9" s="115"/>
      <c r="P9" s="115"/>
      <c r="Q9" s="13">
        <v>23.7</v>
      </c>
      <c r="R9" s="14">
        <v>30.2</v>
      </c>
      <c r="S9" s="15">
        <v>27.6</v>
      </c>
      <c r="T9" s="13">
        <v>16.100000000000001</v>
      </c>
      <c r="U9" s="14">
        <v>13.2</v>
      </c>
      <c r="V9" s="15">
        <v>20</v>
      </c>
      <c r="W9" s="13">
        <v>67.900000000000006</v>
      </c>
      <c r="X9" s="14">
        <v>63.8</v>
      </c>
      <c r="Y9" s="15">
        <v>71.8</v>
      </c>
      <c r="Z9" s="26"/>
      <c r="AA9" s="27"/>
      <c r="AB9" s="4"/>
    </row>
    <row r="10" spans="1:28" x14ac:dyDescent="0.2">
      <c r="A10" s="61" t="s">
        <v>24</v>
      </c>
      <c r="B10" s="40"/>
      <c r="C10" s="51" t="s">
        <v>28</v>
      </c>
      <c r="D10" s="113" t="s">
        <v>62</v>
      </c>
      <c r="E10" s="115">
        <f>AVERAGE(Q18:Q19)</f>
        <v>21.75</v>
      </c>
      <c r="F10" s="115">
        <f t="shared" ref="F10:M10" si="7">AVERAGE(R18:R19)</f>
        <v>15.950000000000001</v>
      </c>
      <c r="G10" s="115">
        <f t="shared" si="7"/>
        <v>25.5</v>
      </c>
      <c r="H10" s="115">
        <f t="shared" si="7"/>
        <v>23.55</v>
      </c>
      <c r="I10" s="115">
        <f t="shared" si="7"/>
        <v>20.05</v>
      </c>
      <c r="J10" s="115">
        <f t="shared" si="7"/>
        <v>27.4</v>
      </c>
      <c r="K10" s="115">
        <f t="shared" si="7"/>
        <v>68.800000000000011</v>
      </c>
      <c r="L10" s="115">
        <f t="shared" si="7"/>
        <v>64.650000000000006</v>
      </c>
      <c r="M10" s="115">
        <f t="shared" si="7"/>
        <v>72.650000000000006</v>
      </c>
      <c r="N10" s="115"/>
      <c r="O10" s="115"/>
      <c r="P10" s="115"/>
      <c r="Q10" s="13">
        <v>22.1</v>
      </c>
      <c r="R10" s="14">
        <v>18.8</v>
      </c>
      <c r="S10" s="15">
        <v>25.9</v>
      </c>
      <c r="T10" s="13">
        <v>15.5</v>
      </c>
      <c r="U10" s="14">
        <v>12.7</v>
      </c>
      <c r="V10" s="15">
        <v>18.899999999999999</v>
      </c>
      <c r="W10" s="13">
        <v>70.599999999999994</v>
      </c>
      <c r="X10" s="14">
        <v>66.599999999999994</v>
      </c>
      <c r="Y10" s="15">
        <v>74.400000000000006</v>
      </c>
      <c r="Z10" s="26"/>
      <c r="AA10" s="27"/>
      <c r="AB10" s="4"/>
    </row>
    <row r="11" spans="1:28" x14ac:dyDescent="0.2">
      <c r="A11" s="61" t="s">
        <v>24</v>
      </c>
      <c r="B11" s="64"/>
      <c r="C11" s="51" t="s">
        <v>31</v>
      </c>
      <c r="D11" s="110" t="s">
        <v>63</v>
      </c>
      <c r="E11" s="115">
        <f t="shared" ref="E11:M11" si="8">Q20</f>
        <v>24</v>
      </c>
      <c r="F11" s="115">
        <f t="shared" si="8"/>
        <v>20.6</v>
      </c>
      <c r="G11" s="115">
        <f t="shared" si="8"/>
        <v>27.8</v>
      </c>
      <c r="H11" s="115">
        <f t="shared" si="8"/>
        <v>23.5</v>
      </c>
      <c r="I11" s="115">
        <f t="shared" si="8"/>
        <v>20.100000000000001</v>
      </c>
      <c r="J11" s="115">
        <f t="shared" si="8"/>
        <v>27.3</v>
      </c>
      <c r="K11" s="115">
        <f t="shared" si="8"/>
        <v>66.8</v>
      </c>
      <c r="L11" s="115">
        <f t="shared" si="8"/>
        <v>62.6</v>
      </c>
      <c r="M11" s="115">
        <f t="shared" si="8"/>
        <v>70.7</v>
      </c>
      <c r="N11" s="115"/>
      <c r="O11" s="115"/>
      <c r="P11" s="115"/>
      <c r="Q11" s="13">
        <v>20.9</v>
      </c>
      <c r="R11" s="14">
        <v>17.7</v>
      </c>
      <c r="S11" s="15">
        <v>24.6</v>
      </c>
      <c r="T11" s="13">
        <v>14.9</v>
      </c>
      <c r="U11" s="14">
        <v>12.2</v>
      </c>
      <c r="V11" s="15">
        <v>18.2</v>
      </c>
      <c r="W11" s="13">
        <v>68.400000000000006</v>
      </c>
      <c r="X11" s="14">
        <v>64.3</v>
      </c>
      <c r="Y11" s="15">
        <v>72.099999999999994</v>
      </c>
      <c r="Z11" s="26"/>
      <c r="AA11" s="27"/>
      <c r="AB11" s="4"/>
    </row>
    <row r="12" spans="1:28" x14ac:dyDescent="0.2">
      <c r="A12" s="61" t="s">
        <v>24</v>
      </c>
      <c r="B12" s="79"/>
      <c r="C12" s="6" t="s">
        <v>32</v>
      </c>
      <c r="D12" s="110" t="s">
        <v>64</v>
      </c>
      <c r="E12" s="115">
        <f t="shared" ref="E12:E20" si="9">Q21</f>
        <v>19.399999999999999</v>
      </c>
      <c r="F12" s="115">
        <f t="shared" ref="F12:P20" si="10">R21</f>
        <v>16.2</v>
      </c>
      <c r="G12" s="115">
        <f t="shared" si="10"/>
        <v>23</v>
      </c>
      <c r="H12" s="115">
        <f t="shared" si="10"/>
        <v>20</v>
      </c>
      <c r="I12" s="115">
        <f t="shared" si="10"/>
        <v>16.8</v>
      </c>
      <c r="J12" s="115">
        <f t="shared" si="10"/>
        <v>23.7</v>
      </c>
      <c r="K12" s="115">
        <f t="shared" si="10"/>
        <v>69.2</v>
      </c>
      <c r="L12" s="115">
        <f t="shared" si="10"/>
        <v>65.099999999999994</v>
      </c>
      <c r="M12" s="115">
        <f t="shared" si="10"/>
        <v>73</v>
      </c>
      <c r="N12" s="115"/>
      <c r="O12" s="115"/>
      <c r="P12" s="115"/>
      <c r="Q12" s="13">
        <v>17.100000000000001</v>
      </c>
      <c r="R12" s="14">
        <v>14.1</v>
      </c>
      <c r="S12" s="15">
        <v>20.6</v>
      </c>
      <c r="T12" s="13">
        <v>13.2</v>
      </c>
      <c r="U12" s="14">
        <v>10.5</v>
      </c>
      <c r="V12" s="15">
        <v>16.399999999999999</v>
      </c>
      <c r="W12" s="13">
        <v>65.099999999999994</v>
      </c>
      <c r="X12" s="14">
        <v>60.9</v>
      </c>
      <c r="Y12" s="15">
        <v>69.099999999999994</v>
      </c>
      <c r="Z12" s="26"/>
      <c r="AA12" s="27"/>
      <c r="AB12" s="4"/>
    </row>
    <row r="13" spans="1:28" x14ac:dyDescent="0.2">
      <c r="A13" s="61" t="s">
        <v>24</v>
      </c>
      <c r="B13" s="79"/>
      <c r="C13" s="6" t="s">
        <v>33</v>
      </c>
      <c r="D13" s="110" t="s">
        <v>65</v>
      </c>
      <c r="E13" s="115">
        <f t="shared" si="9"/>
        <v>24</v>
      </c>
      <c r="F13" s="115">
        <f t="shared" si="10"/>
        <v>20.6</v>
      </c>
      <c r="G13" s="115">
        <f t="shared" si="10"/>
        <v>27.8</v>
      </c>
      <c r="H13" s="115">
        <f t="shared" si="10"/>
        <v>22.2</v>
      </c>
      <c r="I13" s="115">
        <f t="shared" si="10"/>
        <v>18.899999999999999</v>
      </c>
      <c r="J13" s="115">
        <f t="shared" si="10"/>
        <v>26</v>
      </c>
      <c r="K13" s="115">
        <f t="shared" si="10"/>
        <v>68.599999999999994</v>
      </c>
      <c r="L13" s="115">
        <f t="shared" si="10"/>
        <v>64.400000000000006</v>
      </c>
      <c r="M13" s="115">
        <f t="shared" si="10"/>
        <v>72.5</v>
      </c>
      <c r="N13" s="115">
        <f t="shared" si="10"/>
        <v>11.1</v>
      </c>
      <c r="O13" s="115">
        <f t="shared" si="10"/>
        <v>8.6999999999999993</v>
      </c>
      <c r="P13" s="115">
        <f t="shared" si="10"/>
        <v>14.1</v>
      </c>
      <c r="Q13" s="13">
        <v>20.8</v>
      </c>
      <c r="R13" s="14">
        <v>17.5</v>
      </c>
      <c r="S13" s="15">
        <v>24.5</v>
      </c>
      <c r="T13" s="13">
        <v>13.3</v>
      </c>
      <c r="U13" s="14">
        <v>10.6</v>
      </c>
      <c r="V13" s="15">
        <v>16.5</v>
      </c>
      <c r="W13" s="13">
        <v>71.900000000000006</v>
      </c>
      <c r="X13" s="14">
        <v>67.900000000000006</v>
      </c>
      <c r="Y13" s="15">
        <v>75.599999999999994</v>
      </c>
      <c r="Z13" s="26"/>
      <c r="AA13" s="27"/>
      <c r="AB13" s="4"/>
    </row>
    <row r="14" spans="1:28" x14ac:dyDescent="0.2">
      <c r="A14" s="61" t="s">
        <v>24</v>
      </c>
      <c r="B14" s="64"/>
      <c r="C14" s="51" t="s">
        <v>34</v>
      </c>
      <c r="D14" s="110" t="s">
        <v>66</v>
      </c>
      <c r="E14" s="115">
        <f t="shared" si="9"/>
        <v>24.8</v>
      </c>
      <c r="F14" s="115">
        <f t="shared" si="10"/>
        <v>21.3</v>
      </c>
      <c r="G14" s="115">
        <f t="shared" si="10"/>
        <v>28.7</v>
      </c>
      <c r="H14" s="115">
        <f t="shared" si="10"/>
        <v>22</v>
      </c>
      <c r="I14" s="115">
        <f t="shared" si="10"/>
        <v>18.7</v>
      </c>
      <c r="J14" s="115">
        <f t="shared" si="10"/>
        <v>25.8</v>
      </c>
      <c r="K14" s="115">
        <f t="shared" si="10"/>
        <v>71.099999999999994</v>
      </c>
      <c r="L14" s="115">
        <f t="shared" si="10"/>
        <v>67</v>
      </c>
      <c r="M14" s="115">
        <f t="shared" si="10"/>
        <v>74.900000000000006</v>
      </c>
      <c r="N14" s="115">
        <f t="shared" si="10"/>
        <v>12.2</v>
      </c>
      <c r="O14" s="115">
        <f t="shared" si="10"/>
        <v>9.6999999999999993</v>
      </c>
      <c r="P14" s="115">
        <f t="shared" si="10"/>
        <v>15.4</v>
      </c>
      <c r="Q14" s="13">
        <v>18.204600000000003</v>
      </c>
      <c r="R14" s="14">
        <v>15.183269999999998</v>
      </c>
      <c r="S14" s="15">
        <v>21.67352</v>
      </c>
      <c r="T14" s="14">
        <v>13.455270000000001</v>
      </c>
      <c r="U14" s="14">
        <v>10.81621</v>
      </c>
      <c r="V14" s="15">
        <v>16.618260000000003</v>
      </c>
      <c r="W14" s="14">
        <v>67.425629999999998</v>
      </c>
      <c r="X14" s="14">
        <v>63.298989999999996</v>
      </c>
      <c r="Y14" s="15">
        <v>71.298670000000001</v>
      </c>
      <c r="Z14" s="26"/>
      <c r="AA14" s="27"/>
      <c r="AB14" s="4"/>
    </row>
    <row r="15" spans="1:28" x14ac:dyDescent="0.2">
      <c r="A15" s="61" t="s">
        <v>24</v>
      </c>
      <c r="B15" s="79"/>
      <c r="C15" s="6" t="s">
        <v>35</v>
      </c>
      <c r="D15" s="110" t="s">
        <v>67</v>
      </c>
      <c r="E15" s="115">
        <f t="shared" si="9"/>
        <v>24.6</v>
      </c>
      <c r="F15" s="115">
        <f t="shared" si="10"/>
        <v>21.1</v>
      </c>
      <c r="G15" s="115">
        <f t="shared" si="10"/>
        <v>28.6</v>
      </c>
      <c r="H15" s="115">
        <f t="shared" si="10"/>
        <v>25.3</v>
      </c>
      <c r="I15" s="115">
        <f t="shared" si="10"/>
        <v>21.7</v>
      </c>
      <c r="J15" s="115">
        <f t="shared" si="10"/>
        <v>29.3</v>
      </c>
      <c r="K15" s="115">
        <f t="shared" si="10"/>
        <v>65.599999999999994</v>
      </c>
      <c r="L15" s="115">
        <f t="shared" si="10"/>
        <v>61.4</v>
      </c>
      <c r="M15" s="115">
        <f t="shared" si="10"/>
        <v>69.599999999999994</v>
      </c>
      <c r="N15" s="115">
        <f t="shared" si="10"/>
        <v>13</v>
      </c>
      <c r="O15" s="115">
        <f t="shared" si="10"/>
        <v>10.3</v>
      </c>
      <c r="P15" s="115">
        <f t="shared" si="10"/>
        <v>16.2</v>
      </c>
      <c r="Q15" s="26">
        <v>20.5</v>
      </c>
      <c r="R15" s="14">
        <v>17.2</v>
      </c>
      <c r="S15" s="15">
        <v>24.2</v>
      </c>
      <c r="T15" s="13">
        <v>14.1</v>
      </c>
      <c r="U15" s="14">
        <v>11.3</v>
      </c>
      <c r="V15" s="15">
        <v>17.5</v>
      </c>
      <c r="W15" s="13">
        <v>69.599999999999994</v>
      </c>
      <c r="X15" s="14">
        <v>65.5</v>
      </c>
      <c r="Y15" s="15">
        <v>73.5</v>
      </c>
      <c r="Z15" s="26"/>
      <c r="AA15" s="27"/>
      <c r="AB15" s="4"/>
    </row>
    <row r="16" spans="1:28" x14ac:dyDescent="0.2">
      <c r="A16" s="61" t="s">
        <v>24</v>
      </c>
      <c r="B16" s="64"/>
      <c r="C16" s="51" t="s">
        <v>36</v>
      </c>
      <c r="D16" s="110" t="s">
        <v>68</v>
      </c>
      <c r="E16" s="115">
        <f t="shared" si="9"/>
        <v>24.5</v>
      </c>
      <c r="F16" s="115">
        <f t="shared" si="10"/>
        <v>21</v>
      </c>
      <c r="G16" s="115">
        <f t="shared" si="10"/>
        <v>28.3</v>
      </c>
      <c r="H16" s="115">
        <f t="shared" si="10"/>
        <v>22.2</v>
      </c>
      <c r="I16" s="115">
        <f t="shared" si="10"/>
        <v>18.8</v>
      </c>
      <c r="J16" s="115">
        <f t="shared" si="10"/>
        <v>26</v>
      </c>
      <c r="K16" s="115">
        <f t="shared" si="10"/>
        <v>65.8</v>
      </c>
      <c r="L16" s="115">
        <f t="shared" si="10"/>
        <v>61.6</v>
      </c>
      <c r="M16" s="115">
        <f t="shared" si="10"/>
        <v>69.8</v>
      </c>
      <c r="N16" s="115">
        <f t="shared" si="10"/>
        <v>8.8000000000000007</v>
      </c>
      <c r="O16" s="115">
        <f t="shared" si="10"/>
        <v>6.6</v>
      </c>
      <c r="P16" s="115">
        <f t="shared" si="10"/>
        <v>11.5</v>
      </c>
      <c r="Q16" s="13">
        <v>19.8</v>
      </c>
      <c r="R16" s="14">
        <v>16.600000000000001</v>
      </c>
      <c r="S16" s="15">
        <v>23.5</v>
      </c>
      <c r="T16" s="13">
        <v>11</v>
      </c>
      <c r="U16" s="14">
        <v>8.6</v>
      </c>
      <c r="V16" s="15">
        <v>14</v>
      </c>
      <c r="W16" s="13">
        <v>65.099999999999994</v>
      </c>
      <c r="X16" s="14">
        <v>60.8</v>
      </c>
      <c r="Y16" s="15">
        <v>69.099999999999994</v>
      </c>
      <c r="Z16" s="26"/>
      <c r="AA16" s="27"/>
      <c r="AB16" s="4"/>
    </row>
    <row r="17" spans="1:28" x14ac:dyDescent="0.2">
      <c r="A17" s="61" t="s">
        <v>24</v>
      </c>
      <c r="B17" s="64"/>
      <c r="C17" s="51" t="s">
        <v>37</v>
      </c>
      <c r="D17" s="110" t="s">
        <v>69</v>
      </c>
      <c r="E17" s="115">
        <f t="shared" si="9"/>
        <v>22.7</v>
      </c>
      <c r="F17" s="115">
        <f t="shared" si="10"/>
        <v>19.399999999999999</v>
      </c>
      <c r="G17" s="115">
        <f t="shared" si="10"/>
        <v>26.5</v>
      </c>
      <c r="H17" s="115">
        <f t="shared" si="10"/>
        <v>17.100000000000001</v>
      </c>
      <c r="I17" s="115">
        <f t="shared" si="10"/>
        <v>14.1</v>
      </c>
      <c r="J17" s="115">
        <f t="shared" si="10"/>
        <v>20.6</v>
      </c>
      <c r="K17" s="115">
        <f t="shared" si="10"/>
        <v>70.900000000000006</v>
      </c>
      <c r="L17" s="115">
        <f t="shared" si="10"/>
        <v>66.8</v>
      </c>
      <c r="M17" s="115">
        <f t="shared" si="10"/>
        <v>74.599999999999994</v>
      </c>
      <c r="N17" s="115">
        <f t="shared" si="10"/>
        <v>11.2</v>
      </c>
      <c r="O17" s="115">
        <f t="shared" si="10"/>
        <v>8.8000000000000007</v>
      </c>
      <c r="P17" s="115">
        <f t="shared" si="10"/>
        <v>14.2</v>
      </c>
      <c r="Q17" s="13">
        <v>24.7</v>
      </c>
      <c r="R17" s="14">
        <v>21.1</v>
      </c>
      <c r="S17" s="15">
        <v>28.6</v>
      </c>
      <c r="T17" s="13">
        <v>18.8</v>
      </c>
      <c r="U17" s="14">
        <v>15.7</v>
      </c>
      <c r="V17" s="15">
        <v>22.5</v>
      </c>
      <c r="W17" s="13">
        <v>66.3</v>
      </c>
      <c r="X17" s="14">
        <v>62.1</v>
      </c>
      <c r="Y17" s="15">
        <v>70.2</v>
      </c>
      <c r="Z17" s="26"/>
      <c r="AA17" s="27"/>
      <c r="AB17" s="4"/>
    </row>
    <row r="18" spans="1:28" x14ac:dyDescent="0.2">
      <c r="A18" s="61" t="s">
        <v>24</v>
      </c>
      <c r="B18" s="64"/>
      <c r="C18" s="51" t="s">
        <v>38</v>
      </c>
      <c r="D18" s="110" t="s">
        <v>70</v>
      </c>
      <c r="E18" s="115">
        <f t="shared" si="9"/>
        <v>21.5</v>
      </c>
      <c r="F18" s="115">
        <f t="shared" si="10"/>
        <v>18.3</v>
      </c>
      <c r="G18" s="115">
        <f t="shared" si="10"/>
        <v>25.2</v>
      </c>
      <c r="H18" s="115">
        <f t="shared" si="10"/>
        <v>14.6</v>
      </c>
      <c r="I18" s="115">
        <f t="shared" si="10"/>
        <v>11.9</v>
      </c>
      <c r="J18" s="115">
        <f t="shared" si="10"/>
        <v>17.8</v>
      </c>
      <c r="K18" s="115">
        <f t="shared" si="10"/>
        <v>57.4</v>
      </c>
      <c r="L18" s="115">
        <f t="shared" si="10"/>
        <v>53.2</v>
      </c>
      <c r="M18" s="115">
        <f t="shared" si="10"/>
        <v>61.5</v>
      </c>
      <c r="N18" s="115">
        <f t="shared" si="10"/>
        <v>8.6</v>
      </c>
      <c r="O18" s="115">
        <f t="shared" si="10"/>
        <v>6.5</v>
      </c>
      <c r="P18" s="115">
        <f t="shared" si="10"/>
        <v>11.4</v>
      </c>
      <c r="Q18" s="13">
        <v>23</v>
      </c>
      <c r="R18" s="14">
        <v>19.600000000000001</v>
      </c>
      <c r="S18" s="15">
        <v>26.8</v>
      </c>
      <c r="T18" s="13">
        <v>22.5</v>
      </c>
      <c r="U18" s="14">
        <v>19.100000000000001</v>
      </c>
      <c r="V18" s="15">
        <v>26.3</v>
      </c>
      <c r="W18" s="13">
        <v>67.7</v>
      </c>
      <c r="X18" s="14">
        <v>63.5</v>
      </c>
      <c r="Y18" s="15">
        <v>71.599999999999994</v>
      </c>
      <c r="Z18" s="26"/>
      <c r="AA18" s="27"/>
      <c r="AB18" s="4"/>
    </row>
    <row r="19" spans="1:28" x14ac:dyDescent="0.2">
      <c r="A19" s="61" t="s">
        <v>24</v>
      </c>
      <c r="B19" s="64"/>
      <c r="C19" s="51" t="s">
        <v>39</v>
      </c>
      <c r="D19" s="110" t="s">
        <v>86</v>
      </c>
      <c r="E19" s="115">
        <f t="shared" si="9"/>
        <v>27</v>
      </c>
      <c r="F19" s="115">
        <f t="shared" si="10"/>
        <v>23.4</v>
      </c>
      <c r="G19" s="115">
        <f t="shared" si="10"/>
        <v>30.9</v>
      </c>
      <c r="H19" s="115">
        <f t="shared" si="10"/>
        <v>18.3</v>
      </c>
      <c r="I19" s="115">
        <f t="shared" si="10"/>
        <v>15.3</v>
      </c>
      <c r="J19" s="115">
        <f t="shared" si="10"/>
        <v>21.9</v>
      </c>
      <c r="K19" s="115">
        <f t="shared" si="10"/>
        <v>66.400000000000006</v>
      </c>
      <c r="L19" s="115">
        <f t="shared" si="10"/>
        <v>62.2</v>
      </c>
      <c r="M19" s="115">
        <f t="shared" si="10"/>
        <v>70.3</v>
      </c>
      <c r="N19" s="115">
        <f t="shared" si="10"/>
        <v>8.6999999999999993</v>
      </c>
      <c r="O19" s="115">
        <f t="shared" si="10"/>
        <v>6.6</v>
      </c>
      <c r="P19" s="115">
        <f t="shared" si="10"/>
        <v>11.4</v>
      </c>
      <c r="Q19" s="13">
        <v>20.5</v>
      </c>
      <c r="R19" s="14">
        <v>12.3</v>
      </c>
      <c r="S19" s="15">
        <v>24.2</v>
      </c>
      <c r="T19" s="13">
        <v>24.6</v>
      </c>
      <c r="U19" s="14">
        <v>21</v>
      </c>
      <c r="V19" s="15">
        <v>28.5</v>
      </c>
      <c r="W19" s="13">
        <v>69.900000000000006</v>
      </c>
      <c r="X19" s="14">
        <v>65.8</v>
      </c>
      <c r="Y19" s="15">
        <v>73.7</v>
      </c>
      <c r="Z19" s="26"/>
      <c r="AA19" s="27"/>
      <c r="AB19" s="4"/>
    </row>
    <row r="20" spans="1:28" x14ac:dyDescent="0.2">
      <c r="A20" s="61" t="s">
        <v>24</v>
      </c>
      <c r="B20" s="64"/>
      <c r="C20" s="51" t="s">
        <v>40</v>
      </c>
      <c r="D20" s="110" t="s">
        <v>72</v>
      </c>
      <c r="E20" s="115">
        <f t="shared" si="9"/>
        <v>33.299999999999997</v>
      </c>
      <c r="F20" s="115">
        <f t="shared" si="10"/>
        <v>29.5</v>
      </c>
      <c r="G20" s="115">
        <f t="shared" si="10"/>
        <v>37.4</v>
      </c>
      <c r="H20" s="115">
        <f t="shared" si="10"/>
        <v>18.2</v>
      </c>
      <c r="I20" s="115">
        <f t="shared" si="10"/>
        <v>15.1</v>
      </c>
      <c r="J20" s="115">
        <f t="shared" si="10"/>
        <v>21.7</v>
      </c>
      <c r="K20" s="115">
        <f t="shared" si="10"/>
        <v>74.099999999999994</v>
      </c>
      <c r="L20" s="115">
        <f t="shared" si="10"/>
        <v>70.2</v>
      </c>
      <c r="M20" s="115">
        <f t="shared" si="10"/>
        <v>77.599999999999994</v>
      </c>
      <c r="N20" s="115">
        <f t="shared" si="10"/>
        <v>10.5</v>
      </c>
      <c r="O20" s="115">
        <f t="shared" si="10"/>
        <v>8.1999999999999993</v>
      </c>
      <c r="P20" s="115">
        <f t="shared" si="10"/>
        <v>13.4</v>
      </c>
      <c r="Q20" s="13">
        <v>24</v>
      </c>
      <c r="R20" s="14">
        <v>20.6</v>
      </c>
      <c r="S20" s="15">
        <v>27.8</v>
      </c>
      <c r="T20" s="13">
        <v>23.5</v>
      </c>
      <c r="U20" s="14">
        <v>20.100000000000001</v>
      </c>
      <c r="V20" s="15">
        <v>27.3</v>
      </c>
      <c r="W20" s="27">
        <v>66.8</v>
      </c>
      <c r="X20" s="14">
        <v>62.6</v>
      </c>
      <c r="Y20" s="15">
        <v>70.7</v>
      </c>
      <c r="Z20" s="26"/>
      <c r="AA20" s="27"/>
      <c r="AB20" s="4"/>
    </row>
    <row r="21" spans="1:28" ht="16" x14ac:dyDescent="0.2">
      <c r="A21" s="61" t="s">
        <v>24</v>
      </c>
      <c r="B21" s="39"/>
      <c r="C21" s="60" t="s">
        <v>41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3">
        <v>19.399999999999999</v>
      </c>
      <c r="R21" s="14">
        <v>16.2</v>
      </c>
      <c r="S21" s="15">
        <v>23</v>
      </c>
      <c r="T21" s="13">
        <v>20</v>
      </c>
      <c r="U21" s="14">
        <v>16.8</v>
      </c>
      <c r="V21" s="15">
        <v>23.7</v>
      </c>
      <c r="W21" s="13">
        <v>69.2</v>
      </c>
      <c r="X21" s="14">
        <v>65.099999999999994</v>
      </c>
      <c r="Y21" s="15">
        <v>73</v>
      </c>
      <c r="Z21" s="26"/>
      <c r="AA21" s="27"/>
      <c r="AB21" s="4"/>
    </row>
    <row r="22" spans="1:28" ht="16" x14ac:dyDescent="0.2">
      <c r="A22" s="61" t="s">
        <v>24</v>
      </c>
      <c r="B22" s="39"/>
      <c r="C22" s="60" t="s">
        <v>42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3">
        <v>24</v>
      </c>
      <c r="R22" s="14">
        <v>20.6</v>
      </c>
      <c r="S22" s="15">
        <v>27.8</v>
      </c>
      <c r="T22" s="13">
        <v>22.2</v>
      </c>
      <c r="U22" s="14">
        <v>18.899999999999999</v>
      </c>
      <c r="V22" s="15">
        <v>26</v>
      </c>
      <c r="W22" s="13">
        <v>68.599999999999994</v>
      </c>
      <c r="X22" s="14">
        <v>64.400000000000006</v>
      </c>
      <c r="Y22" s="15">
        <v>72.5</v>
      </c>
      <c r="Z22" s="26">
        <v>11.1</v>
      </c>
      <c r="AA22" s="36">
        <v>8.6999999999999993</v>
      </c>
      <c r="AB22" s="38">
        <v>14.1</v>
      </c>
    </row>
    <row r="23" spans="1:28" ht="16" x14ac:dyDescent="0.2">
      <c r="A23" s="61" t="s">
        <v>24</v>
      </c>
      <c r="B23" s="39"/>
      <c r="C23" s="60" t="s">
        <v>44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3">
        <v>24.8</v>
      </c>
      <c r="R23" s="14">
        <v>21.3</v>
      </c>
      <c r="S23" s="15">
        <v>28.7</v>
      </c>
      <c r="T23" s="13">
        <v>22</v>
      </c>
      <c r="U23" s="14">
        <v>18.7</v>
      </c>
      <c r="V23" s="15">
        <v>25.8</v>
      </c>
      <c r="W23" s="13">
        <v>71.099999999999994</v>
      </c>
      <c r="X23" s="14">
        <v>67</v>
      </c>
      <c r="Y23" s="15">
        <v>74.900000000000006</v>
      </c>
      <c r="Z23" s="63">
        <v>12.2</v>
      </c>
      <c r="AA23" s="36">
        <v>9.6999999999999993</v>
      </c>
      <c r="AB23" s="38">
        <v>15.4</v>
      </c>
    </row>
    <row r="24" spans="1:28" ht="16" x14ac:dyDescent="0.2">
      <c r="A24" s="61" t="s">
        <v>24</v>
      </c>
      <c r="B24" s="39"/>
      <c r="C24" s="60" t="s">
        <v>48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3">
        <v>24.6</v>
      </c>
      <c r="R24" s="14">
        <v>21.1</v>
      </c>
      <c r="S24" s="15">
        <v>28.6</v>
      </c>
      <c r="T24" s="13">
        <v>25.3</v>
      </c>
      <c r="U24" s="14">
        <v>21.7</v>
      </c>
      <c r="V24" s="15">
        <v>29.3</v>
      </c>
      <c r="W24" s="13">
        <v>65.599999999999994</v>
      </c>
      <c r="X24" s="14">
        <v>61.4</v>
      </c>
      <c r="Y24" s="15">
        <v>69.599999999999994</v>
      </c>
      <c r="Z24" s="26">
        <v>13</v>
      </c>
      <c r="AA24" s="36">
        <v>10.3</v>
      </c>
      <c r="AB24" s="38">
        <v>16.2</v>
      </c>
    </row>
    <row r="25" spans="1:28" ht="16" x14ac:dyDescent="0.2">
      <c r="A25" s="61" t="s">
        <v>24</v>
      </c>
      <c r="B25" s="39"/>
      <c r="C25" s="60" t="s">
        <v>49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3">
        <v>24.5</v>
      </c>
      <c r="R25" s="14">
        <v>21</v>
      </c>
      <c r="S25" s="15">
        <v>28.3</v>
      </c>
      <c r="T25" s="13">
        <v>22.2</v>
      </c>
      <c r="U25" s="14">
        <v>18.8</v>
      </c>
      <c r="V25" s="15">
        <v>26</v>
      </c>
      <c r="W25" s="13">
        <v>65.8</v>
      </c>
      <c r="X25" s="14">
        <v>61.6</v>
      </c>
      <c r="Y25" s="15">
        <v>69.8</v>
      </c>
      <c r="Z25" s="26">
        <v>8.8000000000000007</v>
      </c>
      <c r="AA25" s="36">
        <v>6.6</v>
      </c>
      <c r="AB25" s="38">
        <v>11.5</v>
      </c>
    </row>
    <row r="26" spans="1:28" ht="16" x14ac:dyDescent="0.2">
      <c r="A26" s="61" t="s">
        <v>24</v>
      </c>
      <c r="B26" s="39"/>
      <c r="C26" s="60" t="s">
        <v>50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3">
        <v>22.7</v>
      </c>
      <c r="R26" s="14">
        <v>19.399999999999999</v>
      </c>
      <c r="S26" s="15">
        <v>26.5</v>
      </c>
      <c r="T26" s="13">
        <v>17.100000000000001</v>
      </c>
      <c r="U26" s="14">
        <v>14.1</v>
      </c>
      <c r="V26" s="15">
        <v>20.6</v>
      </c>
      <c r="W26" s="13">
        <v>70.900000000000006</v>
      </c>
      <c r="X26" s="14">
        <v>66.8</v>
      </c>
      <c r="Y26" s="15">
        <v>74.599999999999994</v>
      </c>
      <c r="Z26" s="26">
        <v>11.2</v>
      </c>
      <c r="AA26" s="36">
        <v>8.8000000000000007</v>
      </c>
      <c r="AB26" s="38">
        <v>14.2</v>
      </c>
    </row>
    <row r="27" spans="1:28" ht="16" x14ac:dyDescent="0.2">
      <c r="A27" s="61" t="s">
        <v>24</v>
      </c>
      <c r="B27" s="39"/>
      <c r="C27" s="60" t="s">
        <v>51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3">
        <v>21.5</v>
      </c>
      <c r="R27" s="14">
        <v>18.3</v>
      </c>
      <c r="S27" s="15">
        <v>25.2</v>
      </c>
      <c r="T27" s="13">
        <v>14.6</v>
      </c>
      <c r="U27" s="14">
        <v>11.9</v>
      </c>
      <c r="V27" s="15">
        <v>17.8</v>
      </c>
      <c r="W27" s="13">
        <v>57.4</v>
      </c>
      <c r="X27" s="14">
        <v>53.2</v>
      </c>
      <c r="Y27" s="15">
        <v>61.5</v>
      </c>
      <c r="Z27" s="26">
        <v>8.6</v>
      </c>
      <c r="AA27" s="36">
        <v>6.5</v>
      </c>
      <c r="AB27" s="38">
        <v>11.4</v>
      </c>
    </row>
    <row r="28" spans="1:28" ht="16" x14ac:dyDescent="0.2">
      <c r="A28" s="61" t="s">
        <v>24</v>
      </c>
      <c r="B28" s="39"/>
      <c r="C28" s="60" t="s">
        <v>52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3">
        <v>27</v>
      </c>
      <c r="R28" s="14">
        <v>23.4</v>
      </c>
      <c r="S28" s="15">
        <v>30.9</v>
      </c>
      <c r="T28" s="13">
        <v>18.3</v>
      </c>
      <c r="U28" s="14">
        <v>15.3</v>
      </c>
      <c r="V28" s="15">
        <v>21.9</v>
      </c>
      <c r="W28" s="13">
        <v>66.400000000000006</v>
      </c>
      <c r="X28" s="14">
        <v>62.2</v>
      </c>
      <c r="Y28" s="15">
        <v>70.3</v>
      </c>
      <c r="Z28" s="26">
        <v>8.6999999999999993</v>
      </c>
      <c r="AA28" s="36">
        <v>6.6</v>
      </c>
      <c r="AB28" s="38">
        <v>11.4</v>
      </c>
    </row>
    <row r="29" spans="1:28" ht="16" x14ac:dyDescent="0.2">
      <c r="A29" s="61" t="s">
        <v>24</v>
      </c>
      <c r="B29" s="39"/>
      <c r="C29" s="60" t="s">
        <v>53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3">
        <v>33.299999999999997</v>
      </c>
      <c r="R29" s="14">
        <v>29.5</v>
      </c>
      <c r="S29" s="15">
        <v>37.4</v>
      </c>
      <c r="T29" s="13">
        <v>18.2</v>
      </c>
      <c r="U29" s="14">
        <v>15.1</v>
      </c>
      <c r="V29" s="15">
        <v>21.7</v>
      </c>
      <c r="W29" s="13">
        <v>74.099999999999994</v>
      </c>
      <c r="X29" s="14">
        <v>70.2</v>
      </c>
      <c r="Y29" s="15">
        <v>77.599999999999994</v>
      </c>
      <c r="Z29" s="13">
        <v>10.5</v>
      </c>
      <c r="AA29" s="36">
        <v>8.1999999999999993</v>
      </c>
      <c r="AB29" s="38">
        <v>13.4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3DEF-D34B-5640-841A-BB27AFF6290B}">
  <dimension ref="A1:AB29"/>
  <sheetViews>
    <sheetView workbookViewId="0">
      <selection activeCell="A2" sqref="A2:AB29"/>
    </sheetView>
  </sheetViews>
  <sheetFormatPr baseColWidth="10" defaultRowHeight="15" x14ac:dyDescent="0.2"/>
  <sheetData>
    <row r="1" spans="1:28" x14ac:dyDescent="0.2">
      <c r="A1" s="3" t="s">
        <v>30</v>
      </c>
      <c r="B1" s="3"/>
      <c r="C1" s="5" t="s">
        <v>1</v>
      </c>
      <c r="D1" s="108" t="s">
        <v>73</v>
      </c>
      <c r="E1" t="s">
        <v>74</v>
      </c>
      <c r="F1" t="s">
        <v>76</v>
      </c>
      <c r="G1" t="s">
        <v>77</v>
      </c>
      <c r="H1" t="s">
        <v>75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s="10" t="s">
        <v>2</v>
      </c>
      <c r="R1" s="11" t="s">
        <v>11</v>
      </c>
      <c r="S1" s="12" t="s">
        <v>12</v>
      </c>
      <c r="T1" s="18" t="s">
        <v>3</v>
      </c>
      <c r="U1" s="19" t="s">
        <v>13</v>
      </c>
      <c r="V1" s="20" t="s">
        <v>14</v>
      </c>
      <c r="W1" s="21" t="s">
        <v>15</v>
      </c>
      <c r="X1" s="22" t="s">
        <v>16</v>
      </c>
      <c r="Y1" s="23" t="s">
        <v>17</v>
      </c>
      <c r="Z1" s="100" t="s">
        <v>45</v>
      </c>
      <c r="AA1" s="101" t="s">
        <v>46</v>
      </c>
      <c r="AB1" s="102" t="s">
        <v>47</v>
      </c>
    </row>
    <row r="2" spans="1:28" x14ac:dyDescent="0.2">
      <c r="A2" s="70" t="s">
        <v>25</v>
      </c>
      <c r="B2" s="42"/>
      <c r="C2" s="43" t="s">
        <v>6</v>
      </c>
      <c r="D2" s="113" t="s">
        <v>54</v>
      </c>
      <c r="E2" s="115">
        <f>Q2</f>
        <v>21.4</v>
      </c>
      <c r="F2" s="115">
        <f t="shared" ref="F2:M2" si="0">R2</f>
        <v>18</v>
      </c>
      <c r="G2" s="115">
        <f t="shared" si="0"/>
        <v>25.2</v>
      </c>
      <c r="H2" s="115">
        <f t="shared" si="0"/>
        <v>0</v>
      </c>
      <c r="I2" s="115">
        <f t="shared" si="0"/>
        <v>0</v>
      </c>
      <c r="J2" s="115">
        <f t="shared" si="0"/>
        <v>0</v>
      </c>
      <c r="K2" s="115">
        <f t="shared" si="0"/>
        <v>0</v>
      </c>
      <c r="L2" s="115">
        <f t="shared" si="0"/>
        <v>0</v>
      </c>
      <c r="M2" s="115">
        <f t="shared" si="0"/>
        <v>0</v>
      </c>
      <c r="N2" s="115"/>
      <c r="O2" s="115"/>
      <c r="P2" s="115"/>
      <c r="Q2" s="13">
        <v>21.4</v>
      </c>
      <c r="R2" s="36">
        <v>18</v>
      </c>
      <c r="S2" s="38">
        <v>25.2</v>
      </c>
      <c r="T2" s="29"/>
      <c r="U2" s="30"/>
      <c r="V2" s="31"/>
      <c r="W2" s="29"/>
      <c r="X2" s="30"/>
      <c r="Y2" s="31"/>
      <c r="Z2" s="56"/>
      <c r="AA2" s="57"/>
      <c r="AB2" s="28"/>
    </row>
    <row r="3" spans="1:28" x14ac:dyDescent="0.2">
      <c r="A3" s="61" t="s">
        <v>25</v>
      </c>
      <c r="B3" s="28"/>
      <c r="C3" s="6" t="s">
        <v>7</v>
      </c>
      <c r="D3" s="113" t="s">
        <v>55</v>
      </c>
      <c r="E3" s="115">
        <f>AVERAGE(Q3:Q6)</f>
        <v>16.074999999999999</v>
      </c>
      <c r="F3" s="115">
        <f t="shared" ref="F3:M3" si="1">AVERAGE(R3:R6)</f>
        <v>13.149999999999999</v>
      </c>
      <c r="G3" s="115">
        <f t="shared" si="1"/>
        <v>21.974999999999998</v>
      </c>
      <c r="H3" s="115">
        <f t="shared" si="1"/>
        <v>18.95</v>
      </c>
      <c r="I3" s="115">
        <f t="shared" si="1"/>
        <v>15.75</v>
      </c>
      <c r="J3" s="115">
        <f t="shared" si="1"/>
        <v>22.549999999999997</v>
      </c>
      <c r="K3" s="115">
        <f t="shared" si="1"/>
        <v>62.474999999999994</v>
      </c>
      <c r="L3" s="115">
        <f t="shared" si="1"/>
        <v>58.174999999999997</v>
      </c>
      <c r="M3" s="115">
        <f t="shared" si="1"/>
        <v>66.575000000000003</v>
      </c>
      <c r="N3" s="115"/>
      <c r="O3" s="115"/>
      <c r="P3" s="115"/>
      <c r="Q3" s="63">
        <v>18.399999999999999</v>
      </c>
      <c r="R3" s="36">
        <v>15.3</v>
      </c>
      <c r="S3" s="38">
        <v>21.9</v>
      </c>
      <c r="T3" s="14">
        <v>19.5</v>
      </c>
      <c r="U3" s="36">
        <v>16.3</v>
      </c>
      <c r="V3" s="38">
        <v>23.1</v>
      </c>
      <c r="W3" s="14">
        <v>56.5</v>
      </c>
      <c r="X3" s="36">
        <v>52.2</v>
      </c>
      <c r="Y3" s="38">
        <v>60.7</v>
      </c>
      <c r="Z3" s="26"/>
      <c r="AA3" s="27"/>
      <c r="AB3" s="4"/>
    </row>
    <row r="4" spans="1:28" x14ac:dyDescent="0.2">
      <c r="A4" s="67" t="s">
        <v>25</v>
      </c>
      <c r="B4" s="42"/>
      <c r="C4" s="43" t="s">
        <v>8</v>
      </c>
      <c r="D4" s="113" t="s">
        <v>56</v>
      </c>
      <c r="E4" s="115">
        <f>AVERAGE(Q7:Q10)</f>
        <v>14.15</v>
      </c>
      <c r="F4" s="115">
        <f t="shared" ref="F4:M4" si="2">AVERAGE(R7:R10)</f>
        <v>11.425000000000001</v>
      </c>
      <c r="G4" s="115">
        <f t="shared" si="2"/>
        <v>19.899999999999999</v>
      </c>
      <c r="H4" s="115">
        <f t="shared" si="2"/>
        <v>13.825000000000001</v>
      </c>
      <c r="I4" s="115">
        <f t="shared" si="2"/>
        <v>11.125</v>
      </c>
      <c r="J4" s="115">
        <f t="shared" si="2"/>
        <v>17.05</v>
      </c>
      <c r="K4" s="115">
        <f t="shared" si="2"/>
        <v>63.424999999999997</v>
      </c>
      <c r="L4" s="115">
        <f t="shared" si="2"/>
        <v>59.3</v>
      </c>
      <c r="M4" s="115">
        <f t="shared" si="2"/>
        <v>66.525000000000006</v>
      </c>
      <c r="N4" s="115"/>
      <c r="O4" s="115"/>
      <c r="P4" s="115"/>
      <c r="Q4" s="13">
        <v>16</v>
      </c>
      <c r="R4" s="36">
        <v>13.1</v>
      </c>
      <c r="S4" s="38">
        <v>29.4</v>
      </c>
      <c r="T4" s="14">
        <v>18.899999999999999</v>
      </c>
      <c r="U4" s="36">
        <v>15.7</v>
      </c>
      <c r="V4" s="38">
        <v>22.5</v>
      </c>
      <c r="W4" s="14">
        <v>63.1</v>
      </c>
      <c r="X4" s="36">
        <v>58.8</v>
      </c>
      <c r="Y4" s="38">
        <v>67.2</v>
      </c>
      <c r="Z4" s="26"/>
      <c r="AA4" s="27"/>
      <c r="AB4" s="4"/>
    </row>
    <row r="5" spans="1:28" x14ac:dyDescent="0.2">
      <c r="A5" s="61" t="s">
        <v>25</v>
      </c>
      <c r="B5" s="28"/>
      <c r="C5" s="6" t="s">
        <v>9</v>
      </c>
      <c r="D5" s="113" t="s">
        <v>57</v>
      </c>
      <c r="E5" s="115">
        <f>AVERAGE(Q11:Q12)</f>
        <v>13.25</v>
      </c>
      <c r="F5" s="115">
        <f t="shared" ref="F5:M5" si="3">AVERAGE(R11:R12)</f>
        <v>10.65</v>
      </c>
      <c r="G5" s="115">
        <f t="shared" si="3"/>
        <v>16.399999999999999</v>
      </c>
      <c r="H5" s="115">
        <f t="shared" si="3"/>
        <v>10.199999999999999</v>
      </c>
      <c r="I5" s="115">
        <f t="shared" si="3"/>
        <v>7.85</v>
      </c>
      <c r="J5" s="115">
        <f t="shared" si="3"/>
        <v>13.1</v>
      </c>
      <c r="K5" s="115">
        <f t="shared" si="3"/>
        <v>63.1</v>
      </c>
      <c r="L5" s="115">
        <f t="shared" si="3"/>
        <v>58.8</v>
      </c>
      <c r="M5" s="115">
        <f t="shared" si="3"/>
        <v>67.099999999999994</v>
      </c>
      <c r="N5" s="115"/>
      <c r="O5" s="115"/>
      <c r="P5" s="115"/>
      <c r="Q5" s="13">
        <v>15.9</v>
      </c>
      <c r="R5" s="36">
        <v>12.9</v>
      </c>
      <c r="S5" s="38">
        <v>19.3</v>
      </c>
      <c r="T5" s="14">
        <v>20.5</v>
      </c>
      <c r="U5" s="36">
        <v>17.2</v>
      </c>
      <c r="V5" s="38">
        <v>24.2</v>
      </c>
      <c r="W5" s="14">
        <v>64.3</v>
      </c>
      <c r="X5" s="36">
        <v>60</v>
      </c>
      <c r="Y5" s="38">
        <v>68.400000000000006</v>
      </c>
      <c r="Z5" s="26"/>
      <c r="AA5" s="27"/>
      <c r="AB5" s="4"/>
    </row>
    <row r="6" spans="1:28" x14ac:dyDescent="0.2">
      <c r="A6" s="67" t="s">
        <v>25</v>
      </c>
      <c r="B6" s="42"/>
      <c r="C6" s="51" t="s">
        <v>10</v>
      </c>
      <c r="D6" s="113" t="s">
        <v>58</v>
      </c>
      <c r="E6" s="115">
        <f>AVERAGE(Q13:Q14)</f>
        <v>14.692815</v>
      </c>
      <c r="F6" s="115">
        <f t="shared" ref="F6:M6" si="4">AVERAGE(R13:R14)</f>
        <v>11.967635</v>
      </c>
      <c r="G6" s="115">
        <f t="shared" si="4"/>
        <v>17.958480000000002</v>
      </c>
      <c r="H6" s="115">
        <f t="shared" si="4"/>
        <v>11.301805</v>
      </c>
      <c r="I6" s="115">
        <f t="shared" si="4"/>
        <v>8.9104050000000008</v>
      </c>
      <c r="J6" s="115">
        <f t="shared" si="4"/>
        <v>14.266435000000001</v>
      </c>
      <c r="K6" s="115">
        <f t="shared" si="4"/>
        <v>63.385170000000002</v>
      </c>
      <c r="L6" s="115">
        <f t="shared" si="4"/>
        <v>59.142099999999999</v>
      </c>
      <c r="M6" s="115">
        <f t="shared" si="4"/>
        <v>67.428754999999995</v>
      </c>
      <c r="N6" s="115"/>
      <c r="O6" s="115"/>
      <c r="P6" s="115"/>
      <c r="Q6" s="13">
        <v>14</v>
      </c>
      <c r="R6" s="36">
        <v>11.3</v>
      </c>
      <c r="S6" s="38">
        <v>17.3</v>
      </c>
      <c r="T6" s="14">
        <v>16.899999999999999</v>
      </c>
      <c r="U6" s="36">
        <v>13.8</v>
      </c>
      <c r="V6" s="38">
        <v>20.399999999999999</v>
      </c>
      <c r="W6" s="14">
        <v>66</v>
      </c>
      <c r="X6" s="36">
        <v>61.7</v>
      </c>
      <c r="Y6" s="38">
        <v>70</v>
      </c>
      <c r="Z6" s="26"/>
      <c r="AA6" s="27"/>
      <c r="AB6" s="4"/>
    </row>
    <row r="7" spans="1:28" x14ac:dyDescent="0.2">
      <c r="A7" s="61" t="s">
        <v>25</v>
      </c>
      <c r="B7" s="42"/>
      <c r="C7" s="51" t="s">
        <v>18</v>
      </c>
      <c r="D7" s="110" t="s">
        <v>59</v>
      </c>
      <c r="E7" s="115">
        <f>Q15</f>
        <v>14.5</v>
      </c>
      <c r="F7" s="115">
        <f t="shared" ref="F7:M8" si="5">R15</f>
        <v>11.7</v>
      </c>
      <c r="G7" s="115">
        <f t="shared" si="5"/>
        <v>17.8</v>
      </c>
      <c r="H7" s="115">
        <f t="shared" si="5"/>
        <v>13.4</v>
      </c>
      <c r="I7" s="115">
        <f t="shared" si="5"/>
        <v>10.8</v>
      </c>
      <c r="J7" s="115">
        <f t="shared" si="5"/>
        <v>16.600000000000001</v>
      </c>
      <c r="K7" s="115">
        <f t="shared" si="5"/>
        <v>63.2</v>
      </c>
      <c r="L7" s="115">
        <f t="shared" si="5"/>
        <v>58.9</v>
      </c>
      <c r="M7" s="115">
        <f t="shared" si="5"/>
        <v>67.400000000000006</v>
      </c>
      <c r="N7" s="115"/>
      <c r="O7" s="115"/>
      <c r="P7" s="115"/>
      <c r="Q7" s="13">
        <v>16</v>
      </c>
      <c r="R7" s="36">
        <v>13.1</v>
      </c>
      <c r="S7" s="38">
        <v>19.399999999999999</v>
      </c>
      <c r="T7" s="14">
        <v>17.5</v>
      </c>
      <c r="U7" s="36">
        <v>14.5</v>
      </c>
      <c r="V7" s="38">
        <v>21</v>
      </c>
      <c r="W7" s="14">
        <v>62.8</v>
      </c>
      <c r="X7" s="36">
        <v>58.6</v>
      </c>
      <c r="Y7" s="38">
        <v>66.8</v>
      </c>
      <c r="Z7" s="26"/>
      <c r="AA7" s="27"/>
      <c r="AB7" s="4"/>
    </row>
    <row r="8" spans="1:28" x14ac:dyDescent="0.2">
      <c r="A8" s="61" t="s">
        <v>25</v>
      </c>
      <c r="B8" s="42"/>
      <c r="C8" s="51" t="s">
        <v>21</v>
      </c>
      <c r="D8" s="110" t="s">
        <v>60</v>
      </c>
      <c r="E8" s="115">
        <f>Q16</f>
        <v>15</v>
      </c>
      <c r="F8" s="115">
        <f t="shared" si="5"/>
        <v>12.2</v>
      </c>
      <c r="G8" s="115">
        <f t="shared" si="5"/>
        <v>18.3</v>
      </c>
      <c r="H8" s="115">
        <f t="shared" si="5"/>
        <v>14.8</v>
      </c>
      <c r="I8" s="115">
        <f t="shared" si="5"/>
        <v>12.2</v>
      </c>
      <c r="J8" s="115">
        <f t="shared" si="5"/>
        <v>18.2</v>
      </c>
      <c r="K8" s="115">
        <f t="shared" si="5"/>
        <v>64.8</v>
      </c>
      <c r="L8" s="115">
        <f t="shared" si="5"/>
        <v>60.5</v>
      </c>
      <c r="M8" s="115">
        <f t="shared" si="5"/>
        <v>68.900000000000006</v>
      </c>
      <c r="N8" s="115"/>
      <c r="O8" s="115"/>
      <c r="P8" s="115"/>
      <c r="Q8" s="13">
        <v>15</v>
      </c>
      <c r="R8" s="14">
        <v>12.2</v>
      </c>
      <c r="S8" s="15">
        <v>18.399999999999999</v>
      </c>
      <c r="T8" s="13">
        <v>13.9</v>
      </c>
      <c r="U8" s="14">
        <v>11.2</v>
      </c>
      <c r="V8" s="15">
        <v>17.2</v>
      </c>
      <c r="W8" s="13">
        <v>68.8</v>
      </c>
      <c r="X8" s="14">
        <v>64.599999999999994</v>
      </c>
      <c r="Y8" s="15">
        <v>68.8</v>
      </c>
      <c r="Z8" s="26"/>
      <c r="AA8" s="27"/>
      <c r="AB8" s="4"/>
    </row>
    <row r="9" spans="1:28" x14ac:dyDescent="0.2">
      <c r="A9" s="61" t="s">
        <v>25</v>
      </c>
      <c r="B9" s="42"/>
      <c r="C9" s="51" t="s">
        <v>27</v>
      </c>
      <c r="D9" s="113" t="s">
        <v>61</v>
      </c>
      <c r="E9" s="115">
        <f>AVERAGE(Q17)</f>
        <v>15.4</v>
      </c>
      <c r="F9" s="115">
        <f t="shared" ref="F9:M9" si="6">AVERAGE(R17)</f>
        <v>12.5</v>
      </c>
      <c r="G9" s="115">
        <f t="shared" si="6"/>
        <v>18.8</v>
      </c>
      <c r="H9" s="115">
        <f t="shared" si="6"/>
        <v>14.1</v>
      </c>
      <c r="I9" s="115">
        <f t="shared" si="6"/>
        <v>11.3</v>
      </c>
      <c r="J9" s="115">
        <f t="shared" si="6"/>
        <v>17.399999999999999</v>
      </c>
      <c r="K9" s="115">
        <f t="shared" si="6"/>
        <v>65.5</v>
      </c>
      <c r="L9" s="115">
        <f t="shared" si="6"/>
        <v>61.1</v>
      </c>
      <c r="M9" s="115">
        <f t="shared" si="6"/>
        <v>69.7</v>
      </c>
      <c r="N9" s="115"/>
      <c r="O9" s="115"/>
      <c r="P9" s="115"/>
      <c r="Q9" s="13">
        <v>12.7</v>
      </c>
      <c r="R9" s="14">
        <v>10.1</v>
      </c>
      <c r="S9" s="15">
        <v>25.8</v>
      </c>
      <c r="T9" s="13">
        <v>12.8</v>
      </c>
      <c r="U9" s="14">
        <v>10.199999999999999</v>
      </c>
      <c r="V9" s="15">
        <v>15.9</v>
      </c>
      <c r="W9" s="13">
        <v>59.4</v>
      </c>
      <c r="X9" s="14">
        <v>55.6</v>
      </c>
      <c r="Y9" s="15">
        <v>63.7</v>
      </c>
      <c r="Z9" s="26"/>
      <c r="AA9" s="27"/>
      <c r="AB9" s="4"/>
    </row>
    <row r="10" spans="1:28" x14ac:dyDescent="0.2">
      <c r="A10" s="61" t="s">
        <v>25</v>
      </c>
      <c r="B10" s="40"/>
      <c r="C10" s="51" t="s">
        <v>28</v>
      </c>
      <c r="D10" s="113" t="s">
        <v>62</v>
      </c>
      <c r="E10" s="115">
        <f>AVERAGE(Q18:Q19)</f>
        <v>17.899999999999999</v>
      </c>
      <c r="F10" s="115">
        <f t="shared" ref="F10:M10" si="7">AVERAGE(R18:R19)</f>
        <v>14.9</v>
      </c>
      <c r="G10" s="115">
        <f t="shared" si="7"/>
        <v>21.450000000000003</v>
      </c>
      <c r="H10" s="115">
        <f t="shared" si="7"/>
        <v>19.8</v>
      </c>
      <c r="I10" s="115">
        <f t="shared" si="7"/>
        <v>16.649999999999999</v>
      </c>
      <c r="J10" s="115">
        <f t="shared" si="7"/>
        <v>23.4</v>
      </c>
      <c r="K10" s="115">
        <f t="shared" si="7"/>
        <v>63.550000000000004</v>
      </c>
      <c r="L10" s="115">
        <f t="shared" si="7"/>
        <v>59.349999999999994</v>
      </c>
      <c r="M10" s="115">
        <f t="shared" si="7"/>
        <v>67.55</v>
      </c>
      <c r="N10" s="115"/>
      <c r="O10" s="115"/>
      <c r="P10" s="115"/>
      <c r="Q10" s="13">
        <v>12.9</v>
      </c>
      <c r="R10" s="14">
        <v>10.3</v>
      </c>
      <c r="S10" s="15">
        <v>16</v>
      </c>
      <c r="T10" s="13">
        <v>11.1</v>
      </c>
      <c r="U10" s="14">
        <v>8.6</v>
      </c>
      <c r="V10" s="15">
        <v>14.1</v>
      </c>
      <c r="W10" s="13">
        <v>62.7</v>
      </c>
      <c r="X10" s="14">
        <v>58.4</v>
      </c>
      <c r="Y10" s="15">
        <v>66.8</v>
      </c>
      <c r="Z10" s="26"/>
      <c r="AA10" s="27"/>
      <c r="AB10" s="4"/>
    </row>
    <row r="11" spans="1:28" x14ac:dyDescent="0.2">
      <c r="A11" s="61" t="s">
        <v>25</v>
      </c>
      <c r="B11" s="64"/>
      <c r="C11" s="51" t="s">
        <v>31</v>
      </c>
      <c r="D11" s="110" t="s">
        <v>63</v>
      </c>
      <c r="E11" s="115">
        <f t="shared" ref="E11:M11" si="8">Q20</f>
        <v>16.600000000000001</v>
      </c>
      <c r="F11" s="115">
        <f t="shared" si="8"/>
        <v>13.6</v>
      </c>
      <c r="G11" s="115">
        <f t="shared" si="8"/>
        <v>20</v>
      </c>
      <c r="H11" s="115">
        <f t="shared" si="8"/>
        <v>21.1</v>
      </c>
      <c r="I11" s="115">
        <f t="shared" si="8"/>
        <v>17.8</v>
      </c>
      <c r="J11" s="115">
        <f t="shared" si="8"/>
        <v>24.8</v>
      </c>
      <c r="K11" s="115">
        <f t="shared" si="8"/>
        <v>65.5</v>
      </c>
      <c r="L11" s="115">
        <f t="shared" si="8"/>
        <v>61.3</v>
      </c>
      <c r="M11" s="115">
        <f t="shared" si="8"/>
        <v>69.5</v>
      </c>
      <c r="N11" s="115"/>
      <c r="O11" s="115"/>
      <c r="P11" s="115"/>
      <c r="Q11" s="13">
        <v>14.6</v>
      </c>
      <c r="R11" s="14">
        <v>11.9</v>
      </c>
      <c r="S11" s="15">
        <v>17.8</v>
      </c>
      <c r="T11" s="13">
        <v>11.6</v>
      </c>
      <c r="U11" s="14">
        <v>9.1</v>
      </c>
      <c r="V11" s="15">
        <v>14.6</v>
      </c>
      <c r="W11" s="13">
        <v>64.400000000000006</v>
      </c>
      <c r="X11" s="14">
        <v>60.2</v>
      </c>
      <c r="Y11" s="15">
        <v>68.3</v>
      </c>
      <c r="Z11" s="26"/>
      <c r="AA11" s="27"/>
      <c r="AB11" s="4"/>
    </row>
    <row r="12" spans="1:28" x14ac:dyDescent="0.2">
      <c r="A12" s="61" t="s">
        <v>25</v>
      </c>
      <c r="B12" s="79"/>
      <c r="C12" s="6" t="s">
        <v>32</v>
      </c>
      <c r="D12" s="110" t="s">
        <v>64</v>
      </c>
      <c r="E12" s="115">
        <f t="shared" ref="E12:E20" si="9">Q21</f>
        <v>16.3</v>
      </c>
      <c r="F12" s="115">
        <f t="shared" ref="F12:P20" si="10">R21</f>
        <v>13.4</v>
      </c>
      <c r="G12" s="115">
        <f t="shared" si="10"/>
        <v>19.8</v>
      </c>
      <c r="H12" s="115">
        <f t="shared" si="10"/>
        <v>18.5</v>
      </c>
      <c r="I12" s="115">
        <f t="shared" si="10"/>
        <v>15.4</v>
      </c>
      <c r="J12" s="115">
        <f t="shared" si="10"/>
        <v>22.2</v>
      </c>
      <c r="K12" s="115">
        <f t="shared" si="10"/>
        <v>64.2</v>
      </c>
      <c r="L12" s="115">
        <f t="shared" si="10"/>
        <v>60</v>
      </c>
      <c r="M12" s="115">
        <f t="shared" si="10"/>
        <v>68.3</v>
      </c>
      <c r="N12" s="115"/>
      <c r="O12" s="115"/>
      <c r="P12" s="115"/>
      <c r="Q12" s="13">
        <v>11.9</v>
      </c>
      <c r="R12" s="14">
        <v>9.4</v>
      </c>
      <c r="S12" s="15">
        <v>15</v>
      </c>
      <c r="T12" s="13">
        <v>8.8000000000000007</v>
      </c>
      <c r="U12" s="14">
        <v>6.6</v>
      </c>
      <c r="V12" s="15">
        <v>11.6</v>
      </c>
      <c r="W12" s="13">
        <v>61.8</v>
      </c>
      <c r="X12" s="14">
        <v>57.4</v>
      </c>
      <c r="Y12" s="15">
        <v>65.900000000000006</v>
      </c>
      <c r="Z12" s="26"/>
      <c r="AA12" s="27"/>
      <c r="AB12" s="4"/>
    </row>
    <row r="13" spans="1:28" x14ac:dyDescent="0.2">
      <c r="A13" s="61" t="s">
        <v>25</v>
      </c>
      <c r="B13" s="79"/>
      <c r="C13" s="6" t="s">
        <v>33</v>
      </c>
      <c r="D13" s="110" t="s">
        <v>65</v>
      </c>
      <c r="E13" s="115">
        <f t="shared" si="9"/>
        <v>17.3</v>
      </c>
      <c r="F13" s="115">
        <f t="shared" si="10"/>
        <v>14.2</v>
      </c>
      <c r="G13" s="115">
        <f t="shared" si="10"/>
        <v>20.8</v>
      </c>
      <c r="H13" s="115">
        <f t="shared" si="10"/>
        <v>21.9</v>
      </c>
      <c r="I13" s="115">
        <f t="shared" si="10"/>
        <v>18.5</v>
      </c>
      <c r="J13" s="115">
        <f t="shared" si="10"/>
        <v>25.7</v>
      </c>
      <c r="K13" s="115">
        <f t="shared" si="10"/>
        <v>63.1</v>
      </c>
      <c r="L13" s="115">
        <f t="shared" si="10"/>
        <v>58.8</v>
      </c>
      <c r="M13" s="115">
        <f t="shared" si="10"/>
        <v>67.3</v>
      </c>
      <c r="N13" s="115">
        <f t="shared" si="10"/>
        <v>7</v>
      </c>
      <c r="O13" s="115">
        <f t="shared" si="10"/>
        <v>5.0999999999999996</v>
      </c>
      <c r="P13" s="115">
        <f t="shared" si="10"/>
        <v>9.6</v>
      </c>
      <c r="Q13" s="13">
        <v>13.4</v>
      </c>
      <c r="R13" s="14">
        <v>10.8</v>
      </c>
      <c r="S13" s="15">
        <v>16.600000000000001</v>
      </c>
      <c r="T13" s="13">
        <v>10.7</v>
      </c>
      <c r="U13" s="14">
        <v>8.4</v>
      </c>
      <c r="V13" s="15">
        <v>13.6</v>
      </c>
      <c r="W13" s="13">
        <v>63</v>
      </c>
      <c r="X13" s="14">
        <v>58.7</v>
      </c>
      <c r="Y13" s="15">
        <v>67.099999999999994</v>
      </c>
      <c r="Z13" s="26"/>
      <c r="AA13" s="27"/>
      <c r="AB13" s="4"/>
    </row>
    <row r="14" spans="1:28" x14ac:dyDescent="0.2">
      <c r="A14" s="61" t="s">
        <v>25</v>
      </c>
      <c r="B14" s="64"/>
      <c r="C14" s="51" t="s">
        <v>34</v>
      </c>
      <c r="D14" s="110" t="s">
        <v>66</v>
      </c>
      <c r="E14" s="115">
        <f t="shared" si="9"/>
        <v>16.8</v>
      </c>
      <c r="F14" s="115">
        <f t="shared" si="10"/>
        <v>13.8</v>
      </c>
      <c r="G14" s="115">
        <f t="shared" si="10"/>
        <v>20.2</v>
      </c>
      <c r="H14" s="115">
        <f t="shared" si="10"/>
        <v>19.2</v>
      </c>
      <c r="I14" s="115">
        <f t="shared" si="10"/>
        <v>16.2</v>
      </c>
      <c r="J14" s="115">
        <f t="shared" si="10"/>
        <v>22.8</v>
      </c>
      <c r="K14" s="115">
        <f t="shared" si="10"/>
        <v>63.6</v>
      </c>
      <c r="L14" s="115">
        <f t="shared" si="10"/>
        <v>59.4</v>
      </c>
      <c r="M14" s="115">
        <f t="shared" si="10"/>
        <v>67.7</v>
      </c>
      <c r="N14" s="115">
        <f t="shared" si="10"/>
        <v>7.1</v>
      </c>
      <c r="O14" s="115">
        <f t="shared" si="10"/>
        <v>5.2</v>
      </c>
      <c r="P14" s="115">
        <f t="shared" si="10"/>
        <v>7.1</v>
      </c>
      <c r="Q14" s="13">
        <v>15.98563</v>
      </c>
      <c r="R14" s="14">
        <v>13.135269999999998</v>
      </c>
      <c r="S14" s="15">
        <v>19.316959999999998</v>
      </c>
      <c r="T14" s="14">
        <v>11.90361</v>
      </c>
      <c r="U14" s="14">
        <v>9.4208099999999995</v>
      </c>
      <c r="V14" s="15">
        <v>14.932870000000001</v>
      </c>
      <c r="W14" s="14">
        <v>63.770340000000004</v>
      </c>
      <c r="X14" s="14">
        <v>59.584199999999996</v>
      </c>
      <c r="Y14" s="15">
        <v>67.757509999999996</v>
      </c>
      <c r="Z14" s="26"/>
      <c r="AA14" s="27"/>
      <c r="AB14" s="4"/>
    </row>
    <row r="15" spans="1:28" x14ac:dyDescent="0.2">
      <c r="A15" s="61" t="s">
        <v>25</v>
      </c>
      <c r="B15" s="79"/>
      <c r="C15" s="6" t="s">
        <v>35</v>
      </c>
      <c r="D15" s="110" t="s">
        <v>67</v>
      </c>
      <c r="E15" s="115">
        <f t="shared" si="9"/>
        <v>16.7</v>
      </c>
      <c r="F15" s="115">
        <f t="shared" si="10"/>
        <v>13.7</v>
      </c>
      <c r="G15" s="115">
        <f t="shared" si="10"/>
        <v>20.399999999999999</v>
      </c>
      <c r="H15" s="115">
        <f t="shared" si="10"/>
        <v>21.7</v>
      </c>
      <c r="I15" s="115">
        <f t="shared" si="10"/>
        <v>18.3</v>
      </c>
      <c r="J15" s="115">
        <f t="shared" si="10"/>
        <v>25.6</v>
      </c>
      <c r="K15" s="115">
        <f t="shared" si="10"/>
        <v>62.5</v>
      </c>
      <c r="L15" s="115">
        <f t="shared" si="10"/>
        <v>58</v>
      </c>
      <c r="M15" s="115">
        <f t="shared" si="10"/>
        <v>66.8</v>
      </c>
      <c r="N15" s="115">
        <f t="shared" si="10"/>
        <v>8.1999999999999993</v>
      </c>
      <c r="O15" s="115">
        <f t="shared" si="10"/>
        <v>6.1</v>
      </c>
      <c r="P15" s="115">
        <f t="shared" si="10"/>
        <v>11</v>
      </c>
      <c r="Q15" s="26">
        <v>14.5</v>
      </c>
      <c r="R15" s="14">
        <v>11.7</v>
      </c>
      <c r="S15" s="15">
        <v>17.8</v>
      </c>
      <c r="T15" s="13">
        <v>13.4</v>
      </c>
      <c r="U15" s="14">
        <v>10.8</v>
      </c>
      <c r="V15" s="15">
        <v>16.600000000000001</v>
      </c>
      <c r="W15" s="13">
        <v>63.2</v>
      </c>
      <c r="X15" s="14">
        <v>58.9</v>
      </c>
      <c r="Y15" s="15">
        <v>67.400000000000006</v>
      </c>
      <c r="Z15" s="26"/>
      <c r="AA15" s="27"/>
      <c r="AB15" s="4"/>
    </row>
    <row r="16" spans="1:28" x14ac:dyDescent="0.2">
      <c r="A16" s="61" t="s">
        <v>25</v>
      </c>
      <c r="B16" s="64"/>
      <c r="C16" s="51" t="s">
        <v>36</v>
      </c>
      <c r="D16" s="110" t="s">
        <v>68</v>
      </c>
      <c r="E16" s="115">
        <f t="shared" si="9"/>
        <v>16</v>
      </c>
      <c r="F16" s="115">
        <f t="shared" si="10"/>
        <v>13.1</v>
      </c>
      <c r="G16" s="115">
        <f t="shared" si="10"/>
        <v>19.399999999999999</v>
      </c>
      <c r="H16" s="115">
        <f t="shared" si="10"/>
        <v>17.600000000000001</v>
      </c>
      <c r="I16" s="115">
        <f t="shared" si="10"/>
        <v>14.6</v>
      </c>
      <c r="J16" s="115">
        <f t="shared" si="10"/>
        <v>21.1</v>
      </c>
      <c r="K16" s="115">
        <f t="shared" si="10"/>
        <v>61.7</v>
      </c>
      <c r="L16" s="115">
        <f t="shared" si="10"/>
        <v>57.5</v>
      </c>
      <c r="M16" s="115">
        <f t="shared" si="10"/>
        <v>65.8</v>
      </c>
      <c r="N16" s="115">
        <f t="shared" si="10"/>
        <v>9.5</v>
      </c>
      <c r="O16" s="115">
        <f t="shared" si="10"/>
        <v>7.2</v>
      </c>
      <c r="P16" s="115">
        <f t="shared" si="10"/>
        <v>12.3</v>
      </c>
      <c r="Q16" s="13">
        <v>15</v>
      </c>
      <c r="R16" s="14">
        <v>12.2</v>
      </c>
      <c r="S16" s="15">
        <v>18.3</v>
      </c>
      <c r="T16" s="13">
        <v>14.8</v>
      </c>
      <c r="U16" s="14">
        <v>12.2</v>
      </c>
      <c r="V16" s="15">
        <v>18.2</v>
      </c>
      <c r="W16" s="13">
        <v>64.8</v>
      </c>
      <c r="X16" s="14">
        <v>60.5</v>
      </c>
      <c r="Y16" s="15">
        <v>68.900000000000006</v>
      </c>
      <c r="Z16" s="26"/>
      <c r="AA16" s="27"/>
      <c r="AB16" s="4"/>
    </row>
    <row r="17" spans="1:28" x14ac:dyDescent="0.2">
      <c r="A17" s="61" t="s">
        <v>25</v>
      </c>
      <c r="B17" s="64"/>
      <c r="C17" s="51" t="s">
        <v>37</v>
      </c>
      <c r="D17" s="110" t="s">
        <v>69</v>
      </c>
      <c r="E17" s="115">
        <f t="shared" si="9"/>
        <v>14.6</v>
      </c>
      <c r="F17" s="115">
        <f t="shared" si="10"/>
        <v>11.8</v>
      </c>
      <c r="G17" s="115">
        <f t="shared" si="10"/>
        <v>17.899999999999999</v>
      </c>
      <c r="H17" s="115">
        <f t="shared" si="10"/>
        <v>13.9</v>
      </c>
      <c r="I17" s="115">
        <f t="shared" si="10"/>
        <v>11.1</v>
      </c>
      <c r="J17" s="115">
        <f t="shared" si="10"/>
        <v>17.100000000000001</v>
      </c>
      <c r="K17" s="115">
        <f t="shared" si="10"/>
        <v>61.3</v>
      </c>
      <c r="L17" s="115">
        <f t="shared" si="10"/>
        <v>57.7</v>
      </c>
      <c r="M17" s="115">
        <f t="shared" si="10"/>
        <v>65.400000000000006</v>
      </c>
      <c r="N17" s="115">
        <f t="shared" si="10"/>
        <v>6.9</v>
      </c>
      <c r="O17" s="115">
        <f t="shared" si="10"/>
        <v>5</v>
      </c>
      <c r="P17" s="115">
        <f t="shared" si="10"/>
        <v>9.4</v>
      </c>
      <c r="Q17" s="13">
        <v>15.4</v>
      </c>
      <c r="R17" s="14">
        <v>12.5</v>
      </c>
      <c r="S17" s="15">
        <v>18.8</v>
      </c>
      <c r="T17" s="13">
        <v>14.1</v>
      </c>
      <c r="U17" s="14">
        <v>11.3</v>
      </c>
      <c r="V17" s="15">
        <v>17.399999999999999</v>
      </c>
      <c r="W17" s="13">
        <v>65.5</v>
      </c>
      <c r="X17" s="14">
        <v>61.1</v>
      </c>
      <c r="Y17" s="15">
        <v>69.7</v>
      </c>
      <c r="Z17" s="26"/>
      <c r="AA17" s="27"/>
      <c r="AB17" s="4"/>
    </row>
    <row r="18" spans="1:28" x14ac:dyDescent="0.2">
      <c r="A18" s="61" t="s">
        <v>25</v>
      </c>
      <c r="B18" s="64"/>
      <c r="C18" s="51" t="s">
        <v>38</v>
      </c>
      <c r="D18" s="110" t="s">
        <v>70</v>
      </c>
      <c r="E18" s="115">
        <f t="shared" si="9"/>
        <v>15.4</v>
      </c>
      <c r="F18" s="115">
        <f t="shared" si="10"/>
        <v>12.6</v>
      </c>
      <c r="G18" s="115">
        <f t="shared" si="10"/>
        <v>18.8</v>
      </c>
      <c r="H18" s="115">
        <f t="shared" si="10"/>
        <v>11.9</v>
      </c>
      <c r="I18" s="115">
        <f t="shared" si="10"/>
        <v>9.4</v>
      </c>
      <c r="J18" s="115">
        <f t="shared" si="10"/>
        <v>15</v>
      </c>
      <c r="K18" s="115">
        <f t="shared" si="10"/>
        <v>61.3</v>
      </c>
      <c r="L18" s="115">
        <f t="shared" si="10"/>
        <v>57.1</v>
      </c>
      <c r="M18" s="115">
        <f t="shared" si="10"/>
        <v>65.400000000000006</v>
      </c>
      <c r="N18" s="115">
        <f t="shared" si="10"/>
        <v>8</v>
      </c>
      <c r="O18" s="115">
        <f t="shared" si="10"/>
        <v>5.9</v>
      </c>
      <c r="P18" s="115">
        <f t="shared" si="10"/>
        <v>10.7</v>
      </c>
      <c r="Q18" s="13">
        <v>17.5</v>
      </c>
      <c r="R18" s="14">
        <v>14.5</v>
      </c>
      <c r="S18" s="15">
        <v>21.1</v>
      </c>
      <c r="T18" s="13">
        <v>18.5</v>
      </c>
      <c r="U18" s="14">
        <v>15.4</v>
      </c>
      <c r="V18" s="15">
        <v>22.1</v>
      </c>
      <c r="W18" s="13">
        <v>61.2</v>
      </c>
      <c r="X18" s="14">
        <v>56.9</v>
      </c>
      <c r="Y18" s="15">
        <v>65.3</v>
      </c>
      <c r="Z18" s="26"/>
      <c r="AA18" s="27"/>
      <c r="AB18" s="4"/>
    </row>
    <row r="19" spans="1:28" x14ac:dyDescent="0.2">
      <c r="A19" s="61" t="s">
        <v>25</v>
      </c>
      <c r="B19" s="64"/>
      <c r="C19" s="51" t="s">
        <v>39</v>
      </c>
      <c r="D19" s="110" t="s">
        <v>86</v>
      </c>
      <c r="E19" s="115">
        <f t="shared" si="9"/>
        <v>18</v>
      </c>
      <c r="F19" s="115">
        <f t="shared" si="10"/>
        <v>14.9</v>
      </c>
      <c r="G19" s="115">
        <f t="shared" si="10"/>
        <v>21.5</v>
      </c>
      <c r="H19" s="115">
        <f t="shared" si="10"/>
        <v>14.3</v>
      </c>
      <c r="I19" s="115">
        <f t="shared" si="10"/>
        <v>11.5</v>
      </c>
      <c r="J19" s="115">
        <f t="shared" si="10"/>
        <v>17.600000000000001</v>
      </c>
      <c r="K19" s="115">
        <f t="shared" si="10"/>
        <v>62.7</v>
      </c>
      <c r="L19" s="115">
        <f t="shared" si="10"/>
        <v>58.4</v>
      </c>
      <c r="M19" s="115">
        <f t="shared" si="10"/>
        <v>66.7</v>
      </c>
      <c r="N19" s="115">
        <f t="shared" si="10"/>
        <v>7.7</v>
      </c>
      <c r="O19" s="115">
        <f t="shared" si="10"/>
        <v>5.7</v>
      </c>
      <c r="P19" s="115">
        <f t="shared" si="10"/>
        <v>10.4</v>
      </c>
      <c r="Q19" s="13">
        <v>18.3</v>
      </c>
      <c r="R19" s="14">
        <v>15.3</v>
      </c>
      <c r="S19" s="15">
        <v>21.8</v>
      </c>
      <c r="T19" s="13">
        <v>21.1</v>
      </c>
      <c r="U19" s="14">
        <v>17.899999999999999</v>
      </c>
      <c r="V19" s="15">
        <v>24.7</v>
      </c>
      <c r="W19" s="13">
        <v>65.900000000000006</v>
      </c>
      <c r="X19" s="14">
        <v>61.8</v>
      </c>
      <c r="Y19" s="15">
        <v>69.8</v>
      </c>
      <c r="Z19" s="26"/>
      <c r="AA19" s="27"/>
      <c r="AB19" s="4"/>
    </row>
    <row r="20" spans="1:28" x14ac:dyDescent="0.2">
      <c r="A20" s="61" t="s">
        <v>25</v>
      </c>
      <c r="B20" s="64"/>
      <c r="C20" s="51" t="s">
        <v>40</v>
      </c>
      <c r="D20" s="110" t="s">
        <v>72</v>
      </c>
      <c r="E20" s="115">
        <f t="shared" si="9"/>
        <v>36.299999999999997</v>
      </c>
      <c r="F20" s="115">
        <f t="shared" si="10"/>
        <v>30</v>
      </c>
      <c r="G20" s="115">
        <f t="shared" si="10"/>
        <v>43.2</v>
      </c>
      <c r="H20" s="115">
        <f t="shared" si="10"/>
        <v>18.5</v>
      </c>
      <c r="I20" s="115">
        <f t="shared" si="10"/>
        <v>13.7</v>
      </c>
      <c r="J20" s="115">
        <f t="shared" si="10"/>
        <v>24.6</v>
      </c>
      <c r="K20" s="115">
        <f t="shared" si="10"/>
        <v>71.099999999999994</v>
      </c>
      <c r="L20" s="115">
        <f t="shared" si="10"/>
        <v>64.400000000000006</v>
      </c>
      <c r="M20" s="115">
        <f t="shared" si="10"/>
        <v>76.900000000000006</v>
      </c>
      <c r="N20" s="115">
        <f t="shared" si="10"/>
        <v>17.8</v>
      </c>
      <c r="O20" s="115">
        <f t="shared" si="10"/>
        <v>13.1</v>
      </c>
      <c r="P20" s="115">
        <f t="shared" si="10"/>
        <v>23.6</v>
      </c>
      <c r="Q20" s="13">
        <v>16.600000000000001</v>
      </c>
      <c r="R20" s="14">
        <v>13.6</v>
      </c>
      <c r="S20" s="15">
        <v>20</v>
      </c>
      <c r="T20" s="13">
        <v>21.1</v>
      </c>
      <c r="U20" s="14">
        <v>17.8</v>
      </c>
      <c r="V20" s="15">
        <v>24.8</v>
      </c>
      <c r="W20" s="27">
        <v>65.5</v>
      </c>
      <c r="X20" s="14">
        <v>61.3</v>
      </c>
      <c r="Y20" s="15">
        <v>69.5</v>
      </c>
      <c r="Z20" s="26"/>
      <c r="AA20" s="27"/>
      <c r="AB20" s="4"/>
    </row>
    <row r="21" spans="1:28" ht="16" x14ac:dyDescent="0.2">
      <c r="A21" s="61" t="s">
        <v>25</v>
      </c>
      <c r="B21" s="39"/>
      <c r="C21" s="60" t="s">
        <v>41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3">
        <v>16.3</v>
      </c>
      <c r="R21" s="14">
        <v>13.4</v>
      </c>
      <c r="S21" s="15">
        <v>19.8</v>
      </c>
      <c r="T21" s="13">
        <v>18.5</v>
      </c>
      <c r="U21" s="14">
        <v>15.4</v>
      </c>
      <c r="V21" s="15">
        <v>22.2</v>
      </c>
      <c r="W21" s="13">
        <v>64.2</v>
      </c>
      <c r="X21" s="14">
        <v>60</v>
      </c>
      <c r="Y21" s="15">
        <v>68.3</v>
      </c>
      <c r="Z21" s="26"/>
      <c r="AA21" s="27"/>
      <c r="AB21" s="4"/>
    </row>
    <row r="22" spans="1:28" ht="16" x14ac:dyDescent="0.2">
      <c r="A22" s="61" t="s">
        <v>25</v>
      </c>
      <c r="B22" s="39"/>
      <c r="C22" s="60" t="s">
        <v>42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3">
        <v>17.3</v>
      </c>
      <c r="R22" s="14">
        <v>14.2</v>
      </c>
      <c r="S22" s="15">
        <v>20.8</v>
      </c>
      <c r="T22" s="13">
        <v>21.9</v>
      </c>
      <c r="U22" s="14">
        <v>18.5</v>
      </c>
      <c r="V22" s="15">
        <v>25.7</v>
      </c>
      <c r="W22" s="13">
        <v>63.1</v>
      </c>
      <c r="X22" s="14">
        <v>58.8</v>
      </c>
      <c r="Y22" s="15">
        <v>67.3</v>
      </c>
      <c r="Z22" s="26">
        <v>7</v>
      </c>
      <c r="AA22" s="36">
        <v>5.0999999999999996</v>
      </c>
      <c r="AB22" s="38">
        <v>9.6</v>
      </c>
    </row>
    <row r="23" spans="1:28" ht="16" x14ac:dyDescent="0.2">
      <c r="A23" s="61" t="s">
        <v>25</v>
      </c>
      <c r="B23" s="39"/>
      <c r="C23" s="60" t="s">
        <v>44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3">
        <v>16.8</v>
      </c>
      <c r="R23" s="14">
        <v>13.8</v>
      </c>
      <c r="S23" s="15">
        <v>20.2</v>
      </c>
      <c r="T23" s="13">
        <v>19.2</v>
      </c>
      <c r="U23" s="14">
        <v>16.2</v>
      </c>
      <c r="V23" s="15">
        <v>22.8</v>
      </c>
      <c r="W23" s="13">
        <v>63.6</v>
      </c>
      <c r="X23" s="14">
        <v>59.4</v>
      </c>
      <c r="Y23" s="15">
        <v>67.7</v>
      </c>
      <c r="Z23" s="63">
        <v>7.1</v>
      </c>
      <c r="AA23" s="36">
        <v>5.2</v>
      </c>
      <c r="AB23" s="38">
        <v>7.1</v>
      </c>
    </row>
    <row r="24" spans="1:28" ht="16" x14ac:dyDescent="0.2">
      <c r="A24" s="61" t="s">
        <v>25</v>
      </c>
      <c r="B24" s="39"/>
      <c r="C24" s="60" t="s">
        <v>48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3">
        <v>16.7</v>
      </c>
      <c r="R24" s="14">
        <v>13.7</v>
      </c>
      <c r="S24" s="15">
        <v>20.399999999999999</v>
      </c>
      <c r="T24" s="13">
        <v>21.7</v>
      </c>
      <c r="U24" s="14">
        <v>18.3</v>
      </c>
      <c r="V24" s="15">
        <v>25.6</v>
      </c>
      <c r="W24" s="13">
        <v>62.5</v>
      </c>
      <c r="X24" s="14">
        <v>58</v>
      </c>
      <c r="Y24" s="15">
        <v>66.8</v>
      </c>
      <c r="Z24" s="26">
        <v>8.1999999999999993</v>
      </c>
      <c r="AA24" s="36">
        <v>6.1</v>
      </c>
      <c r="AB24" s="38">
        <v>11</v>
      </c>
    </row>
    <row r="25" spans="1:28" ht="16" x14ac:dyDescent="0.2">
      <c r="A25" s="61" t="s">
        <v>25</v>
      </c>
      <c r="B25" s="39"/>
      <c r="C25" s="60" t="s">
        <v>49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3">
        <v>16</v>
      </c>
      <c r="R25" s="14">
        <v>13.1</v>
      </c>
      <c r="S25" s="15">
        <v>19.399999999999999</v>
      </c>
      <c r="T25" s="13">
        <v>17.600000000000001</v>
      </c>
      <c r="U25" s="14">
        <v>14.6</v>
      </c>
      <c r="V25" s="15">
        <v>21.1</v>
      </c>
      <c r="W25" s="13">
        <v>61.7</v>
      </c>
      <c r="X25" s="14">
        <v>57.5</v>
      </c>
      <c r="Y25" s="15">
        <v>65.8</v>
      </c>
      <c r="Z25" s="26">
        <v>9.5</v>
      </c>
      <c r="AA25" s="36">
        <v>7.2</v>
      </c>
      <c r="AB25" s="38">
        <v>12.3</v>
      </c>
    </row>
    <row r="26" spans="1:28" ht="16" x14ac:dyDescent="0.2">
      <c r="A26" s="61" t="s">
        <v>25</v>
      </c>
      <c r="B26" s="39"/>
      <c r="C26" s="60" t="s">
        <v>50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3">
        <v>14.6</v>
      </c>
      <c r="R26" s="14">
        <v>11.8</v>
      </c>
      <c r="S26" s="15">
        <v>17.899999999999999</v>
      </c>
      <c r="T26" s="13">
        <v>13.9</v>
      </c>
      <c r="U26" s="14">
        <v>11.1</v>
      </c>
      <c r="V26" s="15">
        <v>17.100000000000001</v>
      </c>
      <c r="W26" s="13">
        <v>61.3</v>
      </c>
      <c r="X26" s="14">
        <v>57.7</v>
      </c>
      <c r="Y26" s="15">
        <v>65.400000000000006</v>
      </c>
      <c r="Z26" s="26">
        <v>6.9</v>
      </c>
      <c r="AA26" s="36">
        <v>5</v>
      </c>
      <c r="AB26" s="38">
        <v>9.4</v>
      </c>
    </row>
    <row r="27" spans="1:28" ht="16" x14ac:dyDescent="0.2">
      <c r="A27" s="61" t="s">
        <v>25</v>
      </c>
      <c r="B27" s="39"/>
      <c r="C27" s="60" t="s">
        <v>51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3">
        <v>15.4</v>
      </c>
      <c r="R27" s="14">
        <v>12.6</v>
      </c>
      <c r="S27" s="15">
        <v>18.8</v>
      </c>
      <c r="T27" s="13">
        <v>11.9</v>
      </c>
      <c r="U27" s="14">
        <v>9.4</v>
      </c>
      <c r="V27" s="15">
        <v>15</v>
      </c>
      <c r="W27" s="13">
        <v>61.3</v>
      </c>
      <c r="X27" s="14">
        <v>57.1</v>
      </c>
      <c r="Y27" s="15">
        <v>65.400000000000006</v>
      </c>
      <c r="Z27" s="26">
        <v>8</v>
      </c>
      <c r="AA27" s="36">
        <v>5.9</v>
      </c>
      <c r="AB27" s="38">
        <v>10.7</v>
      </c>
    </row>
    <row r="28" spans="1:28" ht="16" x14ac:dyDescent="0.2">
      <c r="A28" s="61" t="s">
        <v>25</v>
      </c>
      <c r="B28" s="39"/>
      <c r="C28" s="60" t="s">
        <v>52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3">
        <v>18</v>
      </c>
      <c r="R28" s="14">
        <v>14.9</v>
      </c>
      <c r="S28" s="15">
        <v>21.5</v>
      </c>
      <c r="T28" s="13">
        <v>14.3</v>
      </c>
      <c r="U28" s="14">
        <v>11.5</v>
      </c>
      <c r="V28" s="15">
        <v>17.600000000000001</v>
      </c>
      <c r="W28" s="13">
        <v>62.7</v>
      </c>
      <c r="X28" s="14">
        <v>58.4</v>
      </c>
      <c r="Y28" s="15">
        <v>66.7</v>
      </c>
      <c r="Z28" s="26">
        <v>7.7</v>
      </c>
      <c r="AA28" s="36">
        <v>5.7</v>
      </c>
      <c r="AB28" s="38">
        <v>10.4</v>
      </c>
    </row>
    <row r="29" spans="1:28" ht="16" x14ac:dyDescent="0.2">
      <c r="A29" s="61" t="s">
        <v>25</v>
      </c>
      <c r="B29" s="39"/>
      <c r="C29" s="60" t="s">
        <v>53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52">
        <v>36.299999999999997</v>
      </c>
      <c r="R29" s="24">
        <v>30</v>
      </c>
      <c r="S29" s="25">
        <v>43.2</v>
      </c>
      <c r="T29" s="52">
        <v>18.5</v>
      </c>
      <c r="U29" s="24">
        <v>13.7</v>
      </c>
      <c r="V29" s="25">
        <v>24.6</v>
      </c>
      <c r="W29" s="52">
        <v>71.099999999999994</v>
      </c>
      <c r="X29" s="24">
        <v>64.400000000000006</v>
      </c>
      <c r="Y29" s="25">
        <v>76.900000000000006</v>
      </c>
      <c r="Z29" s="52">
        <v>17.8</v>
      </c>
      <c r="AA29" s="53">
        <v>13.1</v>
      </c>
      <c r="AB29" s="40">
        <v>23.6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F02D-0D44-E145-BBEB-BDB81F4F132D}">
  <dimension ref="A1:AB29"/>
  <sheetViews>
    <sheetView tabSelected="1" topLeftCell="H1" workbookViewId="0">
      <selection activeCell="E20" sqref="E20"/>
    </sheetView>
  </sheetViews>
  <sheetFormatPr baseColWidth="10" defaultRowHeight="15" x14ac:dyDescent="0.2"/>
  <sheetData>
    <row r="1" spans="1:28" x14ac:dyDescent="0.2">
      <c r="A1" s="3" t="s">
        <v>29</v>
      </c>
      <c r="B1" s="3"/>
      <c r="C1" s="5" t="s">
        <v>1</v>
      </c>
      <c r="D1" s="108" t="s">
        <v>73</v>
      </c>
      <c r="E1" t="s">
        <v>74</v>
      </c>
      <c r="F1" t="s">
        <v>76</v>
      </c>
      <c r="G1" t="s">
        <v>77</v>
      </c>
      <c r="H1" t="s">
        <v>75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s="10" t="s">
        <v>2</v>
      </c>
      <c r="R1" s="11" t="s">
        <v>11</v>
      </c>
      <c r="S1" s="12" t="s">
        <v>12</v>
      </c>
      <c r="T1" s="18" t="s">
        <v>3</v>
      </c>
      <c r="U1" s="19" t="s">
        <v>13</v>
      </c>
      <c r="V1" s="20" t="s">
        <v>14</v>
      </c>
      <c r="W1" s="21" t="s">
        <v>15</v>
      </c>
      <c r="X1" s="22" t="s">
        <v>16</v>
      </c>
      <c r="Y1" s="23" t="s">
        <v>17</v>
      </c>
      <c r="Z1" s="100" t="s">
        <v>45</v>
      </c>
      <c r="AA1" s="101" t="s">
        <v>46</v>
      </c>
      <c r="AB1" s="102" t="s">
        <v>47</v>
      </c>
    </row>
    <row r="2" spans="1:28" x14ac:dyDescent="0.2">
      <c r="A2" s="71" t="s">
        <v>26</v>
      </c>
      <c r="B2" s="42"/>
      <c r="C2" s="43" t="s">
        <v>6</v>
      </c>
      <c r="D2" s="113" t="s">
        <v>54</v>
      </c>
      <c r="E2" s="115">
        <f>Q2</f>
        <v>17</v>
      </c>
      <c r="F2" s="115">
        <f t="shared" ref="F2:M2" si="0">R2</f>
        <v>13.9</v>
      </c>
      <c r="G2" s="115">
        <f t="shared" si="0"/>
        <v>20.7</v>
      </c>
      <c r="H2" s="115">
        <f t="shared" si="0"/>
        <v>0</v>
      </c>
      <c r="I2" s="115">
        <f t="shared" si="0"/>
        <v>0</v>
      </c>
      <c r="J2" s="115">
        <f t="shared" si="0"/>
        <v>0</v>
      </c>
      <c r="K2" s="115">
        <f t="shared" si="0"/>
        <v>0</v>
      </c>
      <c r="L2" s="115">
        <f t="shared" si="0"/>
        <v>0</v>
      </c>
      <c r="M2" s="115">
        <f t="shared" si="0"/>
        <v>0</v>
      </c>
      <c r="N2" s="115"/>
      <c r="O2" s="115"/>
      <c r="P2" s="115"/>
      <c r="Q2" s="16">
        <v>17</v>
      </c>
      <c r="R2" s="49">
        <v>13.9</v>
      </c>
      <c r="S2" s="50">
        <v>20.7</v>
      </c>
      <c r="T2" s="33"/>
      <c r="U2" s="34"/>
      <c r="V2" s="35"/>
      <c r="W2" s="33"/>
      <c r="X2" s="34"/>
      <c r="Y2" s="35"/>
      <c r="Z2" s="56"/>
      <c r="AA2" s="57"/>
      <c r="AB2" s="28"/>
    </row>
    <row r="3" spans="1:28" x14ac:dyDescent="0.2">
      <c r="A3" s="62" t="s">
        <v>26</v>
      </c>
      <c r="B3" s="28"/>
      <c r="C3" s="6" t="s">
        <v>7</v>
      </c>
      <c r="D3" s="113" t="s">
        <v>55</v>
      </c>
      <c r="E3" s="115">
        <f>AVERAGE(Q3:Q6)</f>
        <v>15.025</v>
      </c>
      <c r="F3" s="115">
        <f t="shared" ref="F3:M3" si="1">AVERAGE(R3:R6)</f>
        <v>12.125</v>
      </c>
      <c r="G3" s="115">
        <f t="shared" si="1"/>
        <v>18.475000000000001</v>
      </c>
      <c r="H3" s="115">
        <f t="shared" si="1"/>
        <v>14.574999999999999</v>
      </c>
      <c r="I3" s="115">
        <f t="shared" si="1"/>
        <v>11.7</v>
      </c>
      <c r="J3" s="115">
        <f t="shared" si="1"/>
        <v>17.975000000000001</v>
      </c>
      <c r="K3" s="115">
        <f t="shared" si="1"/>
        <v>56.475000000000001</v>
      </c>
      <c r="L3" s="115">
        <f t="shared" si="1"/>
        <v>52.025000000000006</v>
      </c>
      <c r="M3" s="115">
        <f t="shared" si="1"/>
        <v>60.875000000000007</v>
      </c>
      <c r="N3" s="115"/>
      <c r="O3" s="115"/>
      <c r="P3" s="115"/>
      <c r="Q3" s="16">
        <v>17.7</v>
      </c>
      <c r="R3" s="49">
        <v>14.6</v>
      </c>
      <c r="S3" s="50">
        <v>21.4</v>
      </c>
      <c r="T3" s="2">
        <v>15.3</v>
      </c>
      <c r="U3" s="49">
        <v>12.3</v>
      </c>
      <c r="V3" s="50">
        <v>18.8</v>
      </c>
      <c r="W3" s="2">
        <v>53.6</v>
      </c>
      <c r="X3" s="49">
        <v>49.1</v>
      </c>
      <c r="Y3" s="50">
        <v>58.1</v>
      </c>
      <c r="Z3" s="26"/>
      <c r="AA3" s="27"/>
      <c r="AB3" s="4"/>
    </row>
    <row r="4" spans="1:28" x14ac:dyDescent="0.2">
      <c r="A4" s="67" t="s">
        <v>26</v>
      </c>
      <c r="B4" s="42"/>
      <c r="C4" s="43" t="s">
        <v>8</v>
      </c>
      <c r="D4" s="113" t="s">
        <v>56</v>
      </c>
      <c r="E4" s="115">
        <f>AVERAGE(Q7:Q10)</f>
        <v>12.274999999999999</v>
      </c>
      <c r="F4" s="115">
        <f t="shared" ref="F4:M4" si="2">AVERAGE(R7:R10)</f>
        <v>9.65</v>
      </c>
      <c r="G4" s="115">
        <f t="shared" si="2"/>
        <v>15.475000000000001</v>
      </c>
      <c r="H4" s="115">
        <f t="shared" si="2"/>
        <v>9.7750000000000004</v>
      </c>
      <c r="I4" s="115">
        <f t="shared" si="2"/>
        <v>7.4749999999999996</v>
      </c>
      <c r="J4" s="115">
        <f t="shared" si="2"/>
        <v>12.7</v>
      </c>
      <c r="K4" s="115">
        <f t="shared" si="2"/>
        <v>56.275000000000006</v>
      </c>
      <c r="L4" s="115">
        <f t="shared" si="2"/>
        <v>51.875</v>
      </c>
      <c r="M4" s="115">
        <f t="shared" si="2"/>
        <v>59.599999999999994</v>
      </c>
      <c r="N4" s="115"/>
      <c r="O4" s="115"/>
      <c r="P4" s="115"/>
      <c r="Q4" s="13">
        <v>13.8</v>
      </c>
      <c r="R4" s="36">
        <v>11</v>
      </c>
      <c r="S4" s="38">
        <v>17.100000000000001</v>
      </c>
      <c r="T4" s="14">
        <v>11.7</v>
      </c>
      <c r="U4" s="36">
        <v>9.1</v>
      </c>
      <c r="V4" s="38">
        <v>14.8</v>
      </c>
      <c r="W4" s="14">
        <v>54.7</v>
      </c>
      <c r="X4" s="36">
        <v>50.3</v>
      </c>
      <c r="Y4" s="38">
        <v>59.1</v>
      </c>
      <c r="Z4" s="26"/>
      <c r="AA4" s="27"/>
      <c r="AB4" s="4"/>
    </row>
    <row r="5" spans="1:28" x14ac:dyDescent="0.2">
      <c r="A5" s="62" t="s">
        <v>26</v>
      </c>
      <c r="B5" s="28"/>
      <c r="C5" s="6" t="s">
        <v>9</v>
      </c>
      <c r="D5" s="113" t="s">
        <v>57</v>
      </c>
      <c r="E5" s="115">
        <f>AVERAGE(Q11:Q12)</f>
        <v>9.3999999999999986</v>
      </c>
      <c r="F5" s="115">
        <f t="shared" ref="F5:M5" si="3">AVERAGE(R11:R12)</f>
        <v>7.15</v>
      </c>
      <c r="G5" s="115">
        <f t="shared" si="3"/>
        <v>12.399999999999999</v>
      </c>
      <c r="H5" s="115">
        <f t="shared" si="3"/>
        <v>7.2</v>
      </c>
      <c r="I5" s="115">
        <f t="shared" si="3"/>
        <v>5.2</v>
      </c>
      <c r="J5" s="115">
        <f t="shared" si="3"/>
        <v>9.85</v>
      </c>
      <c r="K5" s="115">
        <f t="shared" si="3"/>
        <v>53.5</v>
      </c>
      <c r="L5" s="115">
        <f t="shared" si="3"/>
        <v>49</v>
      </c>
      <c r="M5" s="115">
        <f t="shared" si="3"/>
        <v>57.95</v>
      </c>
      <c r="N5" s="115"/>
      <c r="O5" s="115"/>
      <c r="P5" s="115"/>
      <c r="Q5" s="16">
        <v>16.100000000000001</v>
      </c>
      <c r="R5" s="49">
        <v>13.1</v>
      </c>
      <c r="S5" s="50">
        <v>19.7</v>
      </c>
      <c r="T5" s="2">
        <v>19</v>
      </c>
      <c r="U5" s="49">
        <v>15.7</v>
      </c>
      <c r="V5" s="50">
        <v>22.8</v>
      </c>
      <c r="W5" s="2">
        <v>62.6</v>
      </c>
      <c r="X5" s="49">
        <v>58.2</v>
      </c>
      <c r="Y5" s="50">
        <v>66.900000000000006</v>
      </c>
      <c r="Z5" s="26"/>
      <c r="AA5" s="27"/>
      <c r="AB5" s="4"/>
    </row>
    <row r="6" spans="1:28" x14ac:dyDescent="0.2">
      <c r="A6" s="67" t="s">
        <v>26</v>
      </c>
      <c r="B6" s="42"/>
      <c r="C6" s="51" t="s">
        <v>10</v>
      </c>
      <c r="D6" s="113" t="s">
        <v>58</v>
      </c>
      <c r="E6" s="115">
        <f>AVERAGE(Q13:Q14)</f>
        <v>9.9653749999999999</v>
      </c>
      <c r="F6" s="115">
        <f t="shared" ref="F6:M6" si="4">AVERAGE(R13:R14)</f>
        <v>7.6535400000000005</v>
      </c>
      <c r="G6" s="115">
        <f t="shared" si="4"/>
        <v>12.923749999999998</v>
      </c>
      <c r="H6" s="115">
        <f t="shared" si="4"/>
        <v>6.4027999999999992</v>
      </c>
      <c r="I6" s="115">
        <f t="shared" si="4"/>
        <v>4.5878949999999996</v>
      </c>
      <c r="J6" s="115">
        <f t="shared" si="4"/>
        <v>8.9407449999999997</v>
      </c>
      <c r="K6" s="115">
        <f t="shared" si="4"/>
        <v>53.579035000000005</v>
      </c>
      <c r="L6" s="115">
        <f t="shared" si="4"/>
        <v>49.144729999999996</v>
      </c>
      <c r="M6" s="115">
        <f t="shared" si="4"/>
        <v>57.996200000000002</v>
      </c>
      <c r="N6" s="115"/>
      <c r="O6" s="115"/>
      <c r="P6" s="115"/>
      <c r="Q6" s="13">
        <v>12.5</v>
      </c>
      <c r="R6" s="36">
        <v>9.8000000000000007</v>
      </c>
      <c r="S6" s="38">
        <v>15.7</v>
      </c>
      <c r="T6" s="14">
        <v>12.3</v>
      </c>
      <c r="U6" s="36">
        <v>9.6999999999999993</v>
      </c>
      <c r="V6" s="38">
        <v>15.5</v>
      </c>
      <c r="W6" s="14">
        <v>55</v>
      </c>
      <c r="X6" s="36">
        <v>50.5</v>
      </c>
      <c r="Y6" s="38">
        <v>59.4</v>
      </c>
      <c r="Z6" s="26"/>
      <c r="AA6" s="27"/>
      <c r="AB6" s="4"/>
    </row>
    <row r="7" spans="1:28" x14ac:dyDescent="0.2">
      <c r="A7" s="62" t="s">
        <v>26</v>
      </c>
      <c r="B7" s="42"/>
      <c r="C7" s="51" t="s">
        <v>18</v>
      </c>
      <c r="D7" s="110" t="s">
        <v>59</v>
      </c>
      <c r="E7" s="115">
        <f>Q15</f>
        <v>10.7</v>
      </c>
      <c r="F7" s="115">
        <f t="shared" ref="F7:M8" si="5">R15</f>
        <v>8.3000000000000007</v>
      </c>
      <c r="G7" s="115">
        <f t="shared" si="5"/>
        <v>13.6</v>
      </c>
      <c r="H7" s="115">
        <f t="shared" si="5"/>
        <v>9</v>
      </c>
      <c r="I7" s="115">
        <f t="shared" si="5"/>
        <v>6.8</v>
      </c>
      <c r="J7" s="115">
        <f t="shared" si="5"/>
        <v>11.8</v>
      </c>
      <c r="K7" s="115">
        <f t="shared" si="5"/>
        <v>55.3</v>
      </c>
      <c r="L7" s="115">
        <f t="shared" si="5"/>
        <v>50.9</v>
      </c>
      <c r="M7" s="115">
        <f t="shared" si="5"/>
        <v>59.7</v>
      </c>
      <c r="N7" s="115"/>
      <c r="O7" s="115"/>
      <c r="P7" s="115"/>
      <c r="Q7" s="16">
        <v>14.6</v>
      </c>
      <c r="R7" s="49">
        <v>11.7</v>
      </c>
      <c r="S7" s="50">
        <v>18.100000000000001</v>
      </c>
      <c r="T7" s="2">
        <v>15.5</v>
      </c>
      <c r="U7" s="49">
        <v>12.5</v>
      </c>
      <c r="V7" s="50">
        <v>19.100000000000001</v>
      </c>
      <c r="W7" s="2">
        <v>57.4</v>
      </c>
      <c r="X7" s="49">
        <v>52.9</v>
      </c>
      <c r="Y7" s="50">
        <v>61.8</v>
      </c>
      <c r="Z7" s="26"/>
      <c r="AA7" s="27"/>
      <c r="AB7" s="4"/>
    </row>
    <row r="8" spans="1:28" x14ac:dyDescent="0.2">
      <c r="A8" s="62" t="s">
        <v>26</v>
      </c>
      <c r="B8" s="42"/>
      <c r="C8" s="51" t="s">
        <v>21</v>
      </c>
      <c r="D8" s="110" t="s">
        <v>60</v>
      </c>
      <c r="E8" s="115">
        <f>Q16</f>
        <v>8.6999999999999993</v>
      </c>
      <c r="F8" s="115">
        <f t="shared" si="5"/>
        <v>6.5</v>
      </c>
      <c r="G8" s="115">
        <f t="shared" si="5"/>
        <v>11.6</v>
      </c>
      <c r="H8" s="115">
        <f t="shared" si="5"/>
        <v>6.6</v>
      </c>
      <c r="I8" s="115">
        <f t="shared" si="5"/>
        <v>4.7</v>
      </c>
      <c r="J8" s="115">
        <f t="shared" si="5"/>
        <v>9.1999999999999993</v>
      </c>
      <c r="K8" s="115">
        <f t="shared" si="5"/>
        <v>57.1</v>
      </c>
      <c r="L8" s="115">
        <f t="shared" si="5"/>
        <v>52.7</v>
      </c>
      <c r="M8" s="115">
        <f t="shared" si="5"/>
        <v>61.4</v>
      </c>
      <c r="N8" s="115"/>
      <c r="O8" s="115"/>
      <c r="P8" s="115"/>
      <c r="Q8" s="16">
        <v>14.3</v>
      </c>
      <c r="R8" s="2">
        <v>11.5</v>
      </c>
      <c r="S8" s="17">
        <v>17.600000000000001</v>
      </c>
      <c r="T8" s="16">
        <v>9.1</v>
      </c>
      <c r="U8" s="2">
        <v>6.9</v>
      </c>
      <c r="V8" s="17">
        <v>11.9</v>
      </c>
      <c r="W8" s="16">
        <v>57.7</v>
      </c>
      <c r="X8" s="2">
        <v>53.4</v>
      </c>
      <c r="Y8" s="17">
        <v>57.7</v>
      </c>
      <c r="Z8" s="26"/>
      <c r="AA8" s="27"/>
      <c r="AB8" s="4"/>
    </row>
    <row r="9" spans="1:28" x14ac:dyDescent="0.2">
      <c r="A9" s="62" t="s">
        <v>26</v>
      </c>
      <c r="B9" s="42"/>
      <c r="C9" s="51" t="s">
        <v>27</v>
      </c>
      <c r="D9" s="113" t="s">
        <v>61</v>
      </c>
      <c r="E9" s="115">
        <f>AVERAGE(Q17)</f>
        <v>11</v>
      </c>
      <c r="F9" s="115">
        <f t="shared" ref="F9:M9" si="6">AVERAGE(R17)</f>
        <v>8.5</v>
      </c>
      <c r="G9" s="115">
        <f t="shared" si="6"/>
        <v>14.2</v>
      </c>
      <c r="H9" s="115">
        <f t="shared" si="6"/>
        <v>9.1999999999999993</v>
      </c>
      <c r="I9" s="115">
        <f t="shared" si="6"/>
        <v>6.9</v>
      </c>
      <c r="J9" s="115">
        <f t="shared" si="6"/>
        <v>12.2</v>
      </c>
      <c r="K9" s="115">
        <f t="shared" si="6"/>
        <v>56.7</v>
      </c>
      <c r="L9" s="115">
        <f t="shared" si="6"/>
        <v>52.2</v>
      </c>
      <c r="M9" s="115">
        <f t="shared" si="6"/>
        <v>61.1</v>
      </c>
      <c r="N9" s="115"/>
      <c r="O9" s="115"/>
      <c r="P9" s="115"/>
      <c r="Q9" s="16">
        <v>9</v>
      </c>
      <c r="R9" s="2">
        <v>6.8</v>
      </c>
      <c r="S9" s="17">
        <v>11.9</v>
      </c>
      <c r="T9" s="16">
        <v>5.7</v>
      </c>
      <c r="U9" s="2">
        <v>4</v>
      </c>
      <c r="V9" s="17">
        <v>8.1</v>
      </c>
      <c r="W9" s="16">
        <v>51.7</v>
      </c>
      <c r="X9" s="2">
        <v>47.3</v>
      </c>
      <c r="Y9" s="17">
        <v>56.2</v>
      </c>
      <c r="Z9" s="26"/>
      <c r="AA9" s="27"/>
      <c r="AB9" s="4"/>
    </row>
    <row r="10" spans="1:28" x14ac:dyDescent="0.2">
      <c r="A10" s="61" t="s">
        <v>26</v>
      </c>
      <c r="B10" s="40"/>
      <c r="C10" s="51" t="s">
        <v>28</v>
      </c>
      <c r="D10" s="113" t="s">
        <v>62</v>
      </c>
      <c r="E10" s="115">
        <f>AVERAGE(Q18:Q19)</f>
        <v>11.350000000000001</v>
      </c>
      <c r="F10" s="115">
        <f t="shared" ref="F10:M10" si="7">AVERAGE(R18:R19)</f>
        <v>8.85</v>
      </c>
      <c r="G10" s="115">
        <f t="shared" si="7"/>
        <v>14.5</v>
      </c>
      <c r="H10" s="115">
        <f t="shared" si="7"/>
        <v>14.65</v>
      </c>
      <c r="I10" s="115">
        <f t="shared" si="7"/>
        <v>11.75</v>
      </c>
      <c r="J10" s="115">
        <f t="shared" si="7"/>
        <v>18.149999999999999</v>
      </c>
      <c r="K10" s="115">
        <f t="shared" si="7"/>
        <v>53.5</v>
      </c>
      <c r="L10" s="115">
        <f t="shared" si="7"/>
        <v>48.95</v>
      </c>
      <c r="M10" s="115">
        <f t="shared" si="7"/>
        <v>57.95</v>
      </c>
      <c r="N10" s="115"/>
      <c r="O10" s="115"/>
      <c r="P10" s="115"/>
      <c r="Q10" s="13">
        <v>11.2</v>
      </c>
      <c r="R10" s="14">
        <v>8.6</v>
      </c>
      <c r="S10" s="15">
        <v>14.3</v>
      </c>
      <c r="T10" s="13">
        <v>8.8000000000000007</v>
      </c>
      <c r="U10" s="14">
        <v>6.5</v>
      </c>
      <c r="V10" s="15">
        <v>11.7</v>
      </c>
      <c r="W10" s="13">
        <v>58.3</v>
      </c>
      <c r="X10" s="14">
        <v>53.9</v>
      </c>
      <c r="Y10" s="15">
        <v>62.7</v>
      </c>
      <c r="Z10" s="26"/>
      <c r="AA10" s="27"/>
      <c r="AB10" s="4"/>
    </row>
    <row r="11" spans="1:28" x14ac:dyDescent="0.2">
      <c r="A11" s="62" t="s">
        <v>26</v>
      </c>
      <c r="B11" s="64"/>
      <c r="C11" s="51" t="s">
        <v>31</v>
      </c>
      <c r="D11" s="110" t="s">
        <v>63</v>
      </c>
      <c r="E11" s="115">
        <f t="shared" ref="E11:M11" si="8">Q20</f>
        <v>13.7</v>
      </c>
      <c r="F11" s="115">
        <f t="shared" si="8"/>
        <v>10.8</v>
      </c>
      <c r="G11" s="115">
        <f t="shared" si="8"/>
        <v>17.3</v>
      </c>
      <c r="H11" s="115">
        <f t="shared" si="8"/>
        <v>13.5</v>
      </c>
      <c r="I11" s="115">
        <f t="shared" si="8"/>
        <v>10.6</v>
      </c>
      <c r="J11" s="115">
        <f t="shared" si="8"/>
        <v>17.100000000000001</v>
      </c>
      <c r="K11" s="115">
        <f t="shared" si="8"/>
        <v>61</v>
      </c>
      <c r="L11" s="115">
        <f t="shared" si="8"/>
        <v>56.4</v>
      </c>
      <c r="M11" s="115">
        <f t="shared" si="8"/>
        <v>65.5</v>
      </c>
      <c r="N11" s="115"/>
      <c r="O11" s="115"/>
      <c r="P11" s="115"/>
      <c r="Q11" s="16">
        <v>8.6999999999999993</v>
      </c>
      <c r="R11" s="2">
        <v>6.5</v>
      </c>
      <c r="S11" s="17">
        <v>11.6</v>
      </c>
      <c r="T11" s="16">
        <v>7.4</v>
      </c>
      <c r="U11" s="2">
        <v>5.4</v>
      </c>
      <c r="V11" s="17">
        <v>10.1</v>
      </c>
      <c r="W11" s="16">
        <v>53.9</v>
      </c>
      <c r="X11" s="2">
        <v>49.4</v>
      </c>
      <c r="Y11" s="17">
        <v>58.4</v>
      </c>
      <c r="Z11" s="55"/>
      <c r="AA11" s="54"/>
      <c r="AB11" s="107"/>
    </row>
    <row r="12" spans="1:28" x14ac:dyDescent="0.2">
      <c r="A12" s="62" t="s">
        <v>26</v>
      </c>
      <c r="B12" s="79"/>
      <c r="C12" s="6" t="s">
        <v>32</v>
      </c>
      <c r="D12" s="110" t="s">
        <v>64</v>
      </c>
      <c r="E12" s="115">
        <f t="shared" ref="E12:E20" si="9">Q21</f>
        <v>14.8</v>
      </c>
      <c r="F12" s="115">
        <f t="shared" ref="F12:P20" si="10">R21</f>
        <v>11.6</v>
      </c>
      <c r="G12" s="115">
        <f t="shared" si="10"/>
        <v>18.7</v>
      </c>
      <c r="H12" s="115">
        <f t="shared" si="10"/>
        <v>16.600000000000001</v>
      </c>
      <c r="I12" s="115">
        <f t="shared" si="10"/>
        <v>13.3</v>
      </c>
      <c r="J12" s="115">
        <f t="shared" si="10"/>
        <v>20.7</v>
      </c>
      <c r="K12" s="115">
        <f t="shared" si="10"/>
        <v>64.5</v>
      </c>
      <c r="L12" s="115">
        <f t="shared" si="10"/>
        <v>59.6</v>
      </c>
      <c r="M12" s="115">
        <f t="shared" si="10"/>
        <v>69.099999999999994</v>
      </c>
      <c r="N12" s="115"/>
      <c r="O12" s="115"/>
      <c r="P12" s="115"/>
      <c r="Q12" s="16">
        <v>10.1</v>
      </c>
      <c r="R12" s="2">
        <v>7.8</v>
      </c>
      <c r="S12" s="17">
        <v>13.2</v>
      </c>
      <c r="T12" s="16">
        <v>7</v>
      </c>
      <c r="U12" s="2">
        <v>5</v>
      </c>
      <c r="V12" s="17">
        <v>9.6</v>
      </c>
      <c r="W12" s="16">
        <v>53.1</v>
      </c>
      <c r="X12" s="2">
        <v>48.6</v>
      </c>
      <c r="Y12" s="17">
        <v>57.5</v>
      </c>
      <c r="Z12" s="55"/>
      <c r="AA12" s="54"/>
      <c r="AB12" s="107"/>
    </row>
    <row r="13" spans="1:28" x14ac:dyDescent="0.2">
      <c r="A13" s="62" t="s">
        <v>26</v>
      </c>
      <c r="B13" s="79"/>
      <c r="C13" s="6" t="s">
        <v>33</v>
      </c>
      <c r="D13" s="110" t="s">
        <v>65</v>
      </c>
      <c r="E13" s="115">
        <f t="shared" si="9"/>
        <v>17.2</v>
      </c>
      <c r="F13" s="115">
        <f t="shared" si="10"/>
        <v>14.1</v>
      </c>
      <c r="G13" s="115">
        <f t="shared" si="10"/>
        <v>20.8</v>
      </c>
      <c r="H13" s="115">
        <f t="shared" si="10"/>
        <v>19.5</v>
      </c>
      <c r="I13" s="115">
        <f t="shared" si="10"/>
        <v>16.3</v>
      </c>
      <c r="J13" s="115">
        <f t="shared" si="10"/>
        <v>23.3</v>
      </c>
      <c r="K13" s="115">
        <f t="shared" si="10"/>
        <v>63.3</v>
      </c>
      <c r="L13" s="115">
        <f t="shared" si="10"/>
        <v>58.9</v>
      </c>
      <c r="M13" s="115">
        <f t="shared" si="10"/>
        <v>67.400000000000006</v>
      </c>
      <c r="N13" s="115">
        <f t="shared" si="10"/>
        <v>4.8</v>
      </c>
      <c r="O13" s="115">
        <f t="shared" si="10"/>
        <v>3.2</v>
      </c>
      <c r="P13" s="115">
        <f t="shared" si="10"/>
        <v>7</v>
      </c>
      <c r="Q13" s="16">
        <v>9.1</v>
      </c>
      <c r="R13" s="2">
        <v>6.9</v>
      </c>
      <c r="S13" s="17">
        <v>12</v>
      </c>
      <c r="T13" s="16">
        <v>5.7</v>
      </c>
      <c r="U13" s="2">
        <v>4</v>
      </c>
      <c r="V13" s="17">
        <v>8.1999999999999993</v>
      </c>
      <c r="W13" s="16">
        <v>55</v>
      </c>
      <c r="X13" s="2">
        <v>50.6</v>
      </c>
      <c r="Y13" s="17">
        <v>59.4</v>
      </c>
      <c r="Z13" s="55"/>
      <c r="AA13" s="54"/>
      <c r="AB13" s="107"/>
    </row>
    <row r="14" spans="1:28" x14ac:dyDescent="0.2">
      <c r="A14" s="62" t="s">
        <v>26</v>
      </c>
      <c r="B14" s="64"/>
      <c r="C14" s="51" t="s">
        <v>34</v>
      </c>
      <c r="D14" s="110" t="s">
        <v>66</v>
      </c>
      <c r="E14" s="115">
        <f t="shared" si="9"/>
        <v>12.7</v>
      </c>
      <c r="F14" s="115">
        <f t="shared" si="10"/>
        <v>10.1</v>
      </c>
      <c r="G14" s="115">
        <f t="shared" si="10"/>
        <v>15.9</v>
      </c>
      <c r="H14" s="115">
        <f t="shared" si="10"/>
        <v>14.1</v>
      </c>
      <c r="I14" s="115">
        <f t="shared" si="10"/>
        <v>11.4</v>
      </c>
      <c r="J14" s="115">
        <f t="shared" si="10"/>
        <v>17.5</v>
      </c>
      <c r="K14" s="115">
        <f t="shared" si="10"/>
        <v>59.5</v>
      </c>
      <c r="L14" s="115">
        <f t="shared" si="10"/>
        <v>55.1</v>
      </c>
      <c r="M14" s="115">
        <f t="shared" si="10"/>
        <v>63.7</v>
      </c>
      <c r="N14" s="115">
        <f t="shared" si="10"/>
        <v>2.6</v>
      </c>
      <c r="O14" s="115">
        <f t="shared" si="10"/>
        <v>1.5</v>
      </c>
      <c r="P14" s="115">
        <f t="shared" si="10"/>
        <v>2.6</v>
      </c>
      <c r="Q14" s="16">
        <v>10.83075</v>
      </c>
      <c r="R14" s="2">
        <v>8.4070800000000006</v>
      </c>
      <c r="S14" s="17">
        <v>13.847499999999998</v>
      </c>
      <c r="T14" s="16">
        <v>7.105599999999999</v>
      </c>
      <c r="U14" s="2">
        <v>5.1757900000000001</v>
      </c>
      <c r="V14" s="17">
        <v>9.6814900000000002</v>
      </c>
      <c r="W14" s="16">
        <v>52.158070000000002</v>
      </c>
      <c r="X14" s="2">
        <v>47.689459999999997</v>
      </c>
      <c r="Y14" s="17">
        <v>56.592399999999998</v>
      </c>
      <c r="Z14" s="55"/>
      <c r="AA14" s="54"/>
      <c r="AB14" s="107"/>
    </row>
    <row r="15" spans="1:28" x14ac:dyDescent="0.2">
      <c r="A15" s="62" t="s">
        <v>26</v>
      </c>
      <c r="B15" s="79"/>
      <c r="C15" s="6" t="s">
        <v>35</v>
      </c>
      <c r="D15" s="110" t="s">
        <v>67</v>
      </c>
      <c r="E15" s="115">
        <f t="shared" si="9"/>
        <v>15</v>
      </c>
      <c r="F15" s="115">
        <f t="shared" si="10"/>
        <v>12.1</v>
      </c>
      <c r="G15" s="115">
        <f t="shared" si="10"/>
        <v>18.399999999999999</v>
      </c>
      <c r="H15" s="115">
        <f t="shared" si="10"/>
        <v>16.3</v>
      </c>
      <c r="I15" s="115">
        <f t="shared" si="10"/>
        <v>13.3</v>
      </c>
      <c r="J15" s="115">
        <f t="shared" si="10"/>
        <v>19.8</v>
      </c>
      <c r="K15" s="115">
        <f t="shared" si="10"/>
        <v>59.3</v>
      </c>
      <c r="L15" s="115">
        <f t="shared" si="10"/>
        <v>54.9</v>
      </c>
      <c r="M15" s="115">
        <f t="shared" si="10"/>
        <v>63.6</v>
      </c>
      <c r="N15" s="115">
        <f t="shared" si="10"/>
        <v>2.5</v>
      </c>
      <c r="O15" s="115">
        <f t="shared" si="10"/>
        <v>1.4</v>
      </c>
      <c r="P15" s="115">
        <f t="shared" si="10"/>
        <v>4.3</v>
      </c>
      <c r="Q15" s="55">
        <v>10.7</v>
      </c>
      <c r="R15" s="2">
        <v>8.3000000000000007</v>
      </c>
      <c r="S15" s="17">
        <v>13.6</v>
      </c>
      <c r="T15" s="16">
        <v>9</v>
      </c>
      <c r="U15" s="2">
        <v>6.8</v>
      </c>
      <c r="V15" s="17">
        <v>11.8</v>
      </c>
      <c r="W15" s="16">
        <v>55.3</v>
      </c>
      <c r="X15" s="2">
        <v>50.9</v>
      </c>
      <c r="Y15" s="17">
        <v>59.7</v>
      </c>
      <c r="Z15" s="55"/>
      <c r="AA15" s="54"/>
      <c r="AB15" s="107"/>
    </row>
    <row r="16" spans="1:28" x14ac:dyDescent="0.2">
      <c r="A16" s="62" t="s">
        <v>26</v>
      </c>
      <c r="B16" s="64"/>
      <c r="C16" s="51" t="s">
        <v>36</v>
      </c>
      <c r="D16" s="110" t="s">
        <v>68</v>
      </c>
      <c r="E16" s="115">
        <f t="shared" si="9"/>
        <v>11.6</v>
      </c>
      <c r="F16" s="115">
        <f t="shared" si="10"/>
        <v>9.1</v>
      </c>
      <c r="G16" s="115">
        <f t="shared" si="10"/>
        <v>14.7</v>
      </c>
      <c r="H16" s="115">
        <f t="shared" si="10"/>
        <v>11.9</v>
      </c>
      <c r="I16" s="115">
        <f t="shared" si="10"/>
        <v>9.3000000000000007</v>
      </c>
      <c r="J16" s="115">
        <f t="shared" si="10"/>
        <v>15.2</v>
      </c>
      <c r="K16" s="115">
        <f t="shared" si="10"/>
        <v>55.7</v>
      </c>
      <c r="L16" s="115">
        <f t="shared" si="10"/>
        <v>51.2</v>
      </c>
      <c r="M16" s="115">
        <f t="shared" si="10"/>
        <v>60.1</v>
      </c>
      <c r="N16" s="115">
        <f t="shared" si="10"/>
        <v>3</v>
      </c>
      <c r="O16" s="115">
        <f t="shared" si="10"/>
        <v>1.8</v>
      </c>
      <c r="P16" s="115">
        <f t="shared" si="10"/>
        <v>4.9000000000000004</v>
      </c>
      <c r="Q16" s="16">
        <v>8.6999999999999993</v>
      </c>
      <c r="R16" s="2">
        <v>6.5</v>
      </c>
      <c r="S16" s="17">
        <v>11.6</v>
      </c>
      <c r="T16" s="16">
        <v>6.6</v>
      </c>
      <c r="U16" s="2">
        <v>4.7</v>
      </c>
      <c r="V16" s="17">
        <v>9.1999999999999993</v>
      </c>
      <c r="W16" s="16">
        <v>57.1</v>
      </c>
      <c r="X16" s="2">
        <v>52.7</v>
      </c>
      <c r="Y16" s="17">
        <v>61.4</v>
      </c>
      <c r="Z16" s="26"/>
      <c r="AA16" s="54"/>
      <c r="AB16" s="107"/>
    </row>
    <row r="17" spans="1:28" x14ac:dyDescent="0.2">
      <c r="A17" s="61" t="s">
        <v>26</v>
      </c>
      <c r="B17" s="64"/>
      <c r="C17" s="51" t="s">
        <v>37</v>
      </c>
      <c r="D17" s="110" t="s">
        <v>69</v>
      </c>
      <c r="E17" s="115">
        <f t="shared" si="9"/>
        <v>11</v>
      </c>
      <c r="F17" s="115">
        <f t="shared" si="10"/>
        <v>8.3000000000000007</v>
      </c>
      <c r="G17" s="115">
        <f t="shared" si="10"/>
        <v>14.3</v>
      </c>
      <c r="H17" s="115">
        <f t="shared" si="10"/>
        <v>11.7</v>
      </c>
      <c r="I17" s="115">
        <f t="shared" si="10"/>
        <v>9</v>
      </c>
      <c r="J17" s="115">
        <f t="shared" si="10"/>
        <v>15.2</v>
      </c>
      <c r="K17" s="115">
        <f t="shared" si="10"/>
        <v>61.3</v>
      </c>
      <c r="L17" s="115">
        <f t="shared" si="10"/>
        <v>56.5</v>
      </c>
      <c r="M17" s="115">
        <f t="shared" si="10"/>
        <v>65.900000000000006</v>
      </c>
      <c r="N17" s="115">
        <f t="shared" si="10"/>
        <v>4.3</v>
      </c>
      <c r="O17" s="115">
        <f t="shared" si="10"/>
        <v>2.8</v>
      </c>
      <c r="P17" s="115">
        <f t="shared" si="10"/>
        <v>6.7</v>
      </c>
      <c r="Q17" s="13">
        <v>11</v>
      </c>
      <c r="R17" s="14">
        <v>8.5</v>
      </c>
      <c r="S17" s="15">
        <v>14.2</v>
      </c>
      <c r="T17" s="13">
        <v>9.1999999999999993</v>
      </c>
      <c r="U17" s="14">
        <v>6.9</v>
      </c>
      <c r="V17" s="15">
        <v>12.2</v>
      </c>
      <c r="W17" s="13">
        <v>56.7</v>
      </c>
      <c r="X17" s="14">
        <v>52.2</v>
      </c>
      <c r="Y17" s="15">
        <v>61.1</v>
      </c>
      <c r="Z17" s="26"/>
      <c r="AA17" s="27"/>
      <c r="AB17" s="4"/>
    </row>
    <row r="18" spans="1:28" x14ac:dyDescent="0.2">
      <c r="A18" s="62" t="s">
        <v>26</v>
      </c>
      <c r="B18" s="64"/>
      <c r="C18" s="51" t="s">
        <v>38</v>
      </c>
      <c r="D18" s="110" t="s">
        <v>70</v>
      </c>
      <c r="E18" s="115">
        <f t="shared" si="9"/>
        <v>10.6</v>
      </c>
      <c r="F18" s="115">
        <f t="shared" si="10"/>
        <v>8</v>
      </c>
      <c r="G18" s="115">
        <f t="shared" si="10"/>
        <v>13.8</v>
      </c>
      <c r="H18" s="115">
        <f t="shared" si="10"/>
        <v>8.3000000000000007</v>
      </c>
      <c r="I18" s="115">
        <f t="shared" si="10"/>
        <v>6.1</v>
      </c>
      <c r="J18" s="115">
        <f t="shared" si="10"/>
        <v>11.3</v>
      </c>
      <c r="K18" s="115">
        <f t="shared" si="10"/>
        <v>55.8</v>
      </c>
      <c r="L18" s="115">
        <f t="shared" si="10"/>
        <v>51</v>
      </c>
      <c r="M18" s="115">
        <f t="shared" si="10"/>
        <v>60.4</v>
      </c>
      <c r="N18" s="115">
        <f t="shared" si="10"/>
        <v>4.9000000000000004</v>
      </c>
      <c r="O18" s="115">
        <f t="shared" si="10"/>
        <v>3.2</v>
      </c>
      <c r="P18" s="115">
        <f t="shared" si="10"/>
        <v>7.4</v>
      </c>
      <c r="Q18" s="16">
        <v>14.3</v>
      </c>
      <c r="R18" s="2">
        <v>11.4</v>
      </c>
      <c r="S18" s="17">
        <v>17.7</v>
      </c>
      <c r="T18" s="16">
        <v>14.4</v>
      </c>
      <c r="U18" s="2">
        <v>11.5</v>
      </c>
      <c r="V18" s="17">
        <v>17.899999999999999</v>
      </c>
      <c r="W18" s="16">
        <v>54.1</v>
      </c>
      <c r="X18" s="2">
        <v>49.5</v>
      </c>
      <c r="Y18" s="17">
        <v>58.6</v>
      </c>
      <c r="Z18" s="55"/>
      <c r="AA18" s="54"/>
      <c r="AB18" s="107"/>
    </row>
    <row r="19" spans="1:28" x14ac:dyDescent="0.2">
      <c r="A19" s="62" t="s">
        <v>26</v>
      </c>
      <c r="B19" s="64"/>
      <c r="C19" s="51" t="s">
        <v>39</v>
      </c>
      <c r="D19" s="110" t="s">
        <v>86</v>
      </c>
      <c r="E19" s="115">
        <f t="shared" si="9"/>
        <v>11.8</v>
      </c>
      <c r="F19" s="115">
        <f t="shared" si="10"/>
        <v>9.1999999999999993</v>
      </c>
      <c r="G19" s="115">
        <f t="shared" si="10"/>
        <v>15</v>
      </c>
      <c r="H19" s="115">
        <f t="shared" si="10"/>
        <v>10.1</v>
      </c>
      <c r="I19" s="115">
        <f t="shared" si="10"/>
        <v>7.7</v>
      </c>
      <c r="J19" s="115">
        <f t="shared" si="10"/>
        <v>13.2</v>
      </c>
      <c r="K19" s="115">
        <f t="shared" si="10"/>
        <v>53.8</v>
      </c>
      <c r="L19" s="115">
        <f t="shared" si="10"/>
        <v>49.2</v>
      </c>
      <c r="M19" s="115">
        <f t="shared" si="10"/>
        <v>58.3</v>
      </c>
      <c r="N19" s="115">
        <f t="shared" si="10"/>
        <v>3.7</v>
      </c>
      <c r="O19" s="115">
        <f t="shared" si="10"/>
        <v>2.4</v>
      </c>
      <c r="P19" s="115">
        <f t="shared" si="10"/>
        <v>5.9</v>
      </c>
      <c r="Q19" s="16">
        <v>8.4</v>
      </c>
      <c r="R19" s="2">
        <v>6.3</v>
      </c>
      <c r="S19" s="17">
        <v>11.3</v>
      </c>
      <c r="T19" s="16">
        <v>14.9</v>
      </c>
      <c r="U19" s="2">
        <v>12</v>
      </c>
      <c r="V19" s="17">
        <v>18.399999999999999</v>
      </c>
      <c r="W19" s="16">
        <v>52.9</v>
      </c>
      <c r="X19" s="2">
        <v>48.4</v>
      </c>
      <c r="Y19" s="17">
        <v>57.3</v>
      </c>
      <c r="Z19" s="55"/>
      <c r="AA19" s="54"/>
      <c r="AB19" s="107"/>
    </row>
    <row r="20" spans="1:28" x14ac:dyDescent="0.2">
      <c r="A20" s="62" t="s">
        <v>26</v>
      </c>
      <c r="B20" s="64"/>
      <c r="C20" s="51" t="s">
        <v>40</v>
      </c>
      <c r="D20" s="110" t="s">
        <v>72</v>
      </c>
      <c r="E20" s="115">
        <f t="shared" si="9"/>
        <v>36.299999999999997</v>
      </c>
      <c r="F20" s="115">
        <f t="shared" si="10"/>
        <v>30</v>
      </c>
      <c r="G20" s="115">
        <f t="shared" si="10"/>
        <v>43.2</v>
      </c>
      <c r="H20" s="115">
        <f t="shared" si="10"/>
        <v>18.5</v>
      </c>
      <c r="I20" s="115">
        <f t="shared" si="10"/>
        <v>13.7</v>
      </c>
      <c r="J20" s="115">
        <f t="shared" si="10"/>
        <v>24.6</v>
      </c>
      <c r="K20" s="115">
        <f t="shared" si="10"/>
        <v>71.099999999999994</v>
      </c>
      <c r="L20" s="115">
        <f t="shared" si="10"/>
        <v>64.400000000000006</v>
      </c>
      <c r="M20" s="115">
        <f t="shared" si="10"/>
        <v>76.900000000000006</v>
      </c>
      <c r="N20" s="115">
        <f t="shared" si="10"/>
        <v>17.8</v>
      </c>
      <c r="O20" s="115">
        <f t="shared" si="10"/>
        <v>13.1</v>
      </c>
      <c r="P20" s="115">
        <f t="shared" si="10"/>
        <v>23.6</v>
      </c>
      <c r="Q20" s="16">
        <v>13.7</v>
      </c>
      <c r="R20" s="2">
        <v>10.8</v>
      </c>
      <c r="S20" s="17">
        <v>17.3</v>
      </c>
      <c r="T20" s="16">
        <v>13.5</v>
      </c>
      <c r="U20" s="2">
        <v>10.6</v>
      </c>
      <c r="V20" s="17">
        <v>17.100000000000001</v>
      </c>
      <c r="W20" s="54">
        <v>61</v>
      </c>
      <c r="X20" s="2">
        <v>56.4</v>
      </c>
      <c r="Y20" s="17">
        <v>65.5</v>
      </c>
      <c r="Z20" s="55"/>
      <c r="AA20" s="54"/>
      <c r="AB20" s="107"/>
    </row>
    <row r="21" spans="1:28" ht="16" x14ac:dyDescent="0.2">
      <c r="A21" s="62" t="s">
        <v>26</v>
      </c>
      <c r="B21" s="39"/>
      <c r="C21" s="60" t="s">
        <v>41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6">
        <v>14.8</v>
      </c>
      <c r="R21" s="2">
        <v>11.6</v>
      </c>
      <c r="S21" s="17">
        <v>18.7</v>
      </c>
      <c r="T21" s="16">
        <v>16.600000000000001</v>
      </c>
      <c r="U21" s="2">
        <v>13.3</v>
      </c>
      <c r="V21" s="17">
        <v>20.7</v>
      </c>
      <c r="W21" s="16">
        <v>64.5</v>
      </c>
      <c r="X21" s="2">
        <v>59.6</v>
      </c>
      <c r="Y21" s="17">
        <v>69.099999999999994</v>
      </c>
      <c r="Z21" s="55"/>
      <c r="AA21" s="54"/>
      <c r="AB21" s="107"/>
    </row>
    <row r="22" spans="1:28" ht="16" x14ac:dyDescent="0.2">
      <c r="A22" s="61" t="s">
        <v>26</v>
      </c>
      <c r="B22" s="39"/>
      <c r="C22" s="60" t="s">
        <v>42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3">
        <v>17.2</v>
      </c>
      <c r="R22" s="14">
        <v>14.1</v>
      </c>
      <c r="S22" s="15">
        <v>20.8</v>
      </c>
      <c r="T22" s="13">
        <v>19.5</v>
      </c>
      <c r="U22" s="14">
        <v>16.3</v>
      </c>
      <c r="V22" s="15">
        <v>23.3</v>
      </c>
      <c r="W22" s="13">
        <v>63.3</v>
      </c>
      <c r="X22" s="14">
        <v>58.9</v>
      </c>
      <c r="Y22" s="15">
        <v>67.400000000000006</v>
      </c>
      <c r="Z22" s="26">
        <v>4.8</v>
      </c>
      <c r="AA22" s="36">
        <v>3.2</v>
      </c>
      <c r="AB22" s="38">
        <v>7</v>
      </c>
    </row>
    <row r="23" spans="1:28" ht="16" x14ac:dyDescent="0.2">
      <c r="A23" s="61" t="s">
        <v>26</v>
      </c>
      <c r="B23" s="39"/>
      <c r="C23" s="60" t="s">
        <v>44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3">
        <v>12.7</v>
      </c>
      <c r="R23" s="14">
        <v>10.1</v>
      </c>
      <c r="S23" s="15">
        <v>15.9</v>
      </c>
      <c r="T23" s="13">
        <v>14.1</v>
      </c>
      <c r="U23" s="14">
        <v>11.4</v>
      </c>
      <c r="V23" s="15">
        <v>17.5</v>
      </c>
      <c r="W23" s="13">
        <v>59.5</v>
      </c>
      <c r="X23" s="14">
        <v>55.1</v>
      </c>
      <c r="Y23" s="15">
        <v>63.7</v>
      </c>
      <c r="Z23" s="26">
        <v>2.6</v>
      </c>
      <c r="AA23" s="27">
        <v>1.5</v>
      </c>
      <c r="AB23" s="4">
        <v>2.6</v>
      </c>
    </row>
    <row r="24" spans="1:28" ht="16" x14ac:dyDescent="0.2">
      <c r="A24" s="62" t="s">
        <v>26</v>
      </c>
      <c r="B24" s="39"/>
      <c r="C24" s="60" t="s">
        <v>48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6">
        <v>15</v>
      </c>
      <c r="R24" s="2">
        <v>12.1</v>
      </c>
      <c r="S24" s="17">
        <v>18.399999999999999</v>
      </c>
      <c r="T24" s="16">
        <v>16.3</v>
      </c>
      <c r="U24" s="2">
        <v>13.3</v>
      </c>
      <c r="V24" s="17">
        <v>19.8</v>
      </c>
      <c r="W24" s="16">
        <v>59.3</v>
      </c>
      <c r="X24" s="2">
        <v>54.9</v>
      </c>
      <c r="Y24" s="17">
        <v>63.6</v>
      </c>
      <c r="Z24" s="55">
        <v>2.5</v>
      </c>
      <c r="AA24" s="54">
        <v>1.4</v>
      </c>
      <c r="AB24" s="107">
        <v>4.3</v>
      </c>
    </row>
    <row r="25" spans="1:28" ht="16" x14ac:dyDescent="0.2">
      <c r="A25" s="62" t="s">
        <v>26</v>
      </c>
      <c r="B25" s="39"/>
      <c r="C25" s="60" t="s">
        <v>49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6">
        <v>11.6</v>
      </c>
      <c r="R25" s="2">
        <v>9.1</v>
      </c>
      <c r="S25" s="17">
        <v>14.7</v>
      </c>
      <c r="T25" s="16">
        <v>11.9</v>
      </c>
      <c r="U25" s="2">
        <v>9.3000000000000007</v>
      </c>
      <c r="V25" s="17">
        <v>15.2</v>
      </c>
      <c r="W25" s="16">
        <v>55.7</v>
      </c>
      <c r="X25" s="2">
        <v>51.2</v>
      </c>
      <c r="Y25" s="17">
        <v>60.1</v>
      </c>
      <c r="Z25" s="55">
        <v>3</v>
      </c>
      <c r="AA25" s="54">
        <v>1.8</v>
      </c>
      <c r="AB25" s="107">
        <v>4.9000000000000004</v>
      </c>
    </row>
    <row r="26" spans="1:28" ht="16" x14ac:dyDescent="0.2">
      <c r="A26" s="62" t="s">
        <v>26</v>
      </c>
      <c r="B26" s="39"/>
      <c r="C26" s="60" t="s">
        <v>50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6">
        <v>11</v>
      </c>
      <c r="R26" s="2">
        <v>8.3000000000000007</v>
      </c>
      <c r="S26" s="17">
        <v>14.3</v>
      </c>
      <c r="T26" s="16">
        <v>11.7</v>
      </c>
      <c r="U26" s="2">
        <v>9</v>
      </c>
      <c r="V26" s="17">
        <v>15.2</v>
      </c>
      <c r="W26" s="16">
        <v>61.3</v>
      </c>
      <c r="X26" s="2">
        <v>56.5</v>
      </c>
      <c r="Y26" s="17">
        <v>65.900000000000006</v>
      </c>
      <c r="Z26" s="55">
        <v>4.3</v>
      </c>
      <c r="AA26" s="54">
        <v>2.8</v>
      </c>
      <c r="AB26" s="107">
        <v>6.7</v>
      </c>
    </row>
    <row r="27" spans="1:28" ht="16" x14ac:dyDescent="0.2">
      <c r="A27" s="62" t="s">
        <v>26</v>
      </c>
      <c r="B27" s="39"/>
      <c r="C27" s="60" t="s">
        <v>51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6">
        <v>10.6</v>
      </c>
      <c r="R27" s="2">
        <v>8</v>
      </c>
      <c r="S27" s="17">
        <v>13.8</v>
      </c>
      <c r="T27" s="16">
        <v>8.3000000000000007</v>
      </c>
      <c r="U27" s="2">
        <v>6.1</v>
      </c>
      <c r="V27" s="17">
        <v>11.3</v>
      </c>
      <c r="W27" s="16">
        <v>55.8</v>
      </c>
      <c r="X27" s="2">
        <v>51</v>
      </c>
      <c r="Y27" s="17">
        <v>60.4</v>
      </c>
      <c r="Z27" s="55">
        <v>4.9000000000000004</v>
      </c>
      <c r="AA27" s="54">
        <v>3.2</v>
      </c>
      <c r="AB27" s="107">
        <v>7.4</v>
      </c>
    </row>
    <row r="28" spans="1:28" ht="16" x14ac:dyDescent="0.2">
      <c r="A28" s="62" t="s">
        <v>26</v>
      </c>
      <c r="B28" s="39"/>
      <c r="C28" s="60" t="s">
        <v>52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6">
        <v>11.8</v>
      </c>
      <c r="R28" s="2">
        <v>9.1999999999999993</v>
      </c>
      <c r="S28" s="17">
        <v>15</v>
      </c>
      <c r="T28" s="16">
        <v>10.1</v>
      </c>
      <c r="U28" s="2">
        <v>7.7</v>
      </c>
      <c r="V28" s="17">
        <v>13.2</v>
      </c>
      <c r="W28" s="16">
        <v>53.8</v>
      </c>
      <c r="X28" s="2">
        <v>49.2</v>
      </c>
      <c r="Y28" s="17">
        <v>58.3</v>
      </c>
      <c r="Z28" s="55">
        <v>3.7</v>
      </c>
      <c r="AA28" s="54">
        <v>2.4</v>
      </c>
      <c r="AB28" s="107">
        <v>5.9</v>
      </c>
    </row>
    <row r="29" spans="1:28" ht="16" x14ac:dyDescent="0.2">
      <c r="A29" s="62" t="s">
        <v>26</v>
      </c>
      <c r="B29" s="39"/>
      <c r="C29" s="60" t="s">
        <v>53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52">
        <v>36.299999999999997</v>
      </c>
      <c r="R29" s="24">
        <v>30</v>
      </c>
      <c r="S29" s="25">
        <v>43.2</v>
      </c>
      <c r="T29" s="52">
        <v>18.5</v>
      </c>
      <c r="U29" s="24">
        <v>13.7</v>
      </c>
      <c r="V29" s="25">
        <v>24.6</v>
      </c>
      <c r="W29" s="52">
        <v>71.099999999999994</v>
      </c>
      <c r="X29" s="24">
        <v>64.400000000000006</v>
      </c>
      <c r="Y29" s="25">
        <v>76.900000000000006</v>
      </c>
      <c r="Z29" s="52">
        <v>17.8</v>
      </c>
      <c r="AA29" s="53">
        <v>13.1</v>
      </c>
      <c r="AB29" s="40">
        <v>23.6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"/>
  <dimension ref="A1:N337"/>
  <sheetViews>
    <sheetView zoomScale="80" zoomScaleNormal="80" workbookViewId="0">
      <pane xSplit="2" ySplit="1" topLeftCell="C33" activePane="bottomRight" state="frozen"/>
      <selection pane="topRight" activeCell="D1" sqref="D1"/>
      <selection pane="bottomLeft" activeCell="A2" sqref="A2"/>
      <selection pane="bottomRight" activeCell="Q328" sqref="Q328"/>
    </sheetView>
  </sheetViews>
  <sheetFormatPr baseColWidth="10" defaultRowHeight="15" x14ac:dyDescent="0.2"/>
  <cols>
    <col min="1" max="1" width="11.5" style="27"/>
    <col min="2" max="2" width="26.33203125" style="6" bestFit="1" customWidth="1"/>
    <col min="3" max="3" width="7.6640625" style="13" bestFit="1" customWidth="1"/>
    <col min="4" max="4" width="11.1640625" style="14" bestFit="1" customWidth="1"/>
    <col min="5" max="5" width="11.83203125" style="15" bestFit="1" customWidth="1"/>
    <col min="6" max="6" width="10.83203125" style="13" bestFit="1" customWidth="1"/>
    <col min="7" max="7" width="14.33203125" style="14" bestFit="1" customWidth="1"/>
    <col min="8" max="8" width="15" style="15" bestFit="1" customWidth="1"/>
    <col min="9" max="9" width="12" style="13" bestFit="1" customWidth="1"/>
    <col min="10" max="10" width="15.5" style="14" bestFit="1" customWidth="1"/>
    <col min="11" max="11" width="16.33203125" style="15" bestFit="1" customWidth="1"/>
    <col min="12" max="12" width="11.5" style="26"/>
    <col min="13" max="13" width="11.5" style="27"/>
    <col min="14" max="14" width="11.5" style="4"/>
  </cols>
  <sheetData>
    <row r="1" spans="1:14" s="54" customFormat="1" x14ac:dyDescent="0.2">
      <c r="A1" s="89" t="s">
        <v>0</v>
      </c>
      <c r="B1" s="90" t="s">
        <v>1</v>
      </c>
      <c r="C1" s="91" t="s">
        <v>2</v>
      </c>
      <c r="D1" s="92" t="s">
        <v>11</v>
      </c>
      <c r="E1" s="93" t="s">
        <v>12</v>
      </c>
      <c r="F1" s="94" t="s">
        <v>3</v>
      </c>
      <c r="G1" s="95" t="s">
        <v>13</v>
      </c>
      <c r="H1" s="96" t="s">
        <v>14</v>
      </c>
      <c r="I1" s="97" t="s">
        <v>15</v>
      </c>
      <c r="J1" s="98" t="s">
        <v>16</v>
      </c>
      <c r="K1" s="99" t="s">
        <v>17</v>
      </c>
      <c r="L1" s="100" t="s">
        <v>45</v>
      </c>
      <c r="M1" s="101" t="s">
        <v>46</v>
      </c>
      <c r="N1" s="102" t="s">
        <v>47</v>
      </c>
    </row>
    <row r="2" spans="1:14" s="58" customFormat="1" x14ac:dyDescent="0.2">
      <c r="A2" s="58">
        <v>11</v>
      </c>
      <c r="B2" s="43" t="s">
        <v>6</v>
      </c>
      <c r="C2" s="24">
        <v>30.1</v>
      </c>
      <c r="D2" s="24">
        <v>25.6</v>
      </c>
      <c r="E2" s="44">
        <v>35</v>
      </c>
      <c r="F2" s="45"/>
      <c r="G2" s="46"/>
      <c r="H2" s="47"/>
      <c r="I2" s="45"/>
      <c r="J2" s="46"/>
      <c r="K2" s="47"/>
      <c r="L2" s="103"/>
      <c r="N2" s="104"/>
    </row>
    <row r="3" spans="1:14" s="57" customFormat="1" x14ac:dyDescent="0.2">
      <c r="A3" s="57">
        <v>24</v>
      </c>
      <c r="B3" s="8" t="s">
        <v>6</v>
      </c>
      <c r="C3" s="14">
        <v>24.3</v>
      </c>
      <c r="D3" s="14">
        <v>15.7</v>
      </c>
      <c r="E3" s="36">
        <v>35.6</v>
      </c>
      <c r="F3" s="29"/>
      <c r="G3" s="30"/>
      <c r="H3" s="31"/>
      <c r="I3" s="29"/>
      <c r="J3" s="30"/>
      <c r="K3" s="31"/>
      <c r="L3" s="56"/>
      <c r="N3" s="28"/>
    </row>
    <row r="4" spans="1:14" s="57" customFormat="1" x14ac:dyDescent="0.2">
      <c r="A4" s="57">
        <v>27</v>
      </c>
      <c r="B4" s="8" t="s">
        <v>6</v>
      </c>
      <c r="C4" s="14">
        <v>33</v>
      </c>
      <c r="D4" s="14">
        <v>24.1</v>
      </c>
      <c r="E4" s="36">
        <v>43.3</v>
      </c>
      <c r="F4" s="29"/>
      <c r="G4" s="30"/>
      <c r="H4" s="31"/>
      <c r="I4" s="29"/>
      <c r="J4" s="30"/>
      <c r="K4" s="31"/>
      <c r="L4" s="56"/>
      <c r="N4" s="28"/>
    </row>
    <row r="5" spans="1:14" s="57" customFormat="1" x14ac:dyDescent="0.2">
      <c r="A5" s="57">
        <v>28</v>
      </c>
      <c r="B5" s="8" t="s">
        <v>6</v>
      </c>
      <c r="C5" s="14">
        <v>24.7</v>
      </c>
      <c r="D5" s="36">
        <v>17.2</v>
      </c>
      <c r="E5" s="36">
        <v>34.200000000000003</v>
      </c>
      <c r="F5" s="29"/>
      <c r="G5" s="30"/>
      <c r="H5" s="31"/>
      <c r="I5" s="29"/>
      <c r="J5" s="30"/>
      <c r="K5" s="31"/>
      <c r="L5" s="56"/>
      <c r="N5" s="28"/>
    </row>
    <row r="6" spans="1:14" s="57" customFormat="1" x14ac:dyDescent="0.2">
      <c r="A6" s="57">
        <v>32</v>
      </c>
      <c r="B6" s="8" t="s">
        <v>6</v>
      </c>
      <c r="C6" s="14">
        <v>29.6</v>
      </c>
      <c r="D6" s="36">
        <v>23.4</v>
      </c>
      <c r="E6" s="36">
        <v>36.5</v>
      </c>
      <c r="F6" s="29"/>
      <c r="G6" s="30"/>
      <c r="H6" s="31"/>
      <c r="I6" s="29"/>
      <c r="J6" s="30"/>
      <c r="K6" s="31"/>
      <c r="L6" s="56"/>
      <c r="N6" s="28"/>
    </row>
    <row r="7" spans="1:14" s="57" customFormat="1" x14ac:dyDescent="0.2">
      <c r="A7" s="57">
        <v>44</v>
      </c>
      <c r="B7" s="8" t="s">
        <v>6</v>
      </c>
      <c r="C7" s="14">
        <v>29.5</v>
      </c>
      <c r="D7" s="36">
        <v>23.2</v>
      </c>
      <c r="E7" s="36">
        <v>36.799999999999997</v>
      </c>
      <c r="F7" s="29"/>
      <c r="G7" s="30"/>
      <c r="H7" s="31"/>
      <c r="I7" s="29"/>
      <c r="J7" s="30"/>
      <c r="K7" s="31"/>
      <c r="L7" s="56"/>
      <c r="N7" s="28"/>
    </row>
    <row r="8" spans="1:14" s="57" customFormat="1" x14ac:dyDescent="0.2">
      <c r="A8" s="57">
        <v>52</v>
      </c>
      <c r="B8" s="8" t="s">
        <v>6</v>
      </c>
      <c r="C8" s="14">
        <v>26.3</v>
      </c>
      <c r="D8" s="36">
        <v>19.100000000000001</v>
      </c>
      <c r="E8" s="36">
        <v>35.200000000000003</v>
      </c>
      <c r="F8" s="29"/>
      <c r="G8" s="30"/>
      <c r="H8" s="31"/>
      <c r="I8" s="29"/>
      <c r="J8" s="30"/>
      <c r="K8" s="31"/>
      <c r="L8" s="56"/>
      <c r="N8" s="28"/>
    </row>
    <row r="9" spans="1:14" s="57" customFormat="1" x14ac:dyDescent="0.2">
      <c r="A9" s="57">
        <v>53</v>
      </c>
      <c r="B9" s="8" t="s">
        <v>6</v>
      </c>
      <c r="C9" s="14">
        <v>25</v>
      </c>
      <c r="D9" s="36">
        <v>17.5</v>
      </c>
      <c r="E9" s="36">
        <v>34.5</v>
      </c>
      <c r="F9" s="29"/>
      <c r="G9" s="30"/>
      <c r="H9" s="31"/>
      <c r="I9" s="29"/>
      <c r="J9" s="30"/>
      <c r="K9" s="31"/>
      <c r="L9" s="56"/>
      <c r="N9" s="28"/>
    </row>
    <row r="10" spans="1:14" s="57" customFormat="1" x14ac:dyDescent="0.2">
      <c r="A10" s="57">
        <v>75</v>
      </c>
      <c r="B10" s="8" t="s">
        <v>6</v>
      </c>
      <c r="C10" s="14">
        <v>22.9</v>
      </c>
      <c r="D10" s="36">
        <v>17.5</v>
      </c>
      <c r="E10" s="36">
        <v>29.4</v>
      </c>
      <c r="F10" s="29"/>
      <c r="G10" s="30"/>
      <c r="H10" s="31"/>
      <c r="I10" s="29"/>
      <c r="J10" s="30"/>
      <c r="K10" s="31"/>
      <c r="L10" s="56"/>
      <c r="N10" s="28"/>
    </row>
    <row r="11" spans="1:14" s="57" customFormat="1" x14ac:dyDescent="0.2">
      <c r="A11" s="57">
        <v>76</v>
      </c>
      <c r="B11" s="8" t="s">
        <v>6</v>
      </c>
      <c r="C11" s="14">
        <v>22.6</v>
      </c>
      <c r="D11" s="36">
        <v>17.2</v>
      </c>
      <c r="E11" s="36">
        <v>29.2</v>
      </c>
      <c r="F11" s="29"/>
      <c r="G11" s="30"/>
      <c r="H11" s="31"/>
      <c r="I11" s="29"/>
      <c r="J11" s="30"/>
      <c r="K11" s="31"/>
      <c r="L11" s="56"/>
      <c r="N11" s="28"/>
    </row>
    <row r="12" spans="1:14" s="57" customFormat="1" x14ac:dyDescent="0.2">
      <c r="A12" s="57">
        <v>84</v>
      </c>
      <c r="B12" s="8" t="s">
        <v>6</v>
      </c>
      <c r="C12" s="14">
        <v>26.4</v>
      </c>
      <c r="D12" s="36">
        <v>21.3</v>
      </c>
      <c r="E12" s="36">
        <v>32.299999999999997</v>
      </c>
      <c r="F12" s="29"/>
      <c r="G12" s="30"/>
      <c r="H12" s="31"/>
      <c r="I12" s="29"/>
      <c r="J12" s="30"/>
      <c r="K12" s="31"/>
      <c r="L12" s="56"/>
      <c r="N12" s="28"/>
    </row>
    <row r="13" spans="1:14" s="59" customFormat="1" x14ac:dyDescent="0.2">
      <c r="A13" s="59">
        <v>93</v>
      </c>
      <c r="B13" s="9" t="s">
        <v>6</v>
      </c>
      <c r="C13" s="2">
        <v>22.7</v>
      </c>
      <c r="D13" s="2">
        <v>16.8</v>
      </c>
      <c r="E13" s="2">
        <v>30.1</v>
      </c>
      <c r="F13" s="33"/>
      <c r="G13" s="34"/>
      <c r="H13" s="35"/>
      <c r="I13" s="33"/>
      <c r="J13" s="34"/>
      <c r="K13" s="35"/>
      <c r="L13" s="105"/>
      <c r="N13" s="106"/>
    </row>
    <row r="14" spans="1:14" s="53" customFormat="1" x14ac:dyDescent="0.2">
      <c r="A14" s="53">
        <v>11</v>
      </c>
      <c r="B14" s="51" t="s">
        <v>7</v>
      </c>
      <c r="C14" s="24">
        <v>19.399999999999999</v>
      </c>
      <c r="D14" s="44">
        <v>15.6</v>
      </c>
      <c r="E14" s="37">
        <v>23.9</v>
      </c>
      <c r="F14" s="24">
        <v>20.6</v>
      </c>
      <c r="G14" s="24">
        <v>16.7</v>
      </c>
      <c r="H14" s="37">
        <v>25.1</v>
      </c>
      <c r="I14" s="24">
        <v>63.5</v>
      </c>
      <c r="J14" s="44">
        <v>58.4</v>
      </c>
      <c r="K14" s="37">
        <v>68.400000000000006</v>
      </c>
      <c r="L14" s="39"/>
      <c r="N14" s="40"/>
    </row>
    <row r="15" spans="1:14" s="27" customFormat="1" x14ac:dyDescent="0.2">
      <c r="A15" s="27">
        <v>24</v>
      </c>
      <c r="B15" s="6" t="s">
        <v>7</v>
      </c>
      <c r="C15" s="36">
        <v>22.4</v>
      </c>
      <c r="D15" s="36">
        <v>14.4</v>
      </c>
      <c r="E15" s="38">
        <v>33.200000000000003</v>
      </c>
      <c r="F15" s="14">
        <v>27.7</v>
      </c>
      <c r="G15" s="14">
        <v>18.8</v>
      </c>
      <c r="H15" s="38">
        <v>38.799999999999997</v>
      </c>
      <c r="I15" s="14">
        <v>61.7</v>
      </c>
      <c r="J15" s="36">
        <v>50.4</v>
      </c>
      <c r="K15" s="38">
        <v>71.900000000000006</v>
      </c>
      <c r="L15" s="26"/>
      <c r="N15" s="4"/>
    </row>
    <row r="16" spans="1:14" s="27" customFormat="1" x14ac:dyDescent="0.2">
      <c r="A16" s="27">
        <v>27</v>
      </c>
      <c r="B16" s="6" t="s">
        <v>7</v>
      </c>
      <c r="C16" s="36">
        <v>17.600000000000001</v>
      </c>
      <c r="D16" s="36">
        <v>10.9</v>
      </c>
      <c r="E16" s="38">
        <v>27.3</v>
      </c>
      <c r="F16" s="14">
        <v>17.8</v>
      </c>
      <c r="G16" s="14">
        <v>11.1</v>
      </c>
      <c r="H16" s="38">
        <v>27.2</v>
      </c>
      <c r="I16" s="14">
        <v>55</v>
      </c>
      <c r="J16" s="36">
        <v>44.6</v>
      </c>
      <c r="K16" s="38">
        <v>65.099999999999994</v>
      </c>
      <c r="L16" s="26"/>
      <c r="N16" s="4"/>
    </row>
    <row r="17" spans="1:14" s="27" customFormat="1" x14ac:dyDescent="0.2">
      <c r="A17" s="27">
        <v>28</v>
      </c>
      <c r="B17" s="6" t="s">
        <v>7</v>
      </c>
      <c r="C17" s="36">
        <v>22.8</v>
      </c>
      <c r="D17" s="36">
        <v>15.7</v>
      </c>
      <c r="E17" s="38">
        <v>31.8</v>
      </c>
      <c r="F17" s="14">
        <v>19</v>
      </c>
      <c r="G17" s="36">
        <v>12.6</v>
      </c>
      <c r="H17" s="38">
        <v>27.7</v>
      </c>
      <c r="I17" s="14">
        <v>60.9</v>
      </c>
      <c r="J17" s="36">
        <v>51.2</v>
      </c>
      <c r="K17" s="38">
        <v>69.8</v>
      </c>
      <c r="L17" s="26"/>
      <c r="N17" s="4"/>
    </row>
    <row r="18" spans="1:14" s="27" customFormat="1" x14ac:dyDescent="0.2">
      <c r="A18" s="27">
        <v>32</v>
      </c>
      <c r="B18" s="6" t="s">
        <v>7</v>
      </c>
      <c r="C18" s="14">
        <v>22.6</v>
      </c>
      <c r="D18" s="36">
        <v>17.2</v>
      </c>
      <c r="E18" s="38">
        <v>29.1</v>
      </c>
      <c r="F18" s="14">
        <v>16.399999999999999</v>
      </c>
      <c r="G18" s="36">
        <v>11.8</v>
      </c>
      <c r="H18" s="38">
        <v>22.3</v>
      </c>
      <c r="I18" s="14">
        <v>64.900000000000006</v>
      </c>
      <c r="J18" s="36">
        <v>57.8</v>
      </c>
      <c r="K18" s="38">
        <v>71.400000000000006</v>
      </c>
      <c r="L18" s="26"/>
      <c r="N18" s="4"/>
    </row>
    <row r="19" spans="1:14" s="27" customFormat="1" x14ac:dyDescent="0.2">
      <c r="A19" s="27">
        <v>44</v>
      </c>
      <c r="B19" s="6" t="s">
        <v>7</v>
      </c>
      <c r="C19" s="14">
        <v>26.4</v>
      </c>
      <c r="D19" s="36">
        <v>20.399999999999999</v>
      </c>
      <c r="E19" s="38">
        <v>33.5</v>
      </c>
      <c r="F19" s="14">
        <v>25.2</v>
      </c>
      <c r="G19" s="36">
        <v>19.3</v>
      </c>
      <c r="H19" s="38">
        <v>32.200000000000003</v>
      </c>
      <c r="I19" s="14">
        <v>60.5</v>
      </c>
      <c r="J19" s="36">
        <v>53</v>
      </c>
      <c r="K19" s="38">
        <v>67.599999999999994</v>
      </c>
      <c r="L19" s="26"/>
      <c r="N19" s="4"/>
    </row>
    <row r="20" spans="1:14" s="27" customFormat="1" x14ac:dyDescent="0.2">
      <c r="A20" s="27">
        <v>52</v>
      </c>
      <c r="B20" s="6" t="s">
        <v>7</v>
      </c>
      <c r="C20" s="14">
        <v>17.899999999999999</v>
      </c>
      <c r="D20" s="36">
        <v>11.9</v>
      </c>
      <c r="E20" s="38">
        <v>25.9</v>
      </c>
      <c r="F20" s="14">
        <v>14.6</v>
      </c>
      <c r="G20" s="36">
        <v>9.1999999999999993</v>
      </c>
      <c r="H20" s="38">
        <v>22.2</v>
      </c>
      <c r="I20" s="14">
        <v>57.2</v>
      </c>
      <c r="J20" s="36">
        <v>48</v>
      </c>
      <c r="K20" s="38">
        <v>65.900000000000006</v>
      </c>
      <c r="L20" s="26"/>
      <c r="N20" s="4"/>
    </row>
    <row r="21" spans="1:14" s="27" customFormat="1" x14ac:dyDescent="0.2">
      <c r="A21" s="27">
        <v>53</v>
      </c>
      <c r="B21" s="6" t="s">
        <v>7</v>
      </c>
      <c r="C21" s="14">
        <v>19.3</v>
      </c>
      <c r="D21" s="36">
        <v>12.9</v>
      </c>
      <c r="E21" s="38">
        <v>27.8</v>
      </c>
      <c r="F21" s="14">
        <v>21.4</v>
      </c>
      <c r="G21" s="36">
        <v>14.6</v>
      </c>
      <c r="H21" s="38">
        <v>30.2</v>
      </c>
      <c r="I21" s="14">
        <v>63.3</v>
      </c>
      <c r="J21" s="36">
        <v>53.7</v>
      </c>
      <c r="K21" s="38">
        <v>71.900000000000006</v>
      </c>
      <c r="L21" s="26"/>
      <c r="N21" s="4"/>
    </row>
    <row r="22" spans="1:14" s="27" customFormat="1" x14ac:dyDescent="0.2">
      <c r="A22" s="27">
        <v>75</v>
      </c>
      <c r="B22" s="6" t="s">
        <v>7</v>
      </c>
      <c r="C22" s="14">
        <v>17.899999999999999</v>
      </c>
      <c r="D22" s="36">
        <v>13</v>
      </c>
      <c r="E22" s="38">
        <v>24.1</v>
      </c>
      <c r="F22" s="14">
        <v>17.8</v>
      </c>
      <c r="G22" s="36">
        <v>13</v>
      </c>
      <c r="H22" s="38">
        <v>24.1</v>
      </c>
      <c r="I22" s="14">
        <v>60.1</v>
      </c>
      <c r="J22" s="36">
        <v>53</v>
      </c>
      <c r="K22" s="38">
        <v>66.900000000000006</v>
      </c>
      <c r="L22" s="26"/>
      <c r="N22" s="4"/>
    </row>
    <row r="23" spans="1:14" s="27" customFormat="1" x14ac:dyDescent="0.2">
      <c r="A23" s="27">
        <v>76</v>
      </c>
      <c r="B23" s="6" t="s">
        <v>7</v>
      </c>
      <c r="C23" s="14">
        <v>26.1</v>
      </c>
      <c r="D23" s="36">
        <v>20.2</v>
      </c>
      <c r="E23" s="38">
        <v>32.9</v>
      </c>
      <c r="F23" s="14">
        <v>23.5</v>
      </c>
      <c r="G23" s="36">
        <v>17.899999999999999</v>
      </c>
      <c r="H23" s="38">
        <v>30.3</v>
      </c>
      <c r="I23" s="14">
        <v>58.1</v>
      </c>
      <c r="J23" s="36">
        <v>50.8</v>
      </c>
      <c r="K23" s="38">
        <v>65.099999999999994</v>
      </c>
      <c r="L23" s="26"/>
      <c r="N23" s="4"/>
    </row>
    <row r="24" spans="1:14" s="27" customFormat="1" x14ac:dyDescent="0.2">
      <c r="A24" s="27">
        <v>84</v>
      </c>
      <c r="B24" s="6" t="s">
        <v>7</v>
      </c>
      <c r="C24" s="14">
        <v>22.9</v>
      </c>
      <c r="D24" s="36">
        <v>18.100000000000001</v>
      </c>
      <c r="E24" s="38">
        <v>28.6</v>
      </c>
      <c r="F24" s="14">
        <v>18.5</v>
      </c>
      <c r="G24" s="36">
        <v>14.2</v>
      </c>
      <c r="H24" s="38">
        <v>23.8</v>
      </c>
      <c r="I24" s="14">
        <v>62.2</v>
      </c>
      <c r="J24" s="36">
        <v>56</v>
      </c>
      <c r="K24" s="38">
        <v>68.099999999999994</v>
      </c>
      <c r="L24" s="26"/>
      <c r="N24" s="4"/>
    </row>
    <row r="25" spans="1:14" s="54" customFormat="1" x14ac:dyDescent="0.2">
      <c r="A25" s="54">
        <v>93</v>
      </c>
      <c r="B25" s="7" t="s">
        <v>7</v>
      </c>
      <c r="C25" s="2">
        <v>21.6</v>
      </c>
      <c r="D25" s="2">
        <v>15.9</v>
      </c>
      <c r="E25" s="17">
        <v>28.6</v>
      </c>
      <c r="F25" s="2">
        <v>17.2</v>
      </c>
      <c r="G25" s="2">
        <v>12.1</v>
      </c>
      <c r="H25" s="17">
        <v>23.9</v>
      </c>
      <c r="I25" s="2">
        <v>61.7</v>
      </c>
      <c r="J25" s="2">
        <v>54.7</v>
      </c>
      <c r="K25" s="17">
        <v>68.900000000000006</v>
      </c>
      <c r="L25" s="55"/>
      <c r="N25" s="107"/>
    </row>
    <row r="26" spans="1:14" s="53" customFormat="1" x14ac:dyDescent="0.2">
      <c r="A26" s="53">
        <v>11</v>
      </c>
      <c r="B26" s="43" t="s">
        <v>8</v>
      </c>
      <c r="C26" s="24">
        <v>17.8</v>
      </c>
      <c r="D26" s="24">
        <v>14</v>
      </c>
      <c r="E26" s="25">
        <v>22.2</v>
      </c>
      <c r="F26" s="24">
        <v>20.3</v>
      </c>
      <c r="G26" s="24">
        <v>16.399999999999999</v>
      </c>
      <c r="H26" s="25">
        <v>25</v>
      </c>
      <c r="I26" s="24">
        <v>62.1</v>
      </c>
      <c r="J26" s="24">
        <v>56.8</v>
      </c>
      <c r="K26" s="25">
        <v>67.099999999999994</v>
      </c>
      <c r="L26" s="39"/>
      <c r="N26" s="40"/>
    </row>
    <row r="27" spans="1:14" s="27" customFormat="1" x14ac:dyDescent="0.2">
      <c r="A27" s="27">
        <v>24</v>
      </c>
      <c r="B27" s="8" t="s">
        <v>8</v>
      </c>
      <c r="C27" s="14">
        <v>22.8</v>
      </c>
      <c r="D27" s="36">
        <v>15</v>
      </c>
      <c r="E27" s="38">
        <v>33.1</v>
      </c>
      <c r="F27" s="14">
        <v>18.5</v>
      </c>
      <c r="G27" s="36">
        <v>11.6</v>
      </c>
      <c r="H27" s="38">
        <v>28.3</v>
      </c>
      <c r="I27" s="14">
        <v>67.7</v>
      </c>
      <c r="J27" s="36">
        <v>57</v>
      </c>
      <c r="K27" s="38">
        <v>76.900000000000006</v>
      </c>
      <c r="L27" s="26"/>
      <c r="N27" s="4"/>
    </row>
    <row r="28" spans="1:14" s="27" customFormat="1" x14ac:dyDescent="0.2">
      <c r="A28" s="27">
        <v>27</v>
      </c>
      <c r="B28" s="8" t="s">
        <v>8</v>
      </c>
      <c r="C28" s="14">
        <v>17.5</v>
      </c>
      <c r="D28" s="36">
        <v>11</v>
      </c>
      <c r="E28" s="38">
        <v>26.7</v>
      </c>
      <c r="F28" s="14">
        <v>18</v>
      </c>
      <c r="G28" s="36">
        <v>11.3</v>
      </c>
      <c r="H28" s="38">
        <v>27.5</v>
      </c>
      <c r="I28" s="14">
        <v>61.4</v>
      </c>
      <c r="J28" s="36">
        <v>51.1</v>
      </c>
      <c r="K28" s="38">
        <v>70.8</v>
      </c>
      <c r="L28" s="26"/>
      <c r="N28" s="4"/>
    </row>
    <row r="29" spans="1:14" s="27" customFormat="1" x14ac:dyDescent="0.2">
      <c r="A29" s="27">
        <v>28</v>
      </c>
      <c r="B29" s="8" t="s">
        <v>8</v>
      </c>
      <c r="C29" s="14">
        <v>26</v>
      </c>
      <c r="D29" s="36">
        <v>18.5</v>
      </c>
      <c r="E29" s="38">
        <v>35.4</v>
      </c>
      <c r="F29" s="14">
        <v>19.5</v>
      </c>
      <c r="G29" s="36">
        <v>13</v>
      </c>
      <c r="H29" s="38">
        <v>28.2</v>
      </c>
      <c r="I29" s="14">
        <v>72.2</v>
      </c>
      <c r="J29" s="36">
        <v>62.8</v>
      </c>
      <c r="K29" s="38">
        <v>80</v>
      </c>
      <c r="L29" s="26"/>
      <c r="N29" s="4"/>
    </row>
    <row r="30" spans="1:14" s="27" customFormat="1" x14ac:dyDescent="0.2">
      <c r="A30" s="27">
        <v>32</v>
      </c>
      <c r="B30" s="8" t="s">
        <v>8</v>
      </c>
      <c r="C30" s="14">
        <v>22.8</v>
      </c>
      <c r="D30" s="36">
        <v>17.399999999999999</v>
      </c>
      <c r="E30" s="38">
        <v>29.3</v>
      </c>
      <c r="F30" s="14">
        <v>20</v>
      </c>
      <c r="G30" s="36">
        <v>14.9</v>
      </c>
      <c r="H30" s="38">
        <v>26.3</v>
      </c>
      <c r="I30" s="14">
        <v>68.5</v>
      </c>
      <c r="J30" s="36">
        <v>61.6</v>
      </c>
      <c r="K30" s="38">
        <v>74.7</v>
      </c>
      <c r="L30" s="26"/>
      <c r="N30" s="4"/>
    </row>
    <row r="31" spans="1:14" s="27" customFormat="1" x14ac:dyDescent="0.2">
      <c r="A31" s="27">
        <v>44</v>
      </c>
      <c r="B31" s="8" t="s">
        <v>8</v>
      </c>
      <c r="C31" s="14">
        <v>16.8</v>
      </c>
      <c r="D31" s="36">
        <v>12</v>
      </c>
      <c r="E31" s="38">
        <v>22.9</v>
      </c>
      <c r="F31" s="14">
        <v>17.5</v>
      </c>
      <c r="G31" s="36">
        <v>12.6</v>
      </c>
      <c r="H31" s="38">
        <v>23.9</v>
      </c>
      <c r="I31" s="14">
        <v>63.4</v>
      </c>
      <c r="J31" s="36">
        <v>56</v>
      </c>
      <c r="K31" s="38">
        <v>70.2</v>
      </c>
      <c r="L31" s="26"/>
      <c r="N31" s="4"/>
    </row>
    <row r="32" spans="1:14" s="27" customFormat="1" x14ac:dyDescent="0.2">
      <c r="A32" s="27">
        <v>52</v>
      </c>
      <c r="B32" s="8" t="s">
        <v>8</v>
      </c>
      <c r="C32" s="14">
        <v>17.600000000000001</v>
      </c>
      <c r="D32" s="36">
        <v>11.8</v>
      </c>
      <c r="E32" s="38">
        <v>25.3</v>
      </c>
      <c r="F32" s="14">
        <v>13.8</v>
      </c>
      <c r="G32" s="36">
        <v>8.6999999999999993</v>
      </c>
      <c r="H32" s="38">
        <v>21.1</v>
      </c>
      <c r="I32" s="14">
        <v>65.5</v>
      </c>
      <c r="J32" s="36">
        <v>56.7</v>
      </c>
      <c r="K32" s="38">
        <v>73.5</v>
      </c>
      <c r="L32" s="26"/>
      <c r="N32" s="4"/>
    </row>
    <row r="33" spans="1:14" s="27" customFormat="1" x14ac:dyDescent="0.2">
      <c r="A33" s="27">
        <v>53</v>
      </c>
      <c r="B33" s="8" t="s">
        <v>8</v>
      </c>
      <c r="C33" s="14">
        <v>15.3</v>
      </c>
      <c r="D33" s="36">
        <v>9.6</v>
      </c>
      <c r="E33" s="38">
        <v>23.7</v>
      </c>
      <c r="F33" s="14">
        <v>18.600000000000001</v>
      </c>
      <c r="G33" s="36">
        <v>12.2</v>
      </c>
      <c r="H33" s="38">
        <v>27.4</v>
      </c>
      <c r="I33" s="14">
        <v>64.900000000000006</v>
      </c>
      <c r="J33" s="36">
        <v>55.4</v>
      </c>
      <c r="K33" s="38">
        <v>73.400000000000006</v>
      </c>
      <c r="L33" s="26"/>
      <c r="N33" s="4"/>
    </row>
    <row r="34" spans="1:14" s="27" customFormat="1" x14ac:dyDescent="0.2">
      <c r="A34" s="27">
        <v>75</v>
      </c>
      <c r="B34" s="8" t="s">
        <v>8</v>
      </c>
      <c r="C34" s="14">
        <v>18.100000000000001</v>
      </c>
      <c r="D34" s="36">
        <v>13.3</v>
      </c>
      <c r="E34" s="38">
        <v>24.1</v>
      </c>
      <c r="F34" s="14">
        <v>18.399999999999999</v>
      </c>
      <c r="G34" s="36">
        <v>13.6</v>
      </c>
      <c r="H34" s="38">
        <v>24.4</v>
      </c>
      <c r="I34" s="14">
        <v>67.599999999999994</v>
      </c>
      <c r="J34" s="36">
        <v>60.8</v>
      </c>
      <c r="K34" s="38">
        <v>73.8</v>
      </c>
      <c r="L34" s="26"/>
      <c r="N34" s="4"/>
    </row>
    <row r="35" spans="1:14" s="27" customFormat="1" x14ac:dyDescent="0.2">
      <c r="A35" s="27">
        <v>76</v>
      </c>
      <c r="B35" s="8" t="s">
        <v>8</v>
      </c>
      <c r="C35" s="14">
        <v>17</v>
      </c>
      <c r="D35" s="36">
        <v>12</v>
      </c>
      <c r="E35" s="38">
        <v>23.5</v>
      </c>
      <c r="F35" s="14">
        <v>18.899999999999999</v>
      </c>
      <c r="G35" s="36">
        <v>13.5</v>
      </c>
      <c r="H35" s="38">
        <v>25.8</v>
      </c>
      <c r="I35" s="14">
        <v>57.1</v>
      </c>
      <c r="J35" s="36">
        <v>49.5</v>
      </c>
      <c r="K35" s="38">
        <v>64.400000000000006</v>
      </c>
      <c r="L35" s="26"/>
      <c r="N35" s="4"/>
    </row>
    <row r="36" spans="1:14" s="27" customFormat="1" x14ac:dyDescent="0.2">
      <c r="A36" s="27">
        <v>84</v>
      </c>
      <c r="B36" s="8" t="s">
        <v>8</v>
      </c>
      <c r="C36" s="14">
        <v>15.8</v>
      </c>
      <c r="D36" s="36">
        <v>11.8</v>
      </c>
      <c r="E36" s="38">
        <v>20.8</v>
      </c>
      <c r="F36" s="14">
        <v>11.9</v>
      </c>
      <c r="G36" s="36">
        <v>8.4</v>
      </c>
      <c r="H36" s="38">
        <v>16.5</v>
      </c>
      <c r="I36" s="14">
        <v>59.5</v>
      </c>
      <c r="J36" s="36">
        <v>53.4</v>
      </c>
      <c r="K36" s="38">
        <v>65.400000000000006</v>
      </c>
      <c r="L36" s="26"/>
      <c r="N36" s="4"/>
    </row>
    <row r="37" spans="1:14" s="54" customFormat="1" x14ac:dyDescent="0.2">
      <c r="A37" s="54">
        <v>93</v>
      </c>
      <c r="B37" s="9" t="s">
        <v>8</v>
      </c>
      <c r="C37" s="2">
        <v>15.2</v>
      </c>
      <c r="D37" s="2">
        <v>10.4</v>
      </c>
      <c r="E37" s="17">
        <v>21.7</v>
      </c>
      <c r="F37" s="2">
        <v>15.1</v>
      </c>
      <c r="G37" s="2">
        <v>10.3</v>
      </c>
      <c r="H37" s="17">
        <v>21.5</v>
      </c>
      <c r="I37" s="2">
        <v>62.6</v>
      </c>
      <c r="J37" s="2">
        <v>54.9</v>
      </c>
      <c r="K37" s="17">
        <v>69.8</v>
      </c>
      <c r="L37" s="55"/>
      <c r="N37" s="107"/>
    </row>
    <row r="38" spans="1:14" s="53" customFormat="1" x14ac:dyDescent="0.2">
      <c r="A38" s="53">
        <v>11</v>
      </c>
      <c r="B38" s="51" t="s">
        <v>9</v>
      </c>
      <c r="C38" s="24">
        <v>16.7</v>
      </c>
      <c r="D38" s="24">
        <v>13.1</v>
      </c>
      <c r="E38" s="25">
        <v>21</v>
      </c>
      <c r="F38" s="24">
        <v>19.2</v>
      </c>
      <c r="G38" s="24">
        <v>15.4</v>
      </c>
      <c r="H38" s="25">
        <v>23.6</v>
      </c>
      <c r="I38" s="24">
        <v>64.599999999999994</v>
      </c>
      <c r="J38" s="24">
        <v>64.599999999999994</v>
      </c>
      <c r="K38" s="25">
        <v>69.400000000000006</v>
      </c>
      <c r="L38" s="39"/>
      <c r="N38" s="40"/>
    </row>
    <row r="39" spans="1:14" s="27" customFormat="1" x14ac:dyDescent="0.2">
      <c r="A39" s="27">
        <v>24</v>
      </c>
      <c r="B39" s="6" t="s">
        <v>9</v>
      </c>
      <c r="C39" s="14">
        <v>16.100000000000001</v>
      </c>
      <c r="D39" s="36">
        <v>9.6</v>
      </c>
      <c r="E39" s="38">
        <v>25.8</v>
      </c>
      <c r="F39" s="14">
        <v>23.5</v>
      </c>
      <c r="G39" s="36">
        <v>15.6</v>
      </c>
      <c r="H39" s="38">
        <v>33.799999999999997</v>
      </c>
      <c r="I39" s="14">
        <v>71.400000000000006</v>
      </c>
      <c r="J39" s="36">
        <v>71.400000000000006</v>
      </c>
      <c r="K39" s="38">
        <v>80.099999999999994</v>
      </c>
      <c r="L39" s="26"/>
      <c r="N39" s="4"/>
    </row>
    <row r="40" spans="1:14" s="27" customFormat="1" x14ac:dyDescent="0.2">
      <c r="A40" s="27">
        <v>27</v>
      </c>
      <c r="B40" s="6" t="s">
        <v>9</v>
      </c>
      <c r="C40" s="14">
        <v>18.899999999999999</v>
      </c>
      <c r="D40" s="36">
        <v>12.2</v>
      </c>
      <c r="E40" s="38">
        <v>28</v>
      </c>
      <c r="F40" s="14">
        <v>21.8</v>
      </c>
      <c r="G40" s="36">
        <v>14.5</v>
      </c>
      <c r="H40" s="38">
        <v>31.2</v>
      </c>
      <c r="I40" s="14">
        <v>65.3</v>
      </c>
      <c r="J40" s="36">
        <v>65.3</v>
      </c>
      <c r="K40" s="38">
        <v>74.2</v>
      </c>
      <c r="L40" s="26"/>
      <c r="N40" s="4"/>
    </row>
    <row r="41" spans="1:14" s="27" customFormat="1" x14ac:dyDescent="0.2">
      <c r="A41" s="27">
        <v>28</v>
      </c>
      <c r="B41" s="6" t="s">
        <v>9</v>
      </c>
      <c r="C41" s="14">
        <v>14.9</v>
      </c>
      <c r="D41" s="36">
        <v>9.1</v>
      </c>
      <c r="E41" s="38">
        <v>23.4</v>
      </c>
      <c r="F41" s="14">
        <v>18.399999999999999</v>
      </c>
      <c r="G41" s="36">
        <v>11.8</v>
      </c>
      <c r="H41" s="38">
        <v>27.4</v>
      </c>
      <c r="I41" s="14">
        <v>66.7</v>
      </c>
      <c r="J41" s="36">
        <v>66.7</v>
      </c>
      <c r="K41" s="38">
        <v>75.2</v>
      </c>
      <c r="L41" s="26"/>
      <c r="N41" s="4"/>
    </row>
    <row r="42" spans="1:14" s="27" customFormat="1" x14ac:dyDescent="0.2">
      <c r="A42" s="27">
        <v>32</v>
      </c>
      <c r="B42" s="6" t="s">
        <v>9</v>
      </c>
      <c r="C42" s="14">
        <v>24.9</v>
      </c>
      <c r="D42" s="36">
        <v>19.2</v>
      </c>
      <c r="E42" s="38">
        <v>31.7</v>
      </c>
      <c r="F42" s="14">
        <v>18.8</v>
      </c>
      <c r="G42" s="36">
        <v>13.8</v>
      </c>
      <c r="H42" s="38">
        <v>15</v>
      </c>
      <c r="I42" s="14">
        <v>72</v>
      </c>
      <c r="J42" s="36">
        <v>72</v>
      </c>
      <c r="K42" s="38">
        <v>78</v>
      </c>
      <c r="L42" s="26"/>
      <c r="N42" s="4"/>
    </row>
    <row r="43" spans="1:14" s="27" customFormat="1" x14ac:dyDescent="0.2">
      <c r="A43" s="27">
        <v>44</v>
      </c>
      <c r="B43" s="6" t="s">
        <v>9</v>
      </c>
      <c r="C43" s="14">
        <v>24.9</v>
      </c>
      <c r="D43" s="36">
        <v>18.8</v>
      </c>
      <c r="E43" s="38">
        <v>32.1</v>
      </c>
      <c r="F43" s="14">
        <v>25.8</v>
      </c>
      <c r="G43" s="36">
        <v>19.600000000000001</v>
      </c>
      <c r="H43" s="38">
        <v>33</v>
      </c>
      <c r="I43" s="14">
        <v>64.400000000000006</v>
      </c>
      <c r="J43" s="36">
        <v>64.400000000000006</v>
      </c>
      <c r="K43" s="38">
        <v>71.3</v>
      </c>
      <c r="L43" s="26"/>
      <c r="N43" s="4"/>
    </row>
    <row r="44" spans="1:14" s="27" customFormat="1" x14ac:dyDescent="0.2">
      <c r="A44" s="27">
        <v>52</v>
      </c>
      <c r="B44" s="6" t="s">
        <v>9</v>
      </c>
      <c r="C44" s="14">
        <v>20.5</v>
      </c>
      <c r="D44" s="36">
        <v>14.1</v>
      </c>
      <c r="E44" s="38">
        <v>28.8</v>
      </c>
      <c r="F44" s="14">
        <v>24.2</v>
      </c>
      <c r="G44" s="36">
        <v>17.2</v>
      </c>
      <c r="H44" s="38">
        <v>32.9</v>
      </c>
      <c r="I44" s="14">
        <v>65.2</v>
      </c>
      <c r="J44" s="36">
        <v>65.2</v>
      </c>
      <c r="K44" s="38">
        <v>73.400000000000006</v>
      </c>
      <c r="L44" s="26"/>
      <c r="N44" s="4"/>
    </row>
    <row r="45" spans="1:14" s="27" customFormat="1" x14ac:dyDescent="0.2">
      <c r="A45" s="27">
        <v>53</v>
      </c>
      <c r="B45" s="6" t="s">
        <v>9</v>
      </c>
      <c r="C45" s="14">
        <v>15.3</v>
      </c>
      <c r="D45" s="36">
        <v>9.5</v>
      </c>
      <c r="E45" s="38">
        <v>23.7</v>
      </c>
      <c r="F45" s="14">
        <v>22.4</v>
      </c>
      <c r="G45" s="36">
        <v>15.3</v>
      </c>
      <c r="H45" s="38">
        <v>31.6</v>
      </c>
      <c r="I45" s="14">
        <v>71.400000000000006</v>
      </c>
      <c r="J45" s="36">
        <v>71.400000000000006</v>
      </c>
      <c r="K45" s="38">
        <v>79.099999999999994</v>
      </c>
      <c r="L45" s="26"/>
      <c r="N45" s="4"/>
    </row>
    <row r="46" spans="1:14" s="27" customFormat="1" x14ac:dyDescent="0.2">
      <c r="A46" s="27">
        <v>75</v>
      </c>
      <c r="B46" s="6" t="s">
        <v>9</v>
      </c>
      <c r="C46" s="14">
        <v>17.2</v>
      </c>
      <c r="D46" s="36">
        <v>12.3</v>
      </c>
      <c r="E46" s="38">
        <v>23.6</v>
      </c>
      <c r="F46" s="14">
        <v>14.5</v>
      </c>
      <c r="G46" s="36">
        <v>10</v>
      </c>
      <c r="H46" s="38">
        <v>20.5</v>
      </c>
      <c r="I46" s="14">
        <v>60.8</v>
      </c>
      <c r="J46" s="36">
        <v>60.8</v>
      </c>
      <c r="K46" s="38">
        <v>67.8</v>
      </c>
      <c r="L46" s="26"/>
      <c r="N46" s="4"/>
    </row>
    <row r="47" spans="1:14" s="27" customFormat="1" x14ac:dyDescent="0.2">
      <c r="A47" s="27">
        <v>76</v>
      </c>
      <c r="B47" s="6" t="s">
        <v>9</v>
      </c>
      <c r="C47" s="14">
        <v>19.3</v>
      </c>
      <c r="D47" s="36">
        <v>14.2</v>
      </c>
      <c r="E47" s="38">
        <v>25.7</v>
      </c>
      <c r="F47" s="14">
        <v>18.3</v>
      </c>
      <c r="G47" s="36">
        <v>13.4</v>
      </c>
      <c r="H47" s="38">
        <v>24.5</v>
      </c>
      <c r="I47" s="14">
        <v>67.099999999999994</v>
      </c>
      <c r="J47" s="36">
        <v>67.099999999999994</v>
      </c>
      <c r="K47" s="38">
        <v>73.400000000000006</v>
      </c>
      <c r="L47" s="26"/>
      <c r="N47" s="4"/>
    </row>
    <row r="48" spans="1:14" s="27" customFormat="1" x14ac:dyDescent="0.2">
      <c r="A48" s="27">
        <v>84</v>
      </c>
      <c r="B48" s="6" t="s">
        <v>9</v>
      </c>
      <c r="C48" s="14">
        <v>20.5</v>
      </c>
      <c r="D48" s="36">
        <v>15.9</v>
      </c>
      <c r="E48" s="38">
        <v>26</v>
      </c>
      <c r="F48" s="14">
        <v>21.9</v>
      </c>
      <c r="G48" s="36">
        <v>17.2</v>
      </c>
      <c r="H48" s="38">
        <v>27.5</v>
      </c>
      <c r="I48" s="14">
        <v>71.7</v>
      </c>
      <c r="J48" s="36">
        <v>71.7</v>
      </c>
      <c r="K48" s="38">
        <v>76.900000000000006</v>
      </c>
      <c r="L48" s="26"/>
      <c r="N48" s="4"/>
    </row>
    <row r="49" spans="1:14" s="54" customFormat="1" x14ac:dyDescent="0.2">
      <c r="A49" s="54">
        <v>93</v>
      </c>
      <c r="B49" s="7" t="s">
        <v>9</v>
      </c>
      <c r="C49" s="2">
        <v>14.6</v>
      </c>
      <c r="D49" s="2">
        <v>9.8000000000000007</v>
      </c>
      <c r="E49" s="17">
        <v>21.2</v>
      </c>
      <c r="F49" s="2">
        <v>21.6</v>
      </c>
      <c r="G49" s="2">
        <v>15.8</v>
      </c>
      <c r="H49" s="17">
        <v>28.9</v>
      </c>
      <c r="I49" s="2">
        <v>64.7</v>
      </c>
      <c r="J49" s="2">
        <v>64.8</v>
      </c>
      <c r="K49" s="17">
        <v>72</v>
      </c>
      <c r="L49" s="55"/>
      <c r="N49" s="107"/>
    </row>
    <row r="50" spans="1:14" s="53" customFormat="1" x14ac:dyDescent="0.2">
      <c r="A50" s="53">
        <v>11</v>
      </c>
      <c r="B50" s="51" t="s">
        <v>10</v>
      </c>
      <c r="C50" s="24">
        <v>21.5</v>
      </c>
      <c r="D50" s="24">
        <v>17.399999999999999</v>
      </c>
      <c r="E50" s="25">
        <v>26.1</v>
      </c>
      <c r="F50" s="24">
        <v>21.3</v>
      </c>
      <c r="G50" s="24">
        <v>17.3</v>
      </c>
      <c r="H50" s="25">
        <v>25.9</v>
      </c>
      <c r="I50" s="24">
        <v>69.3</v>
      </c>
      <c r="J50" s="24">
        <v>64.3</v>
      </c>
      <c r="K50" s="25">
        <v>73.900000000000006</v>
      </c>
      <c r="L50" s="39"/>
      <c r="N50" s="40"/>
    </row>
    <row r="51" spans="1:14" s="27" customFormat="1" x14ac:dyDescent="0.2">
      <c r="A51" s="27">
        <v>24</v>
      </c>
      <c r="B51" s="6" t="s">
        <v>10</v>
      </c>
      <c r="C51" s="14">
        <v>18.3</v>
      </c>
      <c r="D51" s="36">
        <v>11.5</v>
      </c>
      <c r="E51" s="38">
        <v>27.9</v>
      </c>
      <c r="F51" s="14">
        <v>12.8</v>
      </c>
      <c r="G51" s="36">
        <v>7.2</v>
      </c>
      <c r="H51" s="38">
        <v>21.8</v>
      </c>
      <c r="I51" s="14">
        <v>67.5</v>
      </c>
      <c r="J51" s="36">
        <v>56.9</v>
      </c>
      <c r="K51" s="38">
        <v>76.599999999999994</v>
      </c>
      <c r="L51" s="26"/>
      <c r="N51" s="4"/>
    </row>
    <row r="52" spans="1:14" s="27" customFormat="1" x14ac:dyDescent="0.2">
      <c r="A52" s="27">
        <v>27</v>
      </c>
      <c r="B52" s="6" t="s">
        <v>10</v>
      </c>
      <c r="C52" s="14">
        <v>15.9</v>
      </c>
      <c r="D52" s="36">
        <v>9.9</v>
      </c>
      <c r="E52" s="38">
        <v>24.6</v>
      </c>
      <c r="F52" s="14">
        <v>22.3</v>
      </c>
      <c r="G52" s="36">
        <v>15</v>
      </c>
      <c r="H52" s="38">
        <v>32</v>
      </c>
      <c r="I52" s="14">
        <v>70</v>
      </c>
      <c r="J52" s="36">
        <v>60.1</v>
      </c>
      <c r="K52" s="38">
        <v>78.400000000000006</v>
      </c>
      <c r="L52" s="26"/>
      <c r="N52" s="4"/>
    </row>
    <row r="53" spans="1:14" s="27" customFormat="1" x14ac:dyDescent="0.2">
      <c r="A53" s="27">
        <v>28</v>
      </c>
      <c r="B53" s="6" t="s">
        <v>10</v>
      </c>
      <c r="C53" s="14">
        <v>28.3</v>
      </c>
      <c r="D53" s="36">
        <v>20.399999999999999</v>
      </c>
      <c r="E53" s="38">
        <v>37.799999999999997</v>
      </c>
      <c r="F53" s="14">
        <v>25.8</v>
      </c>
      <c r="G53" s="36">
        <v>18.2</v>
      </c>
      <c r="H53" s="38">
        <v>35.200000000000003</v>
      </c>
      <c r="I53" s="14">
        <v>74.8</v>
      </c>
      <c r="J53" s="36">
        <v>65.8</v>
      </c>
      <c r="K53" s="38">
        <v>82.1</v>
      </c>
      <c r="L53" s="26"/>
      <c r="N53" s="4"/>
    </row>
    <row r="54" spans="1:14" s="27" customFormat="1" x14ac:dyDescent="0.2">
      <c r="A54" s="27">
        <v>32</v>
      </c>
      <c r="B54" s="6" t="s">
        <v>10</v>
      </c>
      <c r="C54" s="14">
        <v>16.3</v>
      </c>
      <c r="D54" s="36">
        <v>11.7</v>
      </c>
      <c r="E54" s="38">
        <v>22.2</v>
      </c>
      <c r="F54" s="14">
        <v>15.6</v>
      </c>
      <c r="G54" s="36">
        <v>11</v>
      </c>
      <c r="H54" s="38">
        <v>21.6</v>
      </c>
      <c r="I54" s="14">
        <v>68</v>
      </c>
      <c r="J54" s="36">
        <v>60.9</v>
      </c>
      <c r="K54" s="38">
        <v>74.3</v>
      </c>
      <c r="L54" s="26"/>
      <c r="N54" s="4"/>
    </row>
    <row r="55" spans="1:14" s="27" customFormat="1" x14ac:dyDescent="0.2">
      <c r="A55" s="27">
        <v>44</v>
      </c>
      <c r="B55" s="6" t="s">
        <v>10</v>
      </c>
      <c r="C55" s="14">
        <v>19.8</v>
      </c>
      <c r="D55" s="36">
        <v>14.1</v>
      </c>
      <c r="E55" s="38">
        <v>27.2</v>
      </c>
      <c r="F55" s="14">
        <v>23.5</v>
      </c>
      <c r="G55" s="36">
        <v>17.399999999999999</v>
      </c>
      <c r="H55" s="38">
        <v>30.9</v>
      </c>
      <c r="I55" s="14">
        <v>65.400000000000006</v>
      </c>
      <c r="J55" s="36">
        <v>57.4</v>
      </c>
      <c r="K55" s="38">
        <v>72.599999999999994</v>
      </c>
      <c r="L55" s="26"/>
      <c r="N55" s="4"/>
    </row>
    <row r="56" spans="1:14" s="27" customFormat="1" x14ac:dyDescent="0.2">
      <c r="A56" s="27">
        <v>52</v>
      </c>
      <c r="B56" s="6" t="s">
        <v>10</v>
      </c>
      <c r="C56" s="14">
        <v>13.3</v>
      </c>
      <c r="D56" s="36">
        <v>8.3000000000000007</v>
      </c>
      <c r="E56" s="38">
        <v>20.7</v>
      </c>
      <c r="F56" s="14">
        <v>16.399999999999999</v>
      </c>
      <c r="G56" s="36">
        <v>10.7</v>
      </c>
      <c r="H56" s="38">
        <v>24.4</v>
      </c>
      <c r="I56" s="14">
        <v>58.3</v>
      </c>
      <c r="J56" s="36">
        <v>49.2</v>
      </c>
      <c r="K56" s="38">
        <v>66.8</v>
      </c>
      <c r="L56" s="26"/>
      <c r="N56" s="4"/>
    </row>
    <row r="57" spans="1:14" s="27" customFormat="1" x14ac:dyDescent="0.2">
      <c r="A57" s="27">
        <v>53</v>
      </c>
      <c r="B57" s="6" t="s">
        <v>10</v>
      </c>
      <c r="C57" s="14">
        <v>13.5</v>
      </c>
      <c r="D57" s="36">
        <v>8.3000000000000007</v>
      </c>
      <c r="E57" s="38">
        <v>21.3</v>
      </c>
      <c r="F57" s="14">
        <v>18.3</v>
      </c>
      <c r="G57" s="36">
        <v>12.1</v>
      </c>
      <c r="H57" s="38">
        <v>16.8</v>
      </c>
      <c r="I57" s="14">
        <v>64.5</v>
      </c>
      <c r="J57" s="36">
        <v>55</v>
      </c>
      <c r="K57" s="38">
        <v>73</v>
      </c>
      <c r="L57" s="26"/>
      <c r="N57" s="4"/>
    </row>
    <row r="58" spans="1:14" s="27" customFormat="1" x14ac:dyDescent="0.2">
      <c r="A58" s="27">
        <v>75</v>
      </c>
      <c r="B58" s="6" t="s">
        <v>10</v>
      </c>
      <c r="C58" s="14">
        <v>15.3</v>
      </c>
      <c r="D58" s="36">
        <v>10.7</v>
      </c>
      <c r="E58" s="38">
        <v>21.3</v>
      </c>
      <c r="F58" s="14">
        <v>14.2</v>
      </c>
      <c r="G58" s="36">
        <v>9.9</v>
      </c>
      <c r="H58" s="38">
        <v>20</v>
      </c>
      <c r="I58" s="14">
        <v>59.5</v>
      </c>
      <c r="J58" s="36">
        <v>52.4</v>
      </c>
      <c r="K58" s="38">
        <v>66.2</v>
      </c>
      <c r="L58" s="26"/>
      <c r="N58" s="4"/>
    </row>
    <row r="59" spans="1:14" s="27" customFormat="1" x14ac:dyDescent="0.2">
      <c r="A59" s="27">
        <v>76</v>
      </c>
      <c r="B59" s="6" t="s">
        <v>10</v>
      </c>
      <c r="C59" s="14">
        <v>18</v>
      </c>
      <c r="D59" s="36">
        <v>12.7</v>
      </c>
      <c r="E59" s="38">
        <v>24.9</v>
      </c>
      <c r="F59" s="14">
        <v>22.8</v>
      </c>
      <c r="G59" s="36">
        <v>16.7</v>
      </c>
      <c r="H59" s="38">
        <v>30.3</v>
      </c>
      <c r="I59" s="14">
        <v>66.099999999999994</v>
      </c>
      <c r="J59" s="36">
        <v>58.2</v>
      </c>
      <c r="K59" s="38">
        <v>73.2</v>
      </c>
      <c r="L59" s="26"/>
      <c r="N59" s="4"/>
    </row>
    <row r="60" spans="1:14" s="27" customFormat="1" x14ac:dyDescent="0.2">
      <c r="A60" s="27">
        <v>84</v>
      </c>
      <c r="B60" s="6" t="s">
        <v>10</v>
      </c>
      <c r="C60" s="14">
        <v>17.7</v>
      </c>
      <c r="D60" s="36">
        <v>13.4</v>
      </c>
      <c r="E60" s="38">
        <v>23</v>
      </c>
      <c r="F60" s="14">
        <v>18.100000000000001</v>
      </c>
      <c r="G60" s="36">
        <v>13.8</v>
      </c>
      <c r="H60" s="38">
        <v>23.4</v>
      </c>
      <c r="I60" s="14">
        <v>68</v>
      </c>
      <c r="J60" s="36">
        <v>62.1</v>
      </c>
      <c r="K60" s="38">
        <v>73.5</v>
      </c>
      <c r="L60" s="26"/>
      <c r="N60" s="4"/>
    </row>
    <row r="61" spans="1:14" s="54" customFormat="1" x14ac:dyDescent="0.2">
      <c r="A61" s="54">
        <v>93</v>
      </c>
      <c r="B61" s="7" t="s">
        <v>10</v>
      </c>
      <c r="C61" s="2">
        <v>15.3</v>
      </c>
      <c r="D61" s="2">
        <v>10.6</v>
      </c>
      <c r="E61" s="17">
        <v>21.6</v>
      </c>
      <c r="F61" s="2">
        <v>18.3</v>
      </c>
      <c r="G61" s="2">
        <v>13.1</v>
      </c>
      <c r="H61" s="17">
        <v>25</v>
      </c>
      <c r="I61" s="2">
        <v>59.5</v>
      </c>
      <c r="J61" s="2">
        <v>51.9</v>
      </c>
      <c r="K61" s="17">
        <v>66.8</v>
      </c>
      <c r="L61" s="55"/>
      <c r="N61" s="107"/>
    </row>
    <row r="62" spans="1:14" x14ac:dyDescent="0.2">
      <c r="A62" s="27">
        <v>11</v>
      </c>
      <c r="B62" s="6" t="s">
        <v>18</v>
      </c>
      <c r="C62" s="14">
        <v>15.8</v>
      </c>
      <c r="D62" s="14">
        <v>12.4</v>
      </c>
      <c r="E62" s="15">
        <v>19.899999999999999</v>
      </c>
      <c r="F62" s="14">
        <v>19.8</v>
      </c>
      <c r="G62" s="14">
        <v>16</v>
      </c>
      <c r="H62" s="15">
        <v>24.3</v>
      </c>
      <c r="I62" s="14">
        <v>64.599999999999994</v>
      </c>
      <c r="J62" s="14">
        <v>59.5</v>
      </c>
      <c r="K62" s="15">
        <v>69.400000000000006</v>
      </c>
    </row>
    <row r="63" spans="1:14" x14ac:dyDescent="0.2">
      <c r="A63" s="27">
        <v>24</v>
      </c>
      <c r="B63" s="6" t="s">
        <v>18</v>
      </c>
      <c r="C63" s="14">
        <v>12.2</v>
      </c>
      <c r="D63" s="36">
        <v>6.9</v>
      </c>
      <c r="E63" s="38">
        <v>20.8</v>
      </c>
      <c r="F63" s="14">
        <v>18.100000000000001</v>
      </c>
      <c r="G63" s="36">
        <v>11.4</v>
      </c>
      <c r="H63" s="38">
        <v>27.6</v>
      </c>
      <c r="I63" s="14">
        <v>68.2</v>
      </c>
      <c r="J63" s="36">
        <v>57.8</v>
      </c>
      <c r="K63" s="38">
        <v>77.099999999999994</v>
      </c>
    </row>
    <row r="64" spans="1:14" x14ac:dyDescent="0.2">
      <c r="A64" s="27">
        <v>27</v>
      </c>
      <c r="B64" s="6" t="s">
        <v>18</v>
      </c>
      <c r="C64" s="14">
        <v>20.7</v>
      </c>
      <c r="D64" s="36">
        <v>13.4</v>
      </c>
      <c r="E64" s="38">
        <v>30.6</v>
      </c>
      <c r="F64" s="14">
        <v>15.8</v>
      </c>
      <c r="G64" s="36">
        <v>9.6</v>
      </c>
      <c r="H64" s="38">
        <v>25</v>
      </c>
      <c r="I64" s="14">
        <v>72.599999999999994</v>
      </c>
      <c r="J64" s="36">
        <v>62.2</v>
      </c>
      <c r="K64" s="38">
        <v>80.900000000000006</v>
      </c>
    </row>
    <row r="65" spans="1:14" x14ac:dyDescent="0.2">
      <c r="A65" s="27">
        <v>28</v>
      </c>
      <c r="B65" s="6" t="s">
        <v>18</v>
      </c>
      <c r="C65" s="14">
        <v>18.899999999999999</v>
      </c>
      <c r="D65" s="36">
        <v>12</v>
      </c>
      <c r="E65" s="38">
        <v>28.4</v>
      </c>
      <c r="F65" s="14">
        <v>25.1</v>
      </c>
      <c r="G65" s="36">
        <v>17.399999999999999</v>
      </c>
      <c r="H65" s="38">
        <v>35.5</v>
      </c>
      <c r="I65" s="14">
        <v>71.2</v>
      </c>
      <c r="J65" s="36">
        <v>61.1</v>
      </c>
      <c r="K65" s="38">
        <v>79.5</v>
      </c>
    </row>
    <row r="66" spans="1:14" x14ac:dyDescent="0.2">
      <c r="A66" s="27">
        <v>32</v>
      </c>
      <c r="B66" s="6" t="s">
        <v>18</v>
      </c>
      <c r="C66" s="14">
        <v>20.399999999999999</v>
      </c>
      <c r="D66" s="36">
        <v>15.3</v>
      </c>
      <c r="E66" s="38">
        <v>26.7</v>
      </c>
      <c r="F66" s="14">
        <v>22.1</v>
      </c>
      <c r="G66" s="36">
        <v>16.8</v>
      </c>
      <c r="H66" s="38">
        <v>28.5</v>
      </c>
      <c r="I66" s="14">
        <v>67.8</v>
      </c>
      <c r="J66" s="36">
        <v>60.8</v>
      </c>
      <c r="K66" s="38">
        <v>74.099999999999994</v>
      </c>
    </row>
    <row r="67" spans="1:14" x14ac:dyDescent="0.2">
      <c r="A67" s="27">
        <v>44</v>
      </c>
      <c r="B67" s="6" t="s">
        <v>18</v>
      </c>
      <c r="C67" s="14">
        <v>21.3</v>
      </c>
      <c r="D67" s="36">
        <v>15.8</v>
      </c>
      <c r="E67" s="38">
        <v>28.2</v>
      </c>
      <c r="F67" s="14">
        <v>18.600000000000001</v>
      </c>
      <c r="G67" s="36">
        <v>13.5</v>
      </c>
      <c r="H67" s="38">
        <v>25.2</v>
      </c>
      <c r="I67" s="14">
        <v>59.7</v>
      </c>
      <c r="J67" s="36">
        <v>52.2</v>
      </c>
      <c r="K67" s="38">
        <v>66.8</v>
      </c>
    </row>
    <row r="68" spans="1:14" x14ac:dyDescent="0.2">
      <c r="A68" s="27">
        <v>52</v>
      </c>
      <c r="B68" s="6" t="s">
        <v>18</v>
      </c>
      <c r="C68" s="14">
        <v>19.600000000000001</v>
      </c>
      <c r="D68" s="36">
        <v>13.5</v>
      </c>
      <c r="E68" s="38">
        <v>27.6</v>
      </c>
      <c r="F68" s="14">
        <v>19.399999999999999</v>
      </c>
      <c r="G68" s="36">
        <v>13.2</v>
      </c>
      <c r="H68" s="38">
        <v>27.5</v>
      </c>
      <c r="I68" s="14">
        <v>58.6</v>
      </c>
      <c r="J68" s="36">
        <v>49.7</v>
      </c>
      <c r="K68" s="38">
        <v>67</v>
      </c>
    </row>
    <row r="69" spans="1:14" x14ac:dyDescent="0.2">
      <c r="A69" s="27">
        <v>53</v>
      </c>
      <c r="B69" s="6" t="s">
        <v>18</v>
      </c>
      <c r="C69" s="14">
        <v>19.2</v>
      </c>
      <c r="D69" s="36">
        <v>12.8</v>
      </c>
      <c r="E69" s="38">
        <v>27.7</v>
      </c>
      <c r="F69" s="14">
        <v>15.9</v>
      </c>
      <c r="G69" s="36">
        <v>10.199999999999999</v>
      </c>
      <c r="H69" s="38">
        <v>23.9</v>
      </c>
      <c r="I69" s="14">
        <v>65</v>
      </c>
      <c r="J69" s="36">
        <v>55.6</v>
      </c>
      <c r="K69" s="38">
        <v>73.400000000000006</v>
      </c>
    </row>
    <row r="70" spans="1:14" x14ac:dyDescent="0.2">
      <c r="A70" s="27">
        <v>75</v>
      </c>
      <c r="B70" s="6" t="s">
        <v>18</v>
      </c>
      <c r="C70" s="14">
        <v>18.3</v>
      </c>
      <c r="D70" s="36">
        <v>13.2</v>
      </c>
      <c r="E70" s="38">
        <v>25</v>
      </c>
      <c r="F70" s="14">
        <v>18.7</v>
      </c>
      <c r="G70" s="36">
        <v>13.5</v>
      </c>
      <c r="H70" s="38">
        <v>25.5</v>
      </c>
      <c r="I70" s="14">
        <v>64.3</v>
      </c>
      <c r="J70" s="36">
        <v>56.7</v>
      </c>
      <c r="K70" s="38">
        <v>71.3</v>
      </c>
    </row>
    <row r="71" spans="1:14" x14ac:dyDescent="0.2">
      <c r="A71" s="27">
        <v>76</v>
      </c>
      <c r="B71" s="6" t="s">
        <v>18</v>
      </c>
      <c r="C71" s="14">
        <v>16</v>
      </c>
      <c r="D71" s="36">
        <v>11.2</v>
      </c>
      <c r="E71" s="38">
        <v>22.3</v>
      </c>
      <c r="F71" s="14">
        <v>12.4</v>
      </c>
      <c r="G71" s="36">
        <v>8.3000000000000007</v>
      </c>
      <c r="H71" s="38">
        <v>18.100000000000001</v>
      </c>
      <c r="I71" s="14">
        <v>71.5</v>
      </c>
      <c r="J71" s="36">
        <v>64.400000000000006</v>
      </c>
      <c r="K71" s="38">
        <v>77.7</v>
      </c>
    </row>
    <row r="72" spans="1:14" x14ac:dyDescent="0.2">
      <c r="A72" s="27">
        <v>84</v>
      </c>
      <c r="B72" s="6" t="s">
        <v>18</v>
      </c>
      <c r="C72" s="14">
        <v>20.100000000000001</v>
      </c>
      <c r="D72" s="36">
        <v>15.6</v>
      </c>
      <c r="E72" s="38">
        <v>25.5</v>
      </c>
      <c r="F72" s="14">
        <v>19.3</v>
      </c>
      <c r="G72" s="36">
        <v>14.9</v>
      </c>
      <c r="H72" s="38">
        <v>24.7</v>
      </c>
      <c r="I72" s="14">
        <v>68.8</v>
      </c>
      <c r="J72" s="36">
        <v>62.9</v>
      </c>
      <c r="K72" s="38">
        <v>74.099999999999994</v>
      </c>
    </row>
    <row r="73" spans="1:14" s="54" customFormat="1" x14ac:dyDescent="0.2">
      <c r="A73" s="54">
        <v>93</v>
      </c>
      <c r="B73" s="7" t="s">
        <v>18</v>
      </c>
      <c r="C73" s="2">
        <v>19.2</v>
      </c>
      <c r="D73" s="2">
        <v>13.9</v>
      </c>
      <c r="E73" s="17">
        <v>25.9</v>
      </c>
      <c r="F73" s="2">
        <v>16</v>
      </c>
      <c r="G73" s="2">
        <v>11.1</v>
      </c>
      <c r="H73" s="17">
        <v>22.6</v>
      </c>
      <c r="I73" s="2">
        <v>66.400000000000006</v>
      </c>
      <c r="J73" s="2">
        <v>58.9</v>
      </c>
      <c r="K73" s="17">
        <v>73.099999999999994</v>
      </c>
      <c r="L73" s="55"/>
      <c r="N73" s="107"/>
    </row>
    <row r="74" spans="1:14" s="27" customFormat="1" x14ac:dyDescent="0.2">
      <c r="A74" s="27">
        <v>11</v>
      </c>
      <c r="B74" s="6" t="s">
        <v>21</v>
      </c>
      <c r="C74" s="13">
        <v>17.8</v>
      </c>
      <c r="D74" s="14">
        <v>14.1</v>
      </c>
      <c r="E74" s="15">
        <v>22.3</v>
      </c>
      <c r="F74" s="13">
        <v>14.4</v>
      </c>
      <c r="G74" s="14">
        <v>11.1</v>
      </c>
      <c r="H74" s="15">
        <v>18.600000000000001</v>
      </c>
      <c r="I74" s="13">
        <v>69.099999999999994</v>
      </c>
      <c r="J74" s="14">
        <v>64</v>
      </c>
      <c r="K74" s="15">
        <v>73.8</v>
      </c>
      <c r="L74" s="26"/>
      <c r="N74" s="4"/>
    </row>
    <row r="75" spans="1:14" s="27" customFormat="1" x14ac:dyDescent="0.2">
      <c r="A75" s="27">
        <v>24</v>
      </c>
      <c r="B75" s="6" t="s">
        <v>21</v>
      </c>
      <c r="C75" s="13">
        <v>16.899999999999999</v>
      </c>
      <c r="D75" s="14">
        <v>9.6999999999999993</v>
      </c>
      <c r="E75" s="15">
        <v>27.7</v>
      </c>
      <c r="F75" s="13">
        <v>12.6</v>
      </c>
      <c r="G75" s="14">
        <v>6.6</v>
      </c>
      <c r="H75" s="15">
        <v>22.8</v>
      </c>
      <c r="I75" s="13">
        <v>74.400000000000006</v>
      </c>
      <c r="J75" s="14">
        <v>63.7</v>
      </c>
      <c r="K75" s="15">
        <v>82.8</v>
      </c>
      <c r="L75" s="26"/>
      <c r="N75" s="4"/>
    </row>
    <row r="76" spans="1:14" s="27" customFormat="1" x14ac:dyDescent="0.2">
      <c r="A76" s="27">
        <v>27</v>
      </c>
      <c r="B76" s="6" t="s">
        <v>21</v>
      </c>
      <c r="C76" s="13">
        <v>17.7</v>
      </c>
      <c r="D76" s="14">
        <v>10.8</v>
      </c>
      <c r="E76" s="15">
        <v>27.6</v>
      </c>
      <c r="F76" s="13">
        <v>10.4</v>
      </c>
      <c r="G76" s="14">
        <v>5.7</v>
      </c>
      <c r="H76" s="15">
        <v>18.2</v>
      </c>
      <c r="I76" s="13">
        <v>73</v>
      </c>
      <c r="J76" s="14">
        <v>63.1</v>
      </c>
      <c r="K76" s="15">
        <v>81</v>
      </c>
      <c r="L76" s="26"/>
      <c r="N76" s="4"/>
    </row>
    <row r="77" spans="1:14" s="27" customFormat="1" x14ac:dyDescent="0.2">
      <c r="A77" s="27">
        <v>28</v>
      </c>
      <c r="B77" s="6" t="s">
        <v>21</v>
      </c>
      <c r="C77" s="13">
        <v>13.8</v>
      </c>
      <c r="D77" s="14">
        <v>8.1999999999999993</v>
      </c>
      <c r="E77" s="15">
        <v>22.3</v>
      </c>
      <c r="F77" s="13">
        <v>17.5</v>
      </c>
      <c r="G77" s="14">
        <v>11.2</v>
      </c>
      <c r="H77" s="15">
        <v>26.4</v>
      </c>
      <c r="I77" s="13">
        <v>60.1</v>
      </c>
      <c r="J77" s="14">
        <v>49.9</v>
      </c>
      <c r="K77" s="15">
        <v>69.510000000000005</v>
      </c>
      <c r="L77" s="26"/>
      <c r="N77" s="4"/>
    </row>
    <row r="78" spans="1:14" s="27" customFormat="1" x14ac:dyDescent="0.2">
      <c r="A78" s="27">
        <v>32</v>
      </c>
      <c r="B78" s="6" t="s">
        <v>21</v>
      </c>
      <c r="C78" s="13">
        <v>22.1</v>
      </c>
      <c r="D78" s="14">
        <v>16.5</v>
      </c>
      <c r="E78" s="15">
        <v>29</v>
      </c>
      <c r="F78" s="13">
        <v>18.600000000000001</v>
      </c>
      <c r="G78" s="14">
        <v>13.6</v>
      </c>
      <c r="H78" s="15">
        <v>25</v>
      </c>
      <c r="I78" s="13">
        <v>68.7</v>
      </c>
      <c r="J78" s="14">
        <v>61.4</v>
      </c>
      <c r="K78" s="15">
        <v>75.2</v>
      </c>
      <c r="L78" s="26"/>
      <c r="N78" s="4"/>
    </row>
    <row r="79" spans="1:14" s="27" customFormat="1" x14ac:dyDescent="0.2">
      <c r="A79" s="27">
        <v>44</v>
      </c>
      <c r="B79" s="6" t="s">
        <v>21</v>
      </c>
      <c r="C79" s="13">
        <v>17.5</v>
      </c>
      <c r="D79" s="14">
        <v>12.5</v>
      </c>
      <c r="E79" s="15">
        <v>23.9</v>
      </c>
      <c r="F79" s="13">
        <v>16.2</v>
      </c>
      <c r="G79" s="14">
        <v>11.3</v>
      </c>
      <c r="H79" s="15">
        <v>22.7</v>
      </c>
      <c r="I79" s="13">
        <v>60.9</v>
      </c>
      <c r="J79" s="14">
        <v>53.3</v>
      </c>
      <c r="K79" s="15">
        <v>68</v>
      </c>
      <c r="L79" s="26"/>
      <c r="N79" s="4"/>
    </row>
    <row r="80" spans="1:14" s="27" customFormat="1" x14ac:dyDescent="0.2">
      <c r="A80" s="27">
        <v>52</v>
      </c>
      <c r="B80" s="6" t="s">
        <v>21</v>
      </c>
      <c r="C80" s="13">
        <v>23</v>
      </c>
      <c r="D80" s="14">
        <v>16.2</v>
      </c>
      <c r="E80" s="15">
        <v>31.6</v>
      </c>
      <c r="F80" s="13">
        <v>13.6</v>
      </c>
      <c r="G80" s="14">
        <v>8.3000000000000007</v>
      </c>
      <c r="H80" s="15">
        <v>21.4</v>
      </c>
      <c r="I80" s="13">
        <v>73.2</v>
      </c>
      <c r="J80" s="14">
        <v>64.400000000000006</v>
      </c>
      <c r="K80" s="15">
        <v>80.5</v>
      </c>
      <c r="L80" s="26"/>
      <c r="N80" s="4"/>
    </row>
    <row r="81" spans="1:14" s="27" customFormat="1" x14ac:dyDescent="0.2">
      <c r="A81" s="27">
        <v>53</v>
      </c>
      <c r="B81" s="6" t="s">
        <v>21</v>
      </c>
      <c r="C81" s="13">
        <v>17.5</v>
      </c>
      <c r="D81" s="14">
        <v>11.4</v>
      </c>
      <c r="E81" s="15">
        <v>25.9</v>
      </c>
      <c r="F81" s="13">
        <v>10.4</v>
      </c>
      <c r="G81" s="14">
        <v>5.9</v>
      </c>
      <c r="H81" s="15">
        <v>17.8</v>
      </c>
      <c r="I81" s="13">
        <v>64.599999999999994</v>
      </c>
      <c r="J81" s="14">
        <v>55</v>
      </c>
      <c r="K81" s="15">
        <v>73.099999999999994</v>
      </c>
      <c r="L81" s="26"/>
      <c r="N81" s="4"/>
    </row>
    <row r="82" spans="1:14" s="27" customFormat="1" x14ac:dyDescent="0.2">
      <c r="A82" s="27">
        <v>75</v>
      </c>
      <c r="B82" s="6" t="s">
        <v>21</v>
      </c>
      <c r="C82" s="13">
        <v>15.4</v>
      </c>
      <c r="D82" s="14">
        <v>10.5</v>
      </c>
      <c r="E82" s="15">
        <v>22</v>
      </c>
      <c r="F82" s="13">
        <v>11.3</v>
      </c>
      <c r="G82" s="14">
        <v>7.3</v>
      </c>
      <c r="H82" s="15">
        <v>17.100000000000001</v>
      </c>
      <c r="I82" s="13">
        <v>71.8</v>
      </c>
      <c r="J82" s="14">
        <v>64.2</v>
      </c>
      <c r="K82" s="15">
        <v>78.3</v>
      </c>
      <c r="L82" s="26"/>
      <c r="N82" s="4"/>
    </row>
    <row r="83" spans="1:14" s="27" customFormat="1" x14ac:dyDescent="0.2">
      <c r="A83" s="27">
        <v>76</v>
      </c>
      <c r="B83" s="6" t="s">
        <v>21</v>
      </c>
      <c r="C83" s="13">
        <v>12.6</v>
      </c>
      <c r="D83" s="14">
        <v>8.5</v>
      </c>
      <c r="E83" s="15">
        <v>18.2</v>
      </c>
      <c r="F83" s="13">
        <v>14.4</v>
      </c>
      <c r="G83" s="14">
        <v>9.9</v>
      </c>
      <c r="H83" s="15">
        <v>20.399999999999999</v>
      </c>
      <c r="I83" s="13">
        <v>64.3</v>
      </c>
      <c r="J83" s="14">
        <v>56.9</v>
      </c>
      <c r="K83" s="15">
        <v>71</v>
      </c>
      <c r="L83" s="26"/>
      <c r="N83" s="4"/>
    </row>
    <row r="84" spans="1:14" s="27" customFormat="1" x14ac:dyDescent="0.2">
      <c r="A84" s="27">
        <v>84</v>
      </c>
      <c r="B84" s="6" t="s">
        <v>21</v>
      </c>
      <c r="C84" s="13">
        <v>17.600000000000001</v>
      </c>
      <c r="D84" s="14">
        <v>13.2</v>
      </c>
      <c r="E84" s="15">
        <v>23.1</v>
      </c>
      <c r="F84" s="13">
        <v>12.9</v>
      </c>
      <c r="G84" s="14">
        <v>9.3000000000000007</v>
      </c>
      <c r="H84" s="15">
        <v>17.8</v>
      </c>
      <c r="I84" s="13">
        <v>65</v>
      </c>
      <c r="J84" s="14">
        <v>58.7</v>
      </c>
      <c r="K84" s="15">
        <v>70.8</v>
      </c>
      <c r="L84" s="26"/>
      <c r="N84" s="4"/>
    </row>
    <row r="85" spans="1:14" s="54" customFormat="1" x14ac:dyDescent="0.2">
      <c r="A85" s="54">
        <v>93</v>
      </c>
      <c r="B85" s="7" t="s">
        <v>21</v>
      </c>
      <c r="C85" s="16">
        <v>19.3</v>
      </c>
      <c r="D85" s="2">
        <v>13.9</v>
      </c>
      <c r="E85" s="17">
        <v>26.3</v>
      </c>
      <c r="F85" s="16">
        <v>13.9</v>
      </c>
      <c r="G85" s="2">
        <v>9.3000000000000007</v>
      </c>
      <c r="H85" s="17">
        <v>20.3</v>
      </c>
      <c r="I85" s="16">
        <v>64.2</v>
      </c>
      <c r="J85" s="2">
        <v>56.4</v>
      </c>
      <c r="K85" s="17">
        <v>71.400000000000006</v>
      </c>
      <c r="L85" s="55"/>
      <c r="N85" s="107"/>
    </row>
    <row r="86" spans="1:14" x14ac:dyDescent="0.2">
      <c r="A86" s="27">
        <v>11</v>
      </c>
      <c r="B86" s="6" t="s">
        <v>27</v>
      </c>
      <c r="C86" s="13">
        <v>15.9</v>
      </c>
      <c r="D86" s="14">
        <v>12.5</v>
      </c>
      <c r="E86" s="15">
        <v>20</v>
      </c>
      <c r="F86" s="13">
        <v>13</v>
      </c>
      <c r="G86" s="14">
        <v>10</v>
      </c>
      <c r="H86" s="15">
        <v>16.899999999999999</v>
      </c>
      <c r="I86" s="13">
        <v>61.1</v>
      </c>
      <c r="J86" s="14">
        <v>55.9</v>
      </c>
      <c r="K86" s="15">
        <v>66</v>
      </c>
    </row>
    <row r="87" spans="1:14" x14ac:dyDescent="0.2">
      <c r="A87" s="27">
        <v>24</v>
      </c>
      <c r="B87" s="6" t="s">
        <v>27</v>
      </c>
      <c r="C87" s="13">
        <v>16.899999999999999</v>
      </c>
      <c r="D87" s="14">
        <v>10.199999999999999</v>
      </c>
      <c r="E87" s="15">
        <v>26.6</v>
      </c>
      <c r="F87" s="13">
        <v>8.1999999999999993</v>
      </c>
      <c r="G87" s="14">
        <v>3.9</v>
      </c>
      <c r="H87" s="15">
        <v>16.2</v>
      </c>
      <c r="I87" s="13">
        <v>59</v>
      </c>
      <c r="J87" s="14">
        <v>47.9</v>
      </c>
      <c r="K87" s="15">
        <v>69.2</v>
      </c>
    </row>
    <row r="88" spans="1:14" x14ac:dyDescent="0.2">
      <c r="A88" s="27">
        <v>27</v>
      </c>
      <c r="B88" s="6" t="s">
        <v>27</v>
      </c>
      <c r="C88" s="13">
        <v>20.6</v>
      </c>
      <c r="D88" s="14">
        <v>13.8</v>
      </c>
      <c r="E88" s="15">
        <v>29.7</v>
      </c>
      <c r="F88" s="13">
        <v>9.5</v>
      </c>
      <c r="G88" s="14">
        <v>5.0999999999999996</v>
      </c>
      <c r="H88" s="15">
        <v>16.8</v>
      </c>
      <c r="I88" s="13">
        <v>61.1</v>
      </c>
      <c r="J88" s="14">
        <v>51.1</v>
      </c>
      <c r="K88" s="15">
        <v>70.3</v>
      </c>
    </row>
    <row r="89" spans="1:14" x14ac:dyDescent="0.2">
      <c r="A89" s="27">
        <v>28</v>
      </c>
      <c r="B89" s="6" t="s">
        <v>27</v>
      </c>
      <c r="C89" s="13">
        <v>16</v>
      </c>
      <c r="D89" s="14">
        <v>10.199999999999999</v>
      </c>
      <c r="E89" s="15">
        <v>24.2</v>
      </c>
      <c r="F89" s="13">
        <v>10.6</v>
      </c>
      <c r="G89" s="14">
        <v>6.1</v>
      </c>
      <c r="H89" s="15">
        <v>17.8</v>
      </c>
      <c r="I89" s="13">
        <v>64.2</v>
      </c>
      <c r="J89" s="14">
        <v>54.8</v>
      </c>
      <c r="K89" s="15">
        <v>72.7</v>
      </c>
    </row>
    <row r="90" spans="1:14" x14ac:dyDescent="0.2">
      <c r="A90" s="27">
        <v>32</v>
      </c>
      <c r="B90" s="6" t="s">
        <v>27</v>
      </c>
      <c r="C90" s="13">
        <v>18.899999999999999</v>
      </c>
      <c r="D90" s="14">
        <v>13.7</v>
      </c>
      <c r="E90" s="15">
        <v>25.4</v>
      </c>
      <c r="F90" s="13">
        <v>13.1</v>
      </c>
      <c r="G90" s="14">
        <v>8.8000000000000007</v>
      </c>
      <c r="H90" s="15">
        <v>19</v>
      </c>
      <c r="I90" s="13">
        <v>64.7</v>
      </c>
      <c r="J90" s="14">
        <v>57.2</v>
      </c>
      <c r="K90" s="15">
        <v>71.599999999999994</v>
      </c>
    </row>
    <row r="91" spans="1:14" x14ac:dyDescent="0.2">
      <c r="A91" s="27">
        <v>44</v>
      </c>
      <c r="B91" s="6" t="s">
        <v>27</v>
      </c>
      <c r="C91" s="13">
        <v>19.7</v>
      </c>
      <c r="D91" s="14">
        <v>14.1</v>
      </c>
      <c r="E91" s="15">
        <v>26.7</v>
      </c>
      <c r="F91" s="13">
        <v>10.3</v>
      </c>
      <c r="G91" s="14">
        <v>6.3</v>
      </c>
      <c r="H91" s="15">
        <v>16.2</v>
      </c>
      <c r="I91" s="13">
        <v>68.8</v>
      </c>
      <c r="J91" s="14">
        <v>61</v>
      </c>
      <c r="K91" s="15">
        <v>75.7</v>
      </c>
    </row>
    <row r="92" spans="1:14" x14ac:dyDescent="0.2">
      <c r="A92" s="27">
        <v>52</v>
      </c>
      <c r="B92" s="6" t="s">
        <v>27</v>
      </c>
      <c r="C92" s="13">
        <v>15.6</v>
      </c>
      <c r="D92" s="14">
        <v>10.1</v>
      </c>
      <c r="E92" s="15">
        <v>23.3</v>
      </c>
      <c r="F92" s="13">
        <v>13.9</v>
      </c>
      <c r="G92" s="14">
        <v>8.8000000000000007</v>
      </c>
      <c r="H92" s="15">
        <v>21.2</v>
      </c>
      <c r="I92" s="13">
        <v>59.6</v>
      </c>
      <c r="J92" s="14">
        <v>50.6</v>
      </c>
      <c r="K92" s="15">
        <v>68</v>
      </c>
    </row>
    <row r="93" spans="1:14" x14ac:dyDescent="0.2">
      <c r="A93" s="27">
        <v>53</v>
      </c>
      <c r="B93" s="6" t="s">
        <v>27</v>
      </c>
      <c r="C93" s="13">
        <v>14.9</v>
      </c>
      <c r="D93" s="14">
        <v>9.5</v>
      </c>
      <c r="E93" s="15">
        <v>22.8</v>
      </c>
      <c r="F93" s="13">
        <v>10.6</v>
      </c>
      <c r="G93" s="14">
        <v>6.1</v>
      </c>
      <c r="H93" s="15">
        <v>17.8</v>
      </c>
      <c r="I93" s="13">
        <v>62</v>
      </c>
      <c r="J93" s="14">
        <v>52.6</v>
      </c>
      <c r="K93" s="15">
        <v>70.7</v>
      </c>
    </row>
    <row r="94" spans="1:14" x14ac:dyDescent="0.2">
      <c r="A94" s="27">
        <v>75</v>
      </c>
      <c r="B94" s="6" t="s">
        <v>27</v>
      </c>
      <c r="C94" s="13">
        <v>17.600000000000001</v>
      </c>
      <c r="D94" s="14">
        <v>12.7</v>
      </c>
      <c r="E94" s="15">
        <v>23.9</v>
      </c>
      <c r="F94" s="13">
        <v>11.9</v>
      </c>
      <c r="G94" s="14">
        <v>8</v>
      </c>
      <c r="H94" s="15">
        <v>17.5</v>
      </c>
      <c r="I94" s="13">
        <v>59.5</v>
      </c>
      <c r="J94" s="14">
        <v>52.3</v>
      </c>
      <c r="K94" s="15">
        <v>66.400000000000006</v>
      </c>
    </row>
    <row r="95" spans="1:14" x14ac:dyDescent="0.2">
      <c r="A95" s="27">
        <v>76</v>
      </c>
      <c r="B95" s="6" t="s">
        <v>27</v>
      </c>
      <c r="C95" s="13">
        <v>18.600000000000001</v>
      </c>
      <c r="D95" s="14">
        <v>13.6</v>
      </c>
      <c r="E95" s="15">
        <v>25</v>
      </c>
      <c r="F95" s="13">
        <v>13.3</v>
      </c>
      <c r="G95" s="14">
        <v>9.1999999999999993</v>
      </c>
      <c r="H95" s="15">
        <v>19</v>
      </c>
      <c r="I95" s="13">
        <v>66.900000000000006</v>
      </c>
      <c r="J95" s="14">
        <v>59.7</v>
      </c>
      <c r="K95" s="15">
        <v>73.400000000000006</v>
      </c>
    </row>
    <row r="96" spans="1:14" x14ac:dyDescent="0.2">
      <c r="A96" s="27">
        <v>84</v>
      </c>
      <c r="B96" s="6" t="s">
        <v>27</v>
      </c>
      <c r="C96" s="13">
        <v>15.2</v>
      </c>
      <c r="D96" s="14">
        <v>11.2</v>
      </c>
      <c r="E96" s="15">
        <v>20.2</v>
      </c>
      <c r="F96" s="13">
        <v>12.7</v>
      </c>
      <c r="G96" s="14">
        <v>9.1</v>
      </c>
      <c r="H96" s="15">
        <v>17.600000000000001</v>
      </c>
      <c r="I96" s="13">
        <v>63.9</v>
      </c>
      <c r="J96" s="14">
        <v>57.6</v>
      </c>
      <c r="K96" s="15">
        <v>69.7</v>
      </c>
    </row>
    <row r="97" spans="1:14" s="54" customFormat="1" x14ac:dyDescent="0.2">
      <c r="A97" s="54">
        <v>93</v>
      </c>
      <c r="B97" s="6" t="s">
        <v>27</v>
      </c>
      <c r="C97" s="16">
        <v>14.5</v>
      </c>
      <c r="D97" s="2">
        <v>9.5</v>
      </c>
      <c r="E97" s="17">
        <v>21.6</v>
      </c>
      <c r="F97" s="16">
        <v>12.3</v>
      </c>
      <c r="G97" s="2">
        <v>7.8</v>
      </c>
      <c r="H97" s="17">
        <v>18.8</v>
      </c>
      <c r="I97" s="16">
        <v>60.4</v>
      </c>
      <c r="J97" s="2">
        <v>52.2</v>
      </c>
      <c r="K97" s="17">
        <v>68</v>
      </c>
      <c r="L97" s="55"/>
      <c r="N97" s="107"/>
    </row>
    <row r="98" spans="1:14" x14ac:dyDescent="0.2">
      <c r="A98" s="27">
        <v>11</v>
      </c>
      <c r="B98" s="51" t="s">
        <v>28</v>
      </c>
      <c r="C98" s="14">
        <v>18</v>
      </c>
      <c r="D98" s="14">
        <v>14.3</v>
      </c>
      <c r="E98" s="15">
        <v>22.4</v>
      </c>
      <c r="F98" s="13">
        <v>15.2</v>
      </c>
      <c r="G98" s="14">
        <v>11.8</v>
      </c>
      <c r="H98" s="15">
        <v>19.399999999999999</v>
      </c>
      <c r="I98" s="13">
        <v>69.3</v>
      </c>
      <c r="J98" s="14">
        <v>64.400000000000006</v>
      </c>
      <c r="K98" s="15">
        <v>73.900000000000006</v>
      </c>
    </row>
    <row r="99" spans="1:14" x14ac:dyDescent="0.2">
      <c r="A99" s="27">
        <v>24</v>
      </c>
      <c r="B99" s="6" t="s">
        <v>28</v>
      </c>
      <c r="C99" s="14">
        <v>13.6</v>
      </c>
      <c r="D99" s="14">
        <v>7.6</v>
      </c>
      <c r="E99" s="15">
        <v>23.2</v>
      </c>
      <c r="F99" s="13">
        <v>10.9</v>
      </c>
      <c r="G99" s="14">
        <v>5.7</v>
      </c>
      <c r="H99" s="15">
        <v>19.8</v>
      </c>
      <c r="I99" s="13">
        <v>75.7</v>
      </c>
      <c r="J99" s="14">
        <v>65.400000000000006</v>
      </c>
      <c r="K99" s="15">
        <v>83.7</v>
      </c>
    </row>
    <row r="100" spans="1:14" x14ac:dyDescent="0.2">
      <c r="A100" s="27">
        <v>27</v>
      </c>
      <c r="B100" s="6" t="s">
        <v>28</v>
      </c>
      <c r="C100" s="14">
        <v>15.3</v>
      </c>
      <c r="D100" s="14">
        <v>8.9</v>
      </c>
      <c r="E100" s="15">
        <v>25.3</v>
      </c>
      <c r="F100" s="13">
        <v>10.4</v>
      </c>
      <c r="G100" s="14">
        <v>5.3</v>
      </c>
      <c r="H100" s="15">
        <v>19.5</v>
      </c>
      <c r="I100" s="13">
        <v>70.5</v>
      </c>
      <c r="J100" s="14">
        <v>59.6</v>
      </c>
      <c r="K100" s="15">
        <v>79.5</v>
      </c>
    </row>
    <row r="101" spans="1:14" x14ac:dyDescent="0.2">
      <c r="A101" s="27">
        <v>28</v>
      </c>
      <c r="B101" s="6" t="s">
        <v>28</v>
      </c>
      <c r="C101" s="14">
        <v>25</v>
      </c>
      <c r="D101" s="14">
        <v>17.8</v>
      </c>
      <c r="E101" s="15">
        <v>33.9</v>
      </c>
      <c r="F101" s="13">
        <v>16.7</v>
      </c>
      <c r="G101" s="14">
        <v>10.9</v>
      </c>
      <c r="H101" s="15">
        <v>24.9</v>
      </c>
      <c r="I101" s="13">
        <v>69.5</v>
      </c>
      <c r="J101" s="14">
        <v>60.5</v>
      </c>
      <c r="K101" s="15">
        <v>77.2</v>
      </c>
    </row>
    <row r="102" spans="1:14" x14ac:dyDescent="0.2">
      <c r="A102" s="27">
        <v>32</v>
      </c>
      <c r="B102" s="6" t="s">
        <v>28</v>
      </c>
      <c r="C102" s="14">
        <v>23.6</v>
      </c>
      <c r="D102" s="14">
        <v>18.100000000000001</v>
      </c>
      <c r="E102" s="15">
        <v>30.1</v>
      </c>
      <c r="F102" s="13">
        <v>14.1</v>
      </c>
      <c r="G102" s="14">
        <v>9.8000000000000007</v>
      </c>
      <c r="H102" s="15">
        <v>19.8</v>
      </c>
      <c r="I102" s="13">
        <v>71.8</v>
      </c>
      <c r="J102" s="14">
        <v>64.900000000000006</v>
      </c>
      <c r="K102" s="15">
        <v>77.8</v>
      </c>
    </row>
    <row r="103" spans="1:14" x14ac:dyDescent="0.2">
      <c r="A103" s="27">
        <v>44</v>
      </c>
      <c r="B103" s="6" t="s">
        <v>28</v>
      </c>
      <c r="C103" s="14">
        <v>20.6</v>
      </c>
      <c r="D103" s="14">
        <v>15.1</v>
      </c>
      <c r="E103" s="15">
        <v>27.5</v>
      </c>
      <c r="F103" s="13">
        <v>12.1</v>
      </c>
      <c r="G103" s="14">
        <v>7.8</v>
      </c>
      <c r="H103" s="15">
        <v>18.100000000000001</v>
      </c>
      <c r="I103" s="13">
        <v>62.2</v>
      </c>
      <c r="J103" s="14">
        <v>54.5</v>
      </c>
      <c r="K103" s="15">
        <v>69.3</v>
      </c>
    </row>
    <row r="104" spans="1:14" x14ac:dyDescent="0.2">
      <c r="A104" s="27">
        <v>52</v>
      </c>
      <c r="B104" s="6" t="s">
        <v>28</v>
      </c>
      <c r="C104" s="14">
        <v>11.7</v>
      </c>
      <c r="D104" s="14">
        <v>7</v>
      </c>
      <c r="E104" s="15">
        <v>18.899999999999999</v>
      </c>
      <c r="F104" s="13">
        <v>9.1</v>
      </c>
      <c r="G104" s="14">
        <v>4.9000000000000004</v>
      </c>
      <c r="H104" s="15">
        <v>16.3</v>
      </c>
      <c r="I104" s="13">
        <v>58.6</v>
      </c>
      <c r="J104" s="14">
        <v>49.6</v>
      </c>
      <c r="K104" s="15">
        <v>67.099999999999994</v>
      </c>
    </row>
    <row r="105" spans="1:14" x14ac:dyDescent="0.2">
      <c r="A105" s="27">
        <v>53</v>
      </c>
      <c r="B105" s="6" t="s">
        <v>28</v>
      </c>
      <c r="C105" s="14">
        <v>13.1</v>
      </c>
      <c r="D105" s="14">
        <v>7.7</v>
      </c>
      <c r="E105" s="15">
        <v>21.4</v>
      </c>
      <c r="F105" s="13">
        <v>7.8</v>
      </c>
      <c r="G105" s="14">
        <v>3.9</v>
      </c>
      <c r="H105" s="15">
        <v>15</v>
      </c>
      <c r="I105" s="13">
        <v>52</v>
      </c>
      <c r="J105" s="14">
        <v>42.4</v>
      </c>
      <c r="K105" s="15">
        <v>61.4</v>
      </c>
    </row>
    <row r="106" spans="1:14" x14ac:dyDescent="0.2">
      <c r="A106" s="27">
        <v>75</v>
      </c>
      <c r="B106" s="6" t="s">
        <v>28</v>
      </c>
      <c r="C106" s="14">
        <v>11.9</v>
      </c>
      <c r="D106" s="14">
        <v>7.8</v>
      </c>
      <c r="E106" s="15">
        <v>17.7</v>
      </c>
      <c r="F106" s="13">
        <v>11.4</v>
      </c>
      <c r="G106" s="14">
        <v>7.5</v>
      </c>
      <c r="H106" s="15">
        <v>16.899999999999999</v>
      </c>
      <c r="I106" s="13">
        <v>63.7</v>
      </c>
      <c r="J106" s="14">
        <v>56.4</v>
      </c>
      <c r="K106" s="15">
        <v>70.5</v>
      </c>
    </row>
    <row r="107" spans="1:14" x14ac:dyDescent="0.2">
      <c r="A107" s="27">
        <v>76</v>
      </c>
      <c r="B107" s="6" t="s">
        <v>28</v>
      </c>
      <c r="C107" s="14">
        <v>19.399999999999999</v>
      </c>
      <c r="D107" s="14">
        <v>14.1</v>
      </c>
      <c r="E107" s="15">
        <v>26</v>
      </c>
      <c r="F107" s="13">
        <v>13.9</v>
      </c>
      <c r="G107" s="14">
        <v>9.4</v>
      </c>
      <c r="H107" s="15">
        <v>20</v>
      </c>
      <c r="I107" s="13">
        <v>67.7</v>
      </c>
      <c r="J107" s="14">
        <v>60.4</v>
      </c>
      <c r="K107" s="15">
        <v>74.2</v>
      </c>
    </row>
    <row r="108" spans="1:14" x14ac:dyDescent="0.2">
      <c r="A108" s="27">
        <v>84</v>
      </c>
      <c r="B108" s="6" t="s">
        <v>28</v>
      </c>
      <c r="C108" s="14">
        <v>10.6</v>
      </c>
      <c r="D108" s="14">
        <v>7.2</v>
      </c>
      <c r="E108" s="15">
        <v>15.4</v>
      </c>
      <c r="F108" s="13">
        <v>9.4</v>
      </c>
      <c r="G108" s="14">
        <v>6.2</v>
      </c>
      <c r="H108" s="15">
        <v>13.9</v>
      </c>
      <c r="I108" s="13">
        <v>66.8</v>
      </c>
      <c r="J108" s="14">
        <v>60.4</v>
      </c>
      <c r="K108" s="15">
        <v>72.599999999999994</v>
      </c>
    </row>
    <row r="109" spans="1:14" s="54" customFormat="1" x14ac:dyDescent="0.2">
      <c r="A109" s="54">
        <v>93</v>
      </c>
      <c r="B109" s="7" t="s">
        <v>28</v>
      </c>
      <c r="C109" s="16">
        <v>13.6</v>
      </c>
      <c r="D109" s="2">
        <v>9.1</v>
      </c>
      <c r="E109" s="17">
        <v>19.8</v>
      </c>
      <c r="F109" s="16">
        <v>11.3</v>
      </c>
      <c r="G109" s="2">
        <v>7.3</v>
      </c>
      <c r="H109" s="17">
        <v>17.100000000000001</v>
      </c>
      <c r="I109" s="16">
        <v>62.3</v>
      </c>
      <c r="J109" s="2">
        <v>54.6</v>
      </c>
      <c r="K109" s="17">
        <v>69.5</v>
      </c>
      <c r="L109" s="55"/>
      <c r="N109" s="107"/>
    </row>
    <row r="110" spans="1:14" x14ac:dyDescent="0.2">
      <c r="A110" s="27">
        <v>11</v>
      </c>
      <c r="B110" s="51" t="s">
        <v>31</v>
      </c>
      <c r="C110" s="13">
        <v>18.8</v>
      </c>
      <c r="D110" s="14">
        <v>15.1</v>
      </c>
      <c r="E110" s="15">
        <v>23.3</v>
      </c>
      <c r="F110" s="13">
        <v>13.9</v>
      </c>
      <c r="G110" s="14">
        <v>10.8</v>
      </c>
      <c r="H110" s="15">
        <v>17.899999999999999</v>
      </c>
      <c r="I110" s="13">
        <v>64.900000000000006</v>
      </c>
      <c r="J110" s="14">
        <v>59.8</v>
      </c>
      <c r="K110" s="15">
        <v>69.7</v>
      </c>
    </row>
    <row r="111" spans="1:14" x14ac:dyDescent="0.2">
      <c r="A111" s="27">
        <v>24</v>
      </c>
      <c r="B111" s="6" t="s">
        <v>31</v>
      </c>
      <c r="C111" s="13">
        <v>13.9</v>
      </c>
      <c r="D111" s="14">
        <v>8</v>
      </c>
      <c r="E111" s="15">
        <v>23.1</v>
      </c>
      <c r="F111" s="13">
        <v>8.5</v>
      </c>
      <c r="G111" s="14">
        <v>4.0999999999999996</v>
      </c>
      <c r="H111" s="15">
        <v>16.899999999999999</v>
      </c>
      <c r="I111" s="13">
        <v>71.2</v>
      </c>
      <c r="J111" s="14">
        <v>60.7</v>
      </c>
      <c r="K111" s="15">
        <v>79.8</v>
      </c>
    </row>
    <row r="112" spans="1:14" x14ac:dyDescent="0.2">
      <c r="A112" s="27">
        <v>27</v>
      </c>
      <c r="B112" s="6" t="s">
        <v>31</v>
      </c>
      <c r="C112" s="13">
        <v>13.3</v>
      </c>
      <c r="D112" s="14">
        <v>7.9</v>
      </c>
      <c r="E112" s="15">
        <v>21.8</v>
      </c>
      <c r="F112" s="13">
        <v>9.4</v>
      </c>
      <c r="G112" s="14">
        <v>4.9000000000000004</v>
      </c>
      <c r="H112" s="15">
        <v>17.100000000000001</v>
      </c>
      <c r="I112" s="13">
        <v>63.8</v>
      </c>
      <c r="J112" s="14">
        <v>53.3</v>
      </c>
      <c r="K112" s="15">
        <v>73.099999999999994</v>
      </c>
    </row>
    <row r="113" spans="1:14" x14ac:dyDescent="0.2">
      <c r="A113" s="27">
        <v>28</v>
      </c>
      <c r="B113" s="6" t="s">
        <v>31</v>
      </c>
      <c r="C113" s="13">
        <v>15.5</v>
      </c>
      <c r="D113" s="14">
        <v>9.5</v>
      </c>
      <c r="E113" s="15">
        <v>24.2</v>
      </c>
      <c r="F113" s="13">
        <v>9.5</v>
      </c>
      <c r="G113" s="14">
        <v>4.9000000000000004</v>
      </c>
      <c r="H113" s="15">
        <v>17.5</v>
      </c>
      <c r="I113" s="13">
        <v>64.099999999999994</v>
      </c>
      <c r="J113" s="14">
        <v>54</v>
      </c>
      <c r="K113" s="15">
        <v>73.099999999999994</v>
      </c>
    </row>
    <row r="114" spans="1:14" x14ac:dyDescent="0.2">
      <c r="A114" s="27">
        <v>32</v>
      </c>
      <c r="B114" s="6" t="s">
        <v>31</v>
      </c>
      <c r="C114" s="13">
        <v>18.399999999999999</v>
      </c>
      <c r="D114" s="14">
        <v>13.5</v>
      </c>
      <c r="E114" s="15">
        <v>24.7</v>
      </c>
      <c r="F114" s="13">
        <v>12.5</v>
      </c>
      <c r="G114" s="14">
        <v>8.5</v>
      </c>
      <c r="H114" s="15">
        <v>18.100000000000001</v>
      </c>
      <c r="I114" s="13">
        <v>69.099999999999994</v>
      </c>
      <c r="J114" s="14">
        <v>62.8</v>
      </c>
      <c r="K114" s="15">
        <v>75.400000000000006</v>
      </c>
    </row>
    <row r="115" spans="1:14" x14ac:dyDescent="0.2">
      <c r="A115" s="27">
        <v>44</v>
      </c>
      <c r="B115" s="6" t="s">
        <v>31</v>
      </c>
      <c r="C115" s="13">
        <v>17.600000000000001</v>
      </c>
      <c r="D115" s="14">
        <v>12.4</v>
      </c>
      <c r="E115" s="15">
        <v>24.5</v>
      </c>
      <c r="F115" s="13">
        <v>11.8</v>
      </c>
      <c r="G115" s="14">
        <v>7.7</v>
      </c>
      <c r="H115" s="15">
        <v>17.7</v>
      </c>
      <c r="I115" s="13">
        <v>65.400000000000006</v>
      </c>
      <c r="J115" s="14">
        <v>57.8</v>
      </c>
      <c r="K115" s="15">
        <v>72.3</v>
      </c>
    </row>
    <row r="116" spans="1:14" x14ac:dyDescent="0.2">
      <c r="A116" s="27">
        <v>52</v>
      </c>
      <c r="B116" s="6" t="s">
        <v>31</v>
      </c>
      <c r="C116" s="13">
        <v>16.600000000000001</v>
      </c>
      <c r="D116" s="14">
        <v>10.9</v>
      </c>
      <c r="E116" s="15">
        <v>24.5</v>
      </c>
      <c r="F116" s="13">
        <v>11.3</v>
      </c>
      <c r="G116" s="14">
        <v>6.7</v>
      </c>
      <c r="H116" s="15">
        <v>18.2</v>
      </c>
      <c r="I116" s="13">
        <v>58.8</v>
      </c>
      <c r="J116" s="14">
        <v>49.9</v>
      </c>
      <c r="K116" s="15">
        <v>67.2</v>
      </c>
    </row>
    <row r="117" spans="1:14" x14ac:dyDescent="0.2">
      <c r="A117" s="27">
        <v>53</v>
      </c>
      <c r="B117" s="6" t="s">
        <v>31</v>
      </c>
      <c r="C117" s="13">
        <v>8.1</v>
      </c>
      <c r="D117" s="14">
        <v>4.3</v>
      </c>
      <c r="E117" s="15">
        <v>15</v>
      </c>
      <c r="F117" s="13">
        <v>7.2</v>
      </c>
      <c r="G117" s="14">
        <v>3.6</v>
      </c>
      <c r="H117" s="15">
        <v>13.8</v>
      </c>
      <c r="I117" s="13">
        <v>54.7</v>
      </c>
      <c r="J117" s="14">
        <v>45.2</v>
      </c>
      <c r="K117" s="15">
        <v>63.9</v>
      </c>
    </row>
    <row r="118" spans="1:14" x14ac:dyDescent="0.2">
      <c r="A118" s="27">
        <v>75</v>
      </c>
      <c r="B118" s="6" t="s">
        <v>31</v>
      </c>
      <c r="C118" s="13">
        <v>13.5</v>
      </c>
      <c r="D118" s="14">
        <v>9.5</v>
      </c>
      <c r="E118" s="15">
        <v>19</v>
      </c>
      <c r="F118" s="13">
        <v>9.5</v>
      </c>
      <c r="G118" s="14">
        <v>6.2</v>
      </c>
      <c r="H118" s="15">
        <v>14.3</v>
      </c>
      <c r="I118" s="13">
        <v>60.5</v>
      </c>
      <c r="J118" s="14">
        <v>53.4</v>
      </c>
      <c r="K118" s="15">
        <v>67.099999999999994</v>
      </c>
    </row>
    <row r="119" spans="1:14" x14ac:dyDescent="0.2">
      <c r="A119" s="27">
        <v>76</v>
      </c>
      <c r="B119" s="6" t="s">
        <v>31</v>
      </c>
      <c r="C119" s="13">
        <v>12.2</v>
      </c>
      <c r="D119" s="14">
        <v>8</v>
      </c>
      <c r="E119" s="15">
        <v>18.100000000000001</v>
      </c>
      <c r="F119" s="13">
        <v>9.8000000000000007</v>
      </c>
      <c r="G119" s="14">
        <v>6.1</v>
      </c>
      <c r="H119" s="15">
        <v>15.3</v>
      </c>
      <c r="I119" s="13">
        <v>66.099999999999994</v>
      </c>
      <c r="J119" s="14">
        <v>58.7</v>
      </c>
      <c r="K119" s="15">
        <v>72.7</v>
      </c>
    </row>
    <row r="120" spans="1:14" x14ac:dyDescent="0.2">
      <c r="A120" s="27">
        <v>84</v>
      </c>
      <c r="B120" s="6" t="s">
        <v>31</v>
      </c>
      <c r="C120" s="13">
        <v>16.7</v>
      </c>
      <c r="D120" s="14">
        <v>12.5</v>
      </c>
      <c r="E120" s="15">
        <v>22.1</v>
      </c>
      <c r="F120" s="13">
        <v>14.9</v>
      </c>
      <c r="G120" s="14">
        <v>10.9</v>
      </c>
      <c r="H120" s="15">
        <v>20.100000000000001</v>
      </c>
      <c r="I120" s="13">
        <v>65.7</v>
      </c>
      <c r="J120" s="14">
        <v>59.6</v>
      </c>
      <c r="K120" s="15">
        <v>71.400000000000006</v>
      </c>
    </row>
    <row r="121" spans="1:14" s="54" customFormat="1" x14ac:dyDescent="0.2">
      <c r="A121" s="54">
        <v>93</v>
      </c>
      <c r="B121" s="7" t="s">
        <v>31</v>
      </c>
      <c r="C121" s="16">
        <v>17.8</v>
      </c>
      <c r="D121" s="2">
        <v>12.3</v>
      </c>
      <c r="E121" s="17">
        <v>25</v>
      </c>
      <c r="F121" s="16">
        <v>9.1</v>
      </c>
      <c r="G121" s="2">
        <v>5.5</v>
      </c>
      <c r="H121" s="17">
        <v>14.9</v>
      </c>
      <c r="I121" s="16">
        <v>65.8</v>
      </c>
      <c r="J121" s="2">
        <v>57.6</v>
      </c>
      <c r="K121" s="17">
        <v>73.2</v>
      </c>
      <c r="L121" s="55"/>
      <c r="N121" s="107"/>
    </row>
    <row r="122" spans="1:14" x14ac:dyDescent="0.2">
      <c r="A122" s="27">
        <v>11</v>
      </c>
      <c r="B122" s="6" t="s">
        <v>32</v>
      </c>
      <c r="C122" s="13">
        <v>14.4</v>
      </c>
      <c r="D122" s="14">
        <v>11</v>
      </c>
      <c r="E122" s="15">
        <v>18.5</v>
      </c>
      <c r="F122" s="13">
        <v>13.6</v>
      </c>
      <c r="G122" s="14">
        <v>10.3</v>
      </c>
      <c r="H122" s="15">
        <v>17.600000000000001</v>
      </c>
      <c r="I122" s="13">
        <v>58.3</v>
      </c>
      <c r="J122" s="14">
        <v>53.1</v>
      </c>
      <c r="K122" s="15">
        <v>63.3</v>
      </c>
    </row>
    <row r="123" spans="1:14" x14ac:dyDescent="0.2">
      <c r="A123" s="27">
        <v>24</v>
      </c>
      <c r="B123" s="6" t="s">
        <v>32</v>
      </c>
      <c r="C123" s="13">
        <v>15.6</v>
      </c>
      <c r="D123" s="14">
        <v>9.1999999999999993</v>
      </c>
      <c r="E123" s="15">
        <v>25.3</v>
      </c>
      <c r="F123" s="13">
        <v>6.1</v>
      </c>
      <c r="G123" s="14">
        <v>2.5</v>
      </c>
      <c r="H123" s="15">
        <v>13.9</v>
      </c>
      <c r="I123" s="13">
        <v>56</v>
      </c>
      <c r="J123" s="14">
        <v>45</v>
      </c>
      <c r="K123" s="15">
        <v>66.5</v>
      </c>
    </row>
    <row r="124" spans="1:14" x14ac:dyDescent="0.2">
      <c r="A124" s="27">
        <v>27</v>
      </c>
      <c r="B124" s="6" t="s">
        <v>32</v>
      </c>
      <c r="C124" s="13">
        <v>12.3</v>
      </c>
      <c r="D124" s="14">
        <v>7.1</v>
      </c>
      <c r="E124" s="15">
        <v>20.5</v>
      </c>
      <c r="F124" s="13">
        <v>9.1999999999999993</v>
      </c>
      <c r="G124" s="14">
        <v>4.8</v>
      </c>
      <c r="H124" s="15">
        <v>16.7</v>
      </c>
      <c r="I124" s="13">
        <v>64.599999999999994</v>
      </c>
      <c r="J124" s="14">
        <v>54.4</v>
      </c>
      <c r="K124" s="15">
        <v>73.5</v>
      </c>
    </row>
    <row r="125" spans="1:14" x14ac:dyDescent="0.2">
      <c r="A125" s="27">
        <v>28</v>
      </c>
      <c r="B125" s="6" t="s">
        <v>32</v>
      </c>
      <c r="C125" s="13">
        <v>15.2</v>
      </c>
      <c r="D125" s="14">
        <v>9.5</v>
      </c>
      <c r="E125" s="15">
        <v>23.4</v>
      </c>
      <c r="F125" s="13">
        <v>7.3</v>
      </c>
      <c r="G125" s="14">
        <v>3.7</v>
      </c>
      <c r="H125" s="15">
        <v>14</v>
      </c>
      <c r="I125" s="13">
        <v>67.7</v>
      </c>
      <c r="J125" s="14">
        <v>57.8</v>
      </c>
      <c r="K125" s="15">
        <v>76.3</v>
      </c>
    </row>
    <row r="126" spans="1:14" x14ac:dyDescent="0.2">
      <c r="A126" s="27">
        <v>32</v>
      </c>
      <c r="B126" s="6" t="s">
        <v>32</v>
      </c>
      <c r="C126" s="13">
        <v>19.7</v>
      </c>
      <c r="D126" s="14">
        <v>14.6</v>
      </c>
      <c r="E126" s="15">
        <v>26.1</v>
      </c>
      <c r="F126" s="13">
        <v>12.6</v>
      </c>
      <c r="G126" s="14">
        <v>8.5</v>
      </c>
      <c r="H126" s="15">
        <v>18.3</v>
      </c>
      <c r="I126" s="13">
        <v>70.5</v>
      </c>
      <c r="J126" s="14">
        <v>63.5</v>
      </c>
      <c r="K126" s="15">
        <v>76.7</v>
      </c>
    </row>
    <row r="127" spans="1:14" x14ac:dyDescent="0.2">
      <c r="A127" s="27">
        <v>44</v>
      </c>
      <c r="B127" s="6" t="s">
        <v>32</v>
      </c>
      <c r="C127" s="13">
        <v>15.3</v>
      </c>
      <c r="D127" s="14">
        <v>10.5</v>
      </c>
      <c r="E127" s="15">
        <v>21.8</v>
      </c>
      <c r="F127" s="13">
        <v>14.5</v>
      </c>
      <c r="G127" s="14">
        <v>9.8000000000000007</v>
      </c>
      <c r="H127" s="15">
        <v>20.9</v>
      </c>
      <c r="I127" s="13">
        <v>57.3</v>
      </c>
      <c r="J127" s="14">
        <v>49.6</v>
      </c>
      <c r="K127" s="15">
        <v>64.7</v>
      </c>
    </row>
    <row r="128" spans="1:14" x14ac:dyDescent="0.2">
      <c r="A128" s="27">
        <v>52</v>
      </c>
      <c r="B128" s="6" t="s">
        <v>32</v>
      </c>
      <c r="C128" s="13">
        <v>14.3</v>
      </c>
      <c r="D128" s="14">
        <v>9.1</v>
      </c>
      <c r="E128" s="15">
        <v>21.8</v>
      </c>
      <c r="F128" s="13">
        <v>7.8</v>
      </c>
      <c r="G128" s="14">
        <v>4</v>
      </c>
      <c r="H128" s="15">
        <v>14.5</v>
      </c>
      <c r="I128" s="13">
        <v>63.1</v>
      </c>
      <c r="J128" s="14">
        <v>54.2</v>
      </c>
      <c r="K128" s="15">
        <v>71.3</v>
      </c>
    </row>
    <row r="129" spans="1:14" x14ac:dyDescent="0.2">
      <c r="A129" s="27">
        <v>53</v>
      </c>
      <c r="B129" s="6" t="s">
        <v>32</v>
      </c>
      <c r="C129" s="13">
        <v>16.2</v>
      </c>
      <c r="D129" s="14">
        <v>10.3</v>
      </c>
      <c r="E129" s="15">
        <v>24.6</v>
      </c>
      <c r="F129" s="13">
        <v>13.8</v>
      </c>
      <c r="G129" s="14">
        <v>8.3000000000000007</v>
      </c>
      <c r="H129" s="15">
        <v>22</v>
      </c>
      <c r="I129" s="13">
        <v>59.6</v>
      </c>
      <c r="J129" s="14">
        <v>50</v>
      </c>
      <c r="K129" s="15">
        <v>68.5</v>
      </c>
    </row>
    <row r="130" spans="1:14" x14ac:dyDescent="0.2">
      <c r="A130" s="27">
        <v>75</v>
      </c>
      <c r="B130" s="6" t="s">
        <v>32</v>
      </c>
      <c r="C130" s="13">
        <v>17.2</v>
      </c>
      <c r="D130" s="14">
        <v>12.3</v>
      </c>
      <c r="E130" s="15">
        <v>23.4</v>
      </c>
      <c r="F130" s="13">
        <v>10</v>
      </c>
      <c r="G130" s="14">
        <v>6.2</v>
      </c>
      <c r="H130" s="15">
        <v>15.5</v>
      </c>
      <c r="I130" s="13">
        <v>61.4</v>
      </c>
      <c r="J130" s="14">
        <v>53.9</v>
      </c>
      <c r="K130" s="15">
        <v>68.400000000000006</v>
      </c>
    </row>
    <row r="131" spans="1:14" x14ac:dyDescent="0.2">
      <c r="A131" s="27">
        <v>76</v>
      </c>
      <c r="B131" s="6" t="s">
        <v>32</v>
      </c>
      <c r="C131" s="13">
        <v>10.8</v>
      </c>
      <c r="D131" s="14">
        <v>7.1</v>
      </c>
      <c r="E131" s="15">
        <v>16.3</v>
      </c>
      <c r="F131" s="13">
        <v>8.5</v>
      </c>
      <c r="G131" s="14">
        <v>5.2</v>
      </c>
      <c r="H131" s="15">
        <v>13.6</v>
      </c>
      <c r="I131" s="13">
        <v>59.5</v>
      </c>
      <c r="J131" s="14">
        <v>52.1</v>
      </c>
      <c r="K131" s="15">
        <v>66.400000000000006</v>
      </c>
    </row>
    <row r="132" spans="1:14" x14ac:dyDescent="0.2">
      <c r="A132" s="27">
        <v>84</v>
      </c>
      <c r="B132" s="6" t="s">
        <v>32</v>
      </c>
      <c r="C132" s="13">
        <v>14</v>
      </c>
      <c r="D132" s="14">
        <v>10.3</v>
      </c>
      <c r="E132" s="15">
        <v>18.8</v>
      </c>
      <c r="F132" s="13">
        <v>10.5</v>
      </c>
      <c r="G132" s="14">
        <v>7.3</v>
      </c>
      <c r="H132" s="15">
        <v>14.9</v>
      </c>
      <c r="I132" s="13">
        <v>63.3</v>
      </c>
      <c r="J132" s="14">
        <v>57.2</v>
      </c>
      <c r="K132" s="15">
        <v>69</v>
      </c>
    </row>
    <row r="133" spans="1:14" s="54" customFormat="1" x14ac:dyDescent="0.2">
      <c r="A133" s="54">
        <v>93</v>
      </c>
      <c r="B133" s="7" t="s">
        <v>32</v>
      </c>
      <c r="C133" s="16">
        <v>16.3</v>
      </c>
      <c r="D133" s="2">
        <v>11.3</v>
      </c>
      <c r="E133" s="17">
        <v>22.9</v>
      </c>
      <c r="F133" s="16">
        <v>12.7</v>
      </c>
      <c r="G133" s="2">
        <v>8.3000000000000007</v>
      </c>
      <c r="H133" s="17">
        <v>18.899999999999999</v>
      </c>
      <c r="I133" s="16">
        <v>69.900000000000006</v>
      </c>
      <c r="J133" s="2">
        <v>62.2</v>
      </c>
      <c r="K133" s="17">
        <v>76.7</v>
      </c>
      <c r="L133" s="55"/>
      <c r="N133" s="107"/>
    </row>
    <row r="134" spans="1:14" x14ac:dyDescent="0.2">
      <c r="A134" s="27">
        <v>11</v>
      </c>
      <c r="B134" s="6" t="s">
        <v>33</v>
      </c>
      <c r="C134" s="13">
        <v>19.8</v>
      </c>
      <c r="D134" s="14">
        <v>16</v>
      </c>
      <c r="E134" s="15">
        <v>24.3</v>
      </c>
      <c r="F134" s="13">
        <v>13.3</v>
      </c>
      <c r="G134" s="14">
        <v>10.1</v>
      </c>
      <c r="H134" s="15">
        <v>17.399999999999999</v>
      </c>
      <c r="I134" s="13">
        <v>67.8</v>
      </c>
      <c r="J134" s="14">
        <v>62.8</v>
      </c>
      <c r="K134" s="15">
        <v>72.5</v>
      </c>
    </row>
    <row r="135" spans="1:14" x14ac:dyDescent="0.2">
      <c r="A135" s="27">
        <v>24</v>
      </c>
      <c r="B135" s="6" t="s">
        <v>33</v>
      </c>
      <c r="C135" s="13">
        <v>19.7</v>
      </c>
      <c r="D135" s="14">
        <v>12.3</v>
      </c>
      <c r="E135" s="15">
        <v>30.1</v>
      </c>
      <c r="F135" s="13">
        <v>8.4</v>
      </c>
      <c r="G135" s="14">
        <v>4.2</v>
      </c>
      <c r="H135" s="15">
        <v>16.100000000000001</v>
      </c>
      <c r="I135" s="13">
        <v>64.3</v>
      </c>
      <c r="J135" s="14">
        <v>53.6</v>
      </c>
      <c r="K135" s="15">
        <v>73.7</v>
      </c>
    </row>
    <row r="136" spans="1:14" x14ac:dyDescent="0.2">
      <c r="A136" s="27">
        <v>27</v>
      </c>
      <c r="B136" s="6" t="s">
        <v>33</v>
      </c>
      <c r="C136" s="13">
        <v>19.399999999999999</v>
      </c>
      <c r="D136" s="14">
        <v>11.5</v>
      </c>
      <c r="E136" s="15">
        <v>30.8</v>
      </c>
      <c r="F136" s="13">
        <v>11</v>
      </c>
      <c r="G136" s="14">
        <v>5.2</v>
      </c>
      <c r="H136" s="15">
        <v>21.7</v>
      </c>
      <c r="I136" s="13">
        <v>72</v>
      </c>
      <c r="J136" s="14">
        <v>60</v>
      </c>
      <c r="K136" s="15">
        <v>81.5</v>
      </c>
    </row>
    <row r="137" spans="1:14" x14ac:dyDescent="0.2">
      <c r="A137" s="27">
        <v>28</v>
      </c>
      <c r="B137" s="6" t="s">
        <v>33</v>
      </c>
      <c r="C137" s="13">
        <v>16.3</v>
      </c>
      <c r="D137" s="14">
        <v>10.4</v>
      </c>
      <c r="E137" s="15">
        <v>24.6</v>
      </c>
      <c r="F137" s="13">
        <v>8.8000000000000007</v>
      </c>
      <c r="G137" s="14">
        <v>4.7</v>
      </c>
      <c r="H137" s="15">
        <v>15.7</v>
      </c>
      <c r="I137" s="13">
        <v>78.5</v>
      </c>
      <c r="J137" s="14">
        <v>69.5</v>
      </c>
      <c r="K137" s="15">
        <v>85.5</v>
      </c>
    </row>
    <row r="138" spans="1:14" x14ac:dyDescent="0.2">
      <c r="A138" s="27">
        <v>32</v>
      </c>
      <c r="B138" s="6" t="s">
        <v>33</v>
      </c>
      <c r="C138" s="13">
        <v>20</v>
      </c>
      <c r="D138" s="14">
        <v>14.9</v>
      </c>
      <c r="E138" s="15">
        <v>26.2</v>
      </c>
      <c r="F138" s="13">
        <v>13.4</v>
      </c>
      <c r="G138" s="14">
        <v>9.3000000000000007</v>
      </c>
      <c r="H138" s="15">
        <v>19</v>
      </c>
      <c r="I138" s="13">
        <v>63.4</v>
      </c>
      <c r="J138" s="14">
        <v>56.4</v>
      </c>
      <c r="K138" s="15">
        <v>69.900000000000006</v>
      </c>
    </row>
    <row r="139" spans="1:14" x14ac:dyDescent="0.2">
      <c r="A139" s="27">
        <v>44</v>
      </c>
      <c r="B139" s="6" t="s">
        <v>33</v>
      </c>
      <c r="C139" s="13">
        <v>20.399999999999999</v>
      </c>
      <c r="D139" s="14">
        <v>14.6</v>
      </c>
      <c r="E139" s="15">
        <v>27.7</v>
      </c>
      <c r="F139" s="13">
        <v>9.9</v>
      </c>
      <c r="G139" s="14">
        <v>6.2</v>
      </c>
      <c r="H139" s="15">
        <v>15.5</v>
      </c>
      <c r="I139" s="13">
        <v>67.2</v>
      </c>
      <c r="J139" s="14">
        <v>59.5</v>
      </c>
      <c r="K139" s="15">
        <v>74</v>
      </c>
    </row>
    <row r="140" spans="1:14" x14ac:dyDescent="0.2">
      <c r="A140" s="27">
        <v>52</v>
      </c>
      <c r="B140" s="6" t="s">
        <v>33</v>
      </c>
      <c r="C140" s="13">
        <v>12.7</v>
      </c>
      <c r="D140" s="14">
        <v>8.1</v>
      </c>
      <c r="E140" s="15">
        <v>19.399999999999999</v>
      </c>
      <c r="F140" s="13">
        <v>10.3</v>
      </c>
      <c r="G140" s="14">
        <v>6.1</v>
      </c>
      <c r="H140" s="15">
        <v>16.899999999999999</v>
      </c>
      <c r="I140" s="13">
        <v>66.599999999999994</v>
      </c>
      <c r="J140" s="14">
        <v>57.8</v>
      </c>
      <c r="K140" s="15">
        <v>74.400000000000006</v>
      </c>
    </row>
    <row r="141" spans="1:14" x14ac:dyDescent="0.2">
      <c r="A141" s="27">
        <v>53</v>
      </c>
      <c r="B141" s="6" t="s">
        <v>33</v>
      </c>
      <c r="C141" s="13">
        <v>12.5</v>
      </c>
      <c r="D141" s="14">
        <v>7.5</v>
      </c>
      <c r="E141" s="15">
        <v>20.2</v>
      </c>
      <c r="F141" s="13">
        <v>4.7</v>
      </c>
      <c r="G141" s="14">
        <v>1.9</v>
      </c>
      <c r="H141" s="15">
        <v>10.8</v>
      </c>
      <c r="I141" s="13">
        <v>57.8</v>
      </c>
      <c r="J141" s="14">
        <v>48.5</v>
      </c>
      <c r="K141" s="15">
        <v>66.5</v>
      </c>
    </row>
    <row r="142" spans="1:14" x14ac:dyDescent="0.2">
      <c r="A142" s="27">
        <v>75</v>
      </c>
      <c r="B142" s="6" t="s">
        <v>33</v>
      </c>
      <c r="C142" s="13">
        <v>11.7</v>
      </c>
      <c r="D142" s="14">
        <v>7.8</v>
      </c>
      <c r="E142" s="15">
        <v>17.3</v>
      </c>
      <c r="F142" s="13">
        <v>6.6</v>
      </c>
      <c r="G142" s="14">
        <v>3.8</v>
      </c>
      <c r="H142" s="15">
        <v>11.1</v>
      </c>
      <c r="I142" s="13">
        <v>56.1</v>
      </c>
      <c r="J142" s="14">
        <v>48.6</v>
      </c>
      <c r="K142" s="15">
        <v>63.3</v>
      </c>
    </row>
    <row r="143" spans="1:14" x14ac:dyDescent="0.2">
      <c r="A143" s="27">
        <v>76</v>
      </c>
      <c r="B143" s="6" t="s">
        <v>33</v>
      </c>
      <c r="C143" s="13">
        <v>16.899999999999999</v>
      </c>
      <c r="D143" s="14">
        <v>11.9</v>
      </c>
      <c r="E143" s="15">
        <v>23.5</v>
      </c>
      <c r="F143" s="13">
        <v>10.199999999999999</v>
      </c>
      <c r="G143" s="14">
        <v>6.4</v>
      </c>
      <c r="H143" s="15">
        <v>15.7</v>
      </c>
      <c r="I143" s="13">
        <v>64.900000000000006</v>
      </c>
      <c r="J143" s="14">
        <v>57.5</v>
      </c>
      <c r="K143" s="15">
        <v>71.7</v>
      </c>
    </row>
    <row r="144" spans="1:14" x14ac:dyDescent="0.2">
      <c r="A144" s="27">
        <v>84</v>
      </c>
      <c r="B144" s="6" t="s">
        <v>33</v>
      </c>
      <c r="C144" s="13">
        <v>16.8</v>
      </c>
      <c r="D144" s="14">
        <v>12.4</v>
      </c>
      <c r="E144" s="15">
        <v>22.4</v>
      </c>
      <c r="F144" s="13">
        <v>11.8</v>
      </c>
      <c r="G144" s="14">
        <v>8.1999999999999993</v>
      </c>
      <c r="H144" s="15">
        <v>16.7</v>
      </c>
      <c r="I144" s="13">
        <v>62.8</v>
      </c>
      <c r="J144" s="14">
        <v>56.3</v>
      </c>
      <c r="K144" s="15">
        <v>69</v>
      </c>
    </row>
    <row r="145" spans="1:14" s="54" customFormat="1" x14ac:dyDescent="0.2">
      <c r="A145" s="54">
        <v>93</v>
      </c>
      <c r="B145" s="7" t="s">
        <v>33</v>
      </c>
      <c r="C145" s="16">
        <v>14.2</v>
      </c>
      <c r="D145" s="2">
        <v>9.5</v>
      </c>
      <c r="E145" s="17">
        <v>20.8</v>
      </c>
      <c r="F145" s="16">
        <v>11.3</v>
      </c>
      <c r="G145" s="2">
        <v>7</v>
      </c>
      <c r="H145" s="17">
        <v>17.899999999999999</v>
      </c>
      <c r="I145" s="16">
        <v>67.3</v>
      </c>
      <c r="J145" s="2">
        <v>59.3</v>
      </c>
      <c r="K145" s="17">
        <v>74.400000000000006</v>
      </c>
      <c r="L145" s="55"/>
      <c r="N145" s="107"/>
    </row>
    <row r="146" spans="1:14" s="53" customFormat="1" x14ac:dyDescent="0.2">
      <c r="A146" s="53">
        <v>11</v>
      </c>
      <c r="B146" s="51" t="s">
        <v>34</v>
      </c>
      <c r="C146" s="52">
        <v>19.07518</v>
      </c>
      <c r="D146" s="24">
        <f>0.1538861*100</f>
        <v>15.38861</v>
      </c>
      <c r="E146" s="25">
        <f>0.2340066*100</f>
        <v>23.400660000000002</v>
      </c>
      <c r="F146" s="52">
        <v>15.489629999999998</v>
      </c>
      <c r="G146" s="24">
        <v>12.148070000000001</v>
      </c>
      <c r="H146" s="25">
        <v>19.545850000000002</v>
      </c>
      <c r="I146" s="52">
        <v>67.416439999999994</v>
      </c>
      <c r="J146" s="24">
        <v>62.442640000000004</v>
      </c>
      <c r="K146" s="25">
        <v>72.026629999999997</v>
      </c>
      <c r="L146" s="39"/>
      <c r="N146" s="40"/>
    </row>
    <row r="147" spans="1:14" s="27" customFormat="1" x14ac:dyDescent="0.2">
      <c r="A147" s="27">
        <v>24</v>
      </c>
      <c r="B147" s="6" t="s">
        <v>34</v>
      </c>
      <c r="C147" s="13">
        <v>11.693849999999999</v>
      </c>
      <c r="D147" s="14">
        <f>0.0637183*100</f>
        <v>6.371830000000001</v>
      </c>
      <c r="E147" s="15">
        <f>0.2048833*100</f>
        <v>20.488329999999998</v>
      </c>
      <c r="F147" s="13">
        <v>11.74883</v>
      </c>
      <c r="G147" s="14">
        <v>6.3495499999999998</v>
      </c>
      <c r="H147" s="15">
        <v>20.723369999999999</v>
      </c>
      <c r="I147" s="13">
        <v>68.894540000000006</v>
      </c>
      <c r="J147" s="14">
        <v>57.951500000000003</v>
      </c>
      <c r="K147" s="15">
        <v>78.067499999999995</v>
      </c>
      <c r="L147" s="26"/>
      <c r="N147" s="4"/>
    </row>
    <row r="148" spans="1:14" s="27" customFormat="1" x14ac:dyDescent="0.2">
      <c r="A148" s="27">
        <v>27</v>
      </c>
      <c r="B148" s="6" t="s">
        <v>34</v>
      </c>
      <c r="C148" s="13">
        <v>13.282500000000001</v>
      </c>
      <c r="D148" s="14">
        <f>0.0756014*100</f>
        <v>7.5601399999999996</v>
      </c>
      <c r="E148" s="15">
        <f>0.222917*100</f>
        <v>22.291699999999999</v>
      </c>
      <c r="F148" s="13">
        <v>8.7582900000000006</v>
      </c>
      <c r="G148" s="14">
        <v>4.2816200000000002</v>
      </c>
      <c r="H148" s="15">
        <v>17.08034</v>
      </c>
      <c r="I148" s="13">
        <v>54.513140000000007</v>
      </c>
      <c r="J148" s="14">
        <v>43.564750000000004</v>
      </c>
      <c r="K148" s="15">
        <v>65.041920000000005</v>
      </c>
      <c r="L148" s="26"/>
      <c r="N148" s="4"/>
    </row>
    <row r="149" spans="1:14" s="27" customFormat="1" x14ac:dyDescent="0.2">
      <c r="A149" s="27">
        <v>28</v>
      </c>
      <c r="B149" s="6" t="s">
        <v>34</v>
      </c>
      <c r="C149" s="13">
        <v>22.882619999999999</v>
      </c>
      <c r="D149" s="14">
        <f>0.1544974*100</f>
        <v>15.44974</v>
      </c>
      <c r="E149" s="15">
        <f>0.3251623*100</f>
        <v>32.51623</v>
      </c>
      <c r="F149" s="13">
        <v>10.839169999999999</v>
      </c>
      <c r="G149" s="14">
        <v>5.9894999999999996</v>
      </c>
      <c r="H149" s="15">
        <v>18.82912</v>
      </c>
      <c r="I149" s="13">
        <v>57.738990000000001</v>
      </c>
      <c r="J149" s="14">
        <v>47.643929999999997</v>
      </c>
      <c r="K149" s="15">
        <v>67.226529999999997</v>
      </c>
      <c r="L149" s="26"/>
      <c r="N149" s="4"/>
    </row>
    <row r="150" spans="1:14" s="27" customFormat="1" x14ac:dyDescent="0.2">
      <c r="A150" s="27">
        <v>32</v>
      </c>
      <c r="B150" s="6" t="s">
        <v>34</v>
      </c>
      <c r="C150" s="13">
        <v>21.02769</v>
      </c>
      <c r="D150" s="14">
        <f>0.1570142*100</f>
        <v>15.701419999999999</v>
      </c>
      <c r="E150" s="15">
        <f>0.2756983*100</f>
        <v>27.56983</v>
      </c>
      <c r="F150" s="13">
        <v>13.2607</v>
      </c>
      <c r="G150" s="14">
        <v>9.0478699999999996</v>
      </c>
      <c r="H150" s="15">
        <v>19.02478</v>
      </c>
      <c r="I150" s="13">
        <v>72.005580000000009</v>
      </c>
      <c r="J150" s="14">
        <v>65.091920000000002</v>
      </c>
      <c r="K150" s="15">
        <v>78.012499999999989</v>
      </c>
      <c r="L150" s="26"/>
      <c r="N150" s="4"/>
    </row>
    <row r="151" spans="1:14" s="27" customFormat="1" x14ac:dyDescent="0.2">
      <c r="A151" s="27">
        <v>44</v>
      </c>
      <c r="B151" s="6" t="s">
        <v>34</v>
      </c>
      <c r="C151" s="13">
        <v>17.625979999999998</v>
      </c>
      <c r="D151" s="14">
        <f>0.1266368*100</f>
        <v>12.663679999999999</v>
      </c>
      <c r="E151" s="15">
        <f>0.2399846*100</f>
        <v>23.998459999999998</v>
      </c>
      <c r="F151" s="13">
        <v>11.431149999999999</v>
      </c>
      <c r="G151" s="14">
        <v>7.4759799999999998</v>
      </c>
      <c r="H151" s="15">
        <v>17.09225</v>
      </c>
      <c r="I151" s="13">
        <v>64.735979999999998</v>
      </c>
      <c r="J151" s="14">
        <v>57.108519999999999</v>
      </c>
      <c r="K151" s="15">
        <v>71.679680000000005</v>
      </c>
      <c r="L151" s="26"/>
      <c r="N151" s="4"/>
    </row>
    <row r="152" spans="1:14" s="27" customFormat="1" x14ac:dyDescent="0.2">
      <c r="A152" s="27">
        <v>52</v>
      </c>
      <c r="B152" s="6" t="s">
        <v>34</v>
      </c>
      <c r="C152" s="13">
        <v>14.468990000000002</v>
      </c>
      <c r="D152" s="14">
        <f>0.091055*100</f>
        <v>9.1054999999999993</v>
      </c>
      <c r="E152" s="15">
        <f>0.2221946*100</f>
        <v>22.219459999999998</v>
      </c>
      <c r="F152" s="13">
        <v>6.8448499999999992</v>
      </c>
      <c r="G152" s="14">
        <v>3.4247600000000005</v>
      </c>
      <c r="H152" s="15">
        <v>13.213069999999998</v>
      </c>
      <c r="I152" s="13">
        <v>69.548190000000005</v>
      </c>
      <c r="J152" s="14">
        <v>60.536920000000002</v>
      </c>
      <c r="K152" s="15">
        <v>77.274230000000003</v>
      </c>
      <c r="L152" s="26"/>
      <c r="N152" s="4"/>
    </row>
    <row r="153" spans="1:14" s="27" customFormat="1" x14ac:dyDescent="0.2">
      <c r="A153" s="27">
        <v>53</v>
      </c>
      <c r="B153" s="6" t="s">
        <v>34</v>
      </c>
      <c r="C153" s="13">
        <v>20.055440000000001</v>
      </c>
      <c r="D153" s="14">
        <f>0.1347082*100</f>
        <v>13.47082</v>
      </c>
      <c r="E153" s="15">
        <f>0.2878785*100</f>
        <v>28.787849999999999</v>
      </c>
      <c r="F153" s="13">
        <v>12.49086</v>
      </c>
      <c r="G153" s="14">
        <v>7.5834600000000005</v>
      </c>
      <c r="H153" s="15">
        <v>19.890440000000002</v>
      </c>
      <c r="I153" s="13">
        <v>58.705220000000004</v>
      </c>
      <c r="J153" s="14">
        <v>49.165769999999995</v>
      </c>
      <c r="K153" s="15">
        <v>67.633020000000002</v>
      </c>
      <c r="L153" s="26"/>
      <c r="N153" s="4"/>
    </row>
    <row r="154" spans="1:14" s="27" customFormat="1" x14ac:dyDescent="0.2">
      <c r="A154" s="27">
        <v>75</v>
      </c>
      <c r="B154" s="6" t="s">
        <v>34</v>
      </c>
      <c r="C154" s="13">
        <v>14.53234</v>
      </c>
      <c r="D154" s="14">
        <f>0.0979114*100</f>
        <v>9.7911400000000004</v>
      </c>
      <c r="E154" s="15">
        <f>0.2103407*100</f>
        <v>21.03407</v>
      </c>
      <c r="F154" s="13">
        <v>9.7038799999999998</v>
      </c>
      <c r="G154" s="14">
        <v>6.1597999999999997</v>
      </c>
      <c r="H154" s="15">
        <v>14.961969999999999</v>
      </c>
      <c r="I154" s="13">
        <v>60.669830000000005</v>
      </c>
      <c r="J154" s="14">
        <v>52.862869999999994</v>
      </c>
      <c r="K154" s="15">
        <v>67.967299999999994</v>
      </c>
      <c r="L154" s="26"/>
      <c r="N154" s="4"/>
    </row>
    <row r="155" spans="1:14" s="27" customFormat="1" x14ac:dyDescent="0.2">
      <c r="A155" s="27">
        <v>76</v>
      </c>
      <c r="B155" s="6" t="s">
        <v>34</v>
      </c>
      <c r="C155" s="13">
        <v>17.11833</v>
      </c>
      <c r="D155" s="14">
        <f>0.1193781*100</f>
        <v>11.937810000000001</v>
      </c>
      <c r="E155" s="15">
        <f>0.2393591*100</f>
        <v>23.93591</v>
      </c>
      <c r="F155" s="13">
        <v>9.9355700000000002</v>
      </c>
      <c r="G155" s="14">
        <v>6.0989899999999997</v>
      </c>
      <c r="H155" s="15">
        <v>15.779979999999998</v>
      </c>
      <c r="I155" s="13">
        <v>67.053479999999993</v>
      </c>
      <c r="J155" s="14">
        <v>59.439980000000006</v>
      </c>
      <c r="K155" s="15">
        <v>73.866200000000006</v>
      </c>
      <c r="L155" s="26"/>
      <c r="N155" s="4"/>
    </row>
    <row r="156" spans="1:14" s="27" customFormat="1" x14ac:dyDescent="0.2">
      <c r="A156" s="27">
        <v>84</v>
      </c>
      <c r="B156" s="6" t="s">
        <v>34</v>
      </c>
      <c r="C156" s="13">
        <v>16.373160000000002</v>
      </c>
      <c r="D156" s="14">
        <f>0.1209998*100</f>
        <v>12.09998</v>
      </c>
      <c r="E156" s="15">
        <f>0.2178149*100</f>
        <v>21.781490000000002</v>
      </c>
      <c r="F156" s="13">
        <v>10.202219999999999</v>
      </c>
      <c r="G156" s="14">
        <v>6.80084</v>
      </c>
      <c r="H156" s="15">
        <v>15.030419999999999</v>
      </c>
      <c r="I156" s="13">
        <v>61.112909999999999</v>
      </c>
      <c r="J156" s="14">
        <v>54.585680000000004</v>
      </c>
      <c r="K156" s="15">
        <v>67.264600000000002</v>
      </c>
      <c r="L156" s="26"/>
      <c r="N156" s="4"/>
    </row>
    <row r="157" spans="1:14" s="54" customFormat="1" x14ac:dyDescent="0.2">
      <c r="A157" s="54">
        <v>93</v>
      </c>
      <c r="B157" s="7" t="s">
        <v>34</v>
      </c>
      <c r="C157" s="16">
        <v>18.40436</v>
      </c>
      <c r="D157" s="2">
        <f>0.1307526*100</f>
        <v>13.07526</v>
      </c>
      <c r="E157" s="17">
        <f>0.2527392*100</f>
        <v>25.27392</v>
      </c>
      <c r="F157" s="16">
        <v>12.567049999999998</v>
      </c>
      <c r="G157" s="2">
        <v>8.1731700000000007</v>
      </c>
      <c r="H157" s="17">
        <v>18.838460000000001</v>
      </c>
      <c r="I157" s="16">
        <v>59.229620000000004</v>
      </c>
      <c r="J157" s="2">
        <v>51.679489999999994</v>
      </c>
      <c r="K157" s="17">
        <v>66.367779999999996</v>
      </c>
      <c r="L157" s="55"/>
      <c r="N157" s="107"/>
    </row>
    <row r="158" spans="1:14" s="27" customFormat="1" x14ac:dyDescent="0.2">
      <c r="A158" s="27">
        <v>11</v>
      </c>
      <c r="B158" s="6" t="s">
        <v>35</v>
      </c>
      <c r="C158" s="13">
        <v>14.9</v>
      </c>
      <c r="D158" s="14">
        <v>11.5</v>
      </c>
      <c r="E158" s="15">
        <v>19.3</v>
      </c>
      <c r="F158" s="13">
        <v>11.2</v>
      </c>
      <c r="G158" s="14">
        <v>8.3000000000000007</v>
      </c>
      <c r="H158" s="15">
        <v>15.1</v>
      </c>
      <c r="I158" s="13">
        <v>64.7</v>
      </c>
      <c r="J158" s="14">
        <v>59.5</v>
      </c>
      <c r="K158" s="15">
        <v>69.599999999999994</v>
      </c>
      <c r="L158" s="26"/>
      <c r="N158" s="4"/>
    </row>
    <row r="159" spans="1:14" s="27" customFormat="1" x14ac:dyDescent="0.2">
      <c r="A159" s="27">
        <v>24</v>
      </c>
      <c r="B159" s="6" t="s">
        <v>35</v>
      </c>
      <c r="C159" s="13">
        <v>14.6</v>
      </c>
      <c r="D159" s="14">
        <v>8.6</v>
      </c>
      <c r="E159" s="15">
        <v>23.8</v>
      </c>
      <c r="F159" s="13">
        <v>13.4</v>
      </c>
      <c r="G159" s="14">
        <v>7.4</v>
      </c>
      <c r="H159" s="15">
        <v>23</v>
      </c>
      <c r="I159" s="13">
        <v>57.5</v>
      </c>
      <c r="J159" s="14">
        <v>46.5</v>
      </c>
      <c r="K159" s="15">
        <v>67.8</v>
      </c>
      <c r="L159" s="26"/>
      <c r="N159" s="4"/>
    </row>
    <row r="160" spans="1:14" s="27" customFormat="1" x14ac:dyDescent="0.2">
      <c r="A160" s="27">
        <v>27</v>
      </c>
      <c r="B160" s="6" t="s">
        <v>35</v>
      </c>
      <c r="C160" s="13">
        <v>12</v>
      </c>
      <c r="D160" s="14">
        <v>6.7</v>
      </c>
      <c r="E160" s="15">
        <v>20.5</v>
      </c>
      <c r="F160" s="13">
        <v>10.9</v>
      </c>
      <c r="G160" s="14">
        <v>5.9</v>
      </c>
      <c r="H160" s="15">
        <v>19.2</v>
      </c>
      <c r="I160" s="13">
        <v>59.2</v>
      </c>
      <c r="J160" s="14">
        <v>49</v>
      </c>
      <c r="K160" s="15">
        <v>68.7</v>
      </c>
      <c r="L160" s="26"/>
      <c r="N160" s="4"/>
    </row>
    <row r="161" spans="1:14" s="27" customFormat="1" x14ac:dyDescent="0.2">
      <c r="A161" s="27">
        <v>28</v>
      </c>
      <c r="B161" s="6" t="s">
        <v>35</v>
      </c>
      <c r="C161" s="13">
        <v>14.7</v>
      </c>
      <c r="D161" s="14">
        <v>8.9</v>
      </c>
      <c r="E161" s="15">
        <v>23.3</v>
      </c>
      <c r="F161" s="13">
        <v>7.3</v>
      </c>
      <c r="G161" s="14">
        <v>3.7</v>
      </c>
      <c r="H161" s="15">
        <v>14.1</v>
      </c>
      <c r="I161" s="13">
        <v>70.5</v>
      </c>
      <c r="J161" s="14">
        <v>60.6</v>
      </c>
      <c r="K161" s="15">
        <v>78.900000000000006</v>
      </c>
      <c r="L161" s="26"/>
      <c r="N161" s="4"/>
    </row>
    <row r="162" spans="1:14" s="27" customFormat="1" x14ac:dyDescent="0.2">
      <c r="A162" s="27">
        <v>32</v>
      </c>
      <c r="B162" s="6" t="s">
        <v>35</v>
      </c>
      <c r="C162" s="13">
        <v>26.9</v>
      </c>
      <c r="D162" s="14">
        <v>20.8</v>
      </c>
      <c r="E162" s="15">
        <v>34</v>
      </c>
      <c r="F162" s="13">
        <v>17.100000000000001</v>
      </c>
      <c r="G162" s="14">
        <v>12.3</v>
      </c>
      <c r="H162" s="15">
        <v>23.2</v>
      </c>
      <c r="I162" s="13">
        <v>70.2</v>
      </c>
      <c r="J162" s="14">
        <v>63.2</v>
      </c>
      <c r="K162" s="15">
        <v>76.400000000000006</v>
      </c>
      <c r="L162" s="26"/>
      <c r="N162" s="4"/>
    </row>
    <row r="163" spans="1:14" s="27" customFormat="1" x14ac:dyDescent="0.2">
      <c r="A163" s="27">
        <v>44</v>
      </c>
      <c r="B163" s="6" t="s">
        <v>35</v>
      </c>
      <c r="C163" s="13">
        <v>23.9</v>
      </c>
      <c r="D163" s="14">
        <v>18.100000000000001</v>
      </c>
      <c r="E163" s="15">
        <v>30.9</v>
      </c>
      <c r="F163" s="13">
        <v>15.6</v>
      </c>
      <c r="G163" s="14">
        <v>11.1</v>
      </c>
      <c r="H163" s="15">
        <v>21.6</v>
      </c>
      <c r="I163" s="13">
        <v>68.5</v>
      </c>
      <c r="J163" s="14">
        <v>61</v>
      </c>
      <c r="K163" s="15">
        <v>75.099999999999994</v>
      </c>
      <c r="L163" s="26"/>
      <c r="N163" s="4"/>
    </row>
    <row r="164" spans="1:14" s="27" customFormat="1" x14ac:dyDescent="0.2">
      <c r="A164" s="27">
        <v>52</v>
      </c>
      <c r="B164" s="6" t="s">
        <v>35</v>
      </c>
      <c r="C164" s="13">
        <v>23.9</v>
      </c>
      <c r="D164" s="14">
        <v>17</v>
      </c>
      <c r="E164" s="15">
        <v>32.5</v>
      </c>
      <c r="F164" s="13">
        <v>15.1</v>
      </c>
      <c r="G164" s="14">
        <v>9.8000000000000007</v>
      </c>
      <c r="H164" s="15">
        <v>22.6</v>
      </c>
      <c r="I164" s="13">
        <v>73</v>
      </c>
      <c r="J164" s="14">
        <v>64.3</v>
      </c>
      <c r="K164" s="15">
        <v>80.2</v>
      </c>
      <c r="L164" s="26"/>
      <c r="N164" s="4"/>
    </row>
    <row r="165" spans="1:14" s="27" customFormat="1" x14ac:dyDescent="0.2">
      <c r="A165" s="27">
        <v>53</v>
      </c>
      <c r="B165" s="6" t="s">
        <v>35</v>
      </c>
      <c r="C165" s="13">
        <v>13.8</v>
      </c>
      <c r="D165" s="14">
        <v>8.1999999999999993</v>
      </c>
      <c r="E165" s="15">
        <v>22.4</v>
      </c>
      <c r="F165" s="13">
        <v>13.8</v>
      </c>
      <c r="G165" s="14">
        <v>8.4</v>
      </c>
      <c r="H165" s="15">
        <v>21.8</v>
      </c>
      <c r="I165" s="13">
        <v>64.8</v>
      </c>
      <c r="J165" s="14">
        <v>55.7</v>
      </c>
      <c r="K165" s="15">
        <v>73.400000000000006</v>
      </c>
      <c r="L165" s="26"/>
      <c r="N165" s="4"/>
    </row>
    <row r="166" spans="1:14" s="27" customFormat="1" x14ac:dyDescent="0.2">
      <c r="A166" s="27">
        <v>75</v>
      </c>
      <c r="B166" s="6" t="s">
        <v>35</v>
      </c>
      <c r="C166" s="13">
        <v>16.8</v>
      </c>
      <c r="D166" s="14">
        <v>11.9</v>
      </c>
      <c r="E166" s="15">
        <v>23.1</v>
      </c>
      <c r="F166" s="13">
        <v>8.9</v>
      </c>
      <c r="G166" s="14">
        <v>5.5</v>
      </c>
      <c r="H166" s="15">
        <v>13.9</v>
      </c>
      <c r="I166" s="13">
        <v>62.6</v>
      </c>
      <c r="J166" s="14">
        <v>55.7</v>
      </c>
      <c r="K166" s="15">
        <v>69.599999999999994</v>
      </c>
      <c r="L166" s="26"/>
      <c r="N166" s="4"/>
    </row>
    <row r="167" spans="1:14" s="27" customFormat="1" x14ac:dyDescent="0.2">
      <c r="A167" s="27">
        <v>76</v>
      </c>
      <c r="B167" s="6" t="s">
        <v>35</v>
      </c>
      <c r="C167" s="13">
        <v>17.399999999999999</v>
      </c>
      <c r="D167" s="14">
        <v>12.3</v>
      </c>
      <c r="E167" s="15">
        <v>24.2</v>
      </c>
      <c r="F167" s="13">
        <v>11.4</v>
      </c>
      <c r="G167" s="14">
        <v>7.4</v>
      </c>
      <c r="H167" s="15">
        <v>17.100000000000001</v>
      </c>
      <c r="I167" s="13">
        <v>58.2</v>
      </c>
      <c r="J167" s="14">
        <v>50.5</v>
      </c>
      <c r="K167" s="15">
        <v>65.5</v>
      </c>
      <c r="L167" s="26"/>
      <c r="N167" s="4"/>
    </row>
    <row r="168" spans="1:14" s="27" customFormat="1" x14ac:dyDescent="0.2">
      <c r="A168" s="27">
        <v>84</v>
      </c>
      <c r="B168" s="6" t="s">
        <v>35</v>
      </c>
      <c r="C168" s="13">
        <v>14.7</v>
      </c>
      <c r="D168" s="14">
        <v>10.3</v>
      </c>
      <c r="E168" s="15">
        <v>30.4</v>
      </c>
      <c r="F168" s="13">
        <v>9.4</v>
      </c>
      <c r="G168" s="14">
        <v>6.2</v>
      </c>
      <c r="H168" s="15">
        <v>13.9</v>
      </c>
      <c r="I168" s="13">
        <v>66.099999999999994</v>
      </c>
      <c r="J168" s="14">
        <v>59.5</v>
      </c>
      <c r="K168" s="15">
        <v>72.2</v>
      </c>
      <c r="L168" s="26"/>
      <c r="N168" s="4"/>
    </row>
    <row r="169" spans="1:14" s="54" customFormat="1" x14ac:dyDescent="0.2">
      <c r="A169" s="54">
        <v>93</v>
      </c>
      <c r="B169" s="7" t="s">
        <v>35</v>
      </c>
      <c r="C169" s="16">
        <v>14.9</v>
      </c>
      <c r="D169" s="2">
        <v>10.199999999999999</v>
      </c>
      <c r="E169" s="17">
        <v>21.2</v>
      </c>
      <c r="F169" s="16">
        <v>8.6999999999999993</v>
      </c>
      <c r="G169" s="2">
        <v>5.3</v>
      </c>
      <c r="H169" s="17">
        <v>13.8</v>
      </c>
      <c r="I169" s="16">
        <v>57.3</v>
      </c>
      <c r="J169" s="2">
        <v>49.6</v>
      </c>
      <c r="K169" s="17">
        <v>64.599999999999994</v>
      </c>
      <c r="L169" s="55"/>
      <c r="N169" s="107"/>
    </row>
    <row r="170" spans="1:14" s="53" customFormat="1" x14ac:dyDescent="0.2">
      <c r="A170" s="53">
        <v>11</v>
      </c>
      <c r="B170" s="51" t="s">
        <v>36</v>
      </c>
      <c r="C170" s="52">
        <v>18.399999999999999</v>
      </c>
      <c r="D170" s="24">
        <v>14.5</v>
      </c>
      <c r="E170" s="25">
        <v>23.1</v>
      </c>
      <c r="F170" s="52">
        <v>13</v>
      </c>
      <c r="G170" s="24">
        <v>9.6</v>
      </c>
      <c r="H170" s="25">
        <v>17.3</v>
      </c>
      <c r="I170" s="52">
        <v>64.3</v>
      </c>
      <c r="J170" s="24">
        <v>59</v>
      </c>
      <c r="K170" s="25">
        <v>69.400000000000006</v>
      </c>
      <c r="L170" s="39"/>
      <c r="N170" s="40"/>
    </row>
    <row r="171" spans="1:14" s="27" customFormat="1" x14ac:dyDescent="0.2">
      <c r="A171" s="27">
        <v>24</v>
      </c>
      <c r="B171" s="6" t="s">
        <v>36</v>
      </c>
      <c r="C171" s="13">
        <v>18.2</v>
      </c>
      <c r="D171" s="14">
        <v>11.5</v>
      </c>
      <c r="E171" s="15">
        <v>27.7</v>
      </c>
      <c r="F171" s="13">
        <v>10.5</v>
      </c>
      <c r="G171" s="14">
        <v>5.6</v>
      </c>
      <c r="H171" s="15">
        <v>18.600000000000001</v>
      </c>
      <c r="I171" s="13">
        <v>69.3</v>
      </c>
      <c r="J171" s="14">
        <v>58.5</v>
      </c>
      <c r="K171" s="15">
        <v>78.3</v>
      </c>
      <c r="L171" s="26"/>
      <c r="N171" s="4"/>
    </row>
    <row r="172" spans="1:14" s="27" customFormat="1" x14ac:dyDescent="0.2">
      <c r="A172" s="27">
        <v>27</v>
      </c>
      <c r="B172" s="6" t="s">
        <v>36</v>
      </c>
      <c r="C172" s="13">
        <v>18.8</v>
      </c>
      <c r="D172" s="14">
        <v>12.1</v>
      </c>
      <c r="E172" s="15">
        <v>27.9</v>
      </c>
      <c r="F172" s="13">
        <v>8.1999999999999993</v>
      </c>
      <c r="G172" s="14">
        <v>4.3</v>
      </c>
      <c r="H172" s="15">
        <v>15.1</v>
      </c>
      <c r="I172" s="13">
        <v>61</v>
      </c>
      <c r="J172" s="14">
        <v>50.3</v>
      </c>
      <c r="K172" s="15">
        <v>70.8</v>
      </c>
      <c r="L172" s="26"/>
      <c r="N172" s="4"/>
    </row>
    <row r="173" spans="1:14" s="27" customFormat="1" x14ac:dyDescent="0.2">
      <c r="A173" s="27">
        <v>28</v>
      </c>
      <c r="B173" s="6" t="s">
        <v>36</v>
      </c>
      <c r="C173" s="13">
        <v>18.100000000000001</v>
      </c>
      <c r="D173" s="14">
        <v>11.6</v>
      </c>
      <c r="E173" s="15">
        <v>27.1</v>
      </c>
      <c r="F173" s="13">
        <v>15.6</v>
      </c>
      <c r="G173" s="14">
        <v>9.3000000000000007</v>
      </c>
      <c r="H173" s="15">
        <v>25</v>
      </c>
      <c r="I173" s="13">
        <v>63</v>
      </c>
      <c r="J173" s="14">
        <v>53</v>
      </c>
      <c r="K173" s="15">
        <v>71.900000000000006</v>
      </c>
      <c r="L173" s="26"/>
      <c r="N173" s="4"/>
    </row>
    <row r="174" spans="1:14" s="27" customFormat="1" x14ac:dyDescent="0.2">
      <c r="A174" s="27">
        <v>32</v>
      </c>
      <c r="B174" s="6" t="s">
        <v>36</v>
      </c>
      <c r="C174" s="13">
        <v>22.4</v>
      </c>
      <c r="D174" s="14">
        <v>16.8</v>
      </c>
      <c r="E174" s="15">
        <v>29.2</v>
      </c>
      <c r="F174" s="13">
        <v>7.6</v>
      </c>
      <c r="G174" s="14">
        <v>4.4000000000000004</v>
      </c>
      <c r="H174" s="15">
        <v>12.6</v>
      </c>
      <c r="I174" s="13">
        <v>75.5</v>
      </c>
      <c r="J174" s="14">
        <v>68.900000000000006</v>
      </c>
      <c r="K174" s="15">
        <v>81</v>
      </c>
      <c r="L174" s="26"/>
      <c r="N174" s="4"/>
    </row>
    <row r="175" spans="1:14" s="27" customFormat="1" x14ac:dyDescent="0.2">
      <c r="A175" s="27">
        <v>44</v>
      </c>
      <c r="B175" s="6" t="s">
        <v>36</v>
      </c>
      <c r="C175" s="13">
        <v>15</v>
      </c>
      <c r="D175" s="14">
        <v>10.3</v>
      </c>
      <c r="E175" s="15">
        <v>21.4</v>
      </c>
      <c r="F175" s="13">
        <v>10.8</v>
      </c>
      <c r="G175" s="14">
        <v>6.9</v>
      </c>
      <c r="H175" s="15">
        <v>16.3</v>
      </c>
      <c r="I175" s="13">
        <v>66.3</v>
      </c>
      <c r="J175" s="14">
        <v>58.7</v>
      </c>
      <c r="K175" s="15">
        <v>73.2</v>
      </c>
      <c r="L175" s="26"/>
      <c r="N175" s="4"/>
    </row>
    <row r="176" spans="1:14" s="27" customFormat="1" x14ac:dyDescent="0.2">
      <c r="A176" s="27">
        <v>52</v>
      </c>
      <c r="B176" s="6" t="s">
        <v>36</v>
      </c>
      <c r="C176" s="13">
        <v>23.7</v>
      </c>
      <c r="D176" s="14">
        <v>16.399999999999999</v>
      </c>
      <c r="E176" s="15">
        <v>33</v>
      </c>
      <c r="F176" s="13">
        <v>13.3</v>
      </c>
      <c r="G176" s="14">
        <v>8.3000000000000007</v>
      </c>
      <c r="H176" s="15">
        <v>20.7</v>
      </c>
      <c r="I176" s="13">
        <v>68</v>
      </c>
      <c r="J176" s="14">
        <v>59.2</v>
      </c>
      <c r="K176" s="15">
        <v>75.7</v>
      </c>
      <c r="L176" s="26"/>
      <c r="N176" s="4"/>
    </row>
    <row r="177" spans="1:14" s="27" customFormat="1" x14ac:dyDescent="0.2">
      <c r="A177" s="27">
        <v>53</v>
      </c>
      <c r="B177" s="6" t="s">
        <v>36</v>
      </c>
      <c r="C177" s="13">
        <v>16.899999999999999</v>
      </c>
      <c r="D177" s="14">
        <v>11</v>
      </c>
      <c r="E177" s="15">
        <v>25.3</v>
      </c>
      <c r="F177" s="13">
        <v>10.5</v>
      </c>
      <c r="G177" s="14">
        <v>6.2</v>
      </c>
      <c r="H177" s="15">
        <v>17.399999999999999</v>
      </c>
      <c r="I177" s="13">
        <v>67.400000000000006</v>
      </c>
      <c r="J177" s="14">
        <v>58.2</v>
      </c>
      <c r="K177" s="15">
        <v>75.5</v>
      </c>
      <c r="L177" s="26"/>
      <c r="N177" s="4"/>
    </row>
    <row r="178" spans="1:14" s="27" customFormat="1" x14ac:dyDescent="0.2">
      <c r="A178" s="27">
        <v>75</v>
      </c>
      <c r="B178" s="6" t="s">
        <v>36</v>
      </c>
      <c r="C178" s="13">
        <v>18.899999999999999</v>
      </c>
      <c r="D178" s="14">
        <v>13.6</v>
      </c>
      <c r="E178" s="15">
        <v>25.7</v>
      </c>
      <c r="F178" s="13">
        <v>10.4</v>
      </c>
      <c r="G178" s="14">
        <v>6.4</v>
      </c>
      <c r="H178" s="15">
        <v>16.3</v>
      </c>
      <c r="I178" s="13">
        <v>69.5</v>
      </c>
      <c r="J178" s="14">
        <v>62.1</v>
      </c>
      <c r="K178" s="15">
        <v>76</v>
      </c>
      <c r="L178" s="26"/>
      <c r="N178" s="4"/>
    </row>
    <row r="179" spans="1:14" s="27" customFormat="1" x14ac:dyDescent="0.2">
      <c r="A179" s="27">
        <v>76</v>
      </c>
      <c r="B179" s="6" t="s">
        <v>36</v>
      </c>
      <c r="C179" s="13">
        <v>22.5</v>
      </c>
      <c r="D179" s="14">
        <v>16.8</v>
      </c>
      <c r="E179" s="15">
        <v>29.3</v>
      </c>
      <c r="F179" s="13">
        <v>13.7</v>
      </c>
      <c r="G179" s="14">
        <v>9.3000000000000007</v>
      </c>
      <c r="H179" s="15">
        <v>19.7</v>
      </c>
      <c r="I179" s="13">
        <v>64</v>
      </c>
      <c r="J179" s="14">
        <v>56.9</v>
      </c>
      <c r="K179" s="15">
        <v>70.599999999999994</v>
      </c>
      <c r="L179" s="26"/>
      <c r="N179" s="4"/>
    </row>
    <row r="180" spans="1:14" s="27" customFormat="1" x14ac:dyDescent="0.2">
      <c r="A180" s="27">
        <v>84</v>
      </c>
      <c r="B180" s="6" t="s">
        <v>36</v>
      </c>
      <c r="C180" s="13">
        <v>14.2</v>
      </c>
      <c r="D180" s="14">
        <v>10.199999999999999</v>
      </c>
      <c r="E180" s="15">
        <v>19.5</v>
      </c>
      <c r="F180" s="13">
        <v>8.5</v>
      </c>
      <c r="G180" s="14">
        <v>5.6</v>
      </c>
      <c r="H180" s="15">
        <v>12.7</v>
      </c>
      <c r="I180" s="13">
        <v>61</v>
      </c>
      <c r="J180" s="14">
        <v>54.6</v>
      </c>
      <c r="K180" s="15">
        <v>67.099999999999994</v>
      </c>
      <c r="L180" s="26"/>
      <c r="N180" s="4"/>
    </row>
    <row r="181" spans="1:14" s="54" customFormat="1" x14ac:dyDescent="0.2">
      <c r="A181" s="54">
        <v>93</v>
      </c>
      <c r="B181" s="7" t="s">
        <v>36</v>
      </c>
      <c r="C181" s="16">
        <v>11</v>
      </c>
      <c r="D181" s="2">
        <v>6.8</v>
      </c>
      <c r="E181" s="17">
        <v>17.399999999999999</v>
      </c>
      <c r="F181" s="16">
        <v>8.8000000000000007</v>
      </c>
      <c r="G181" s="2">
        <v>5.2</v>
      </c>
      <c r="H181" s="17">
        <v>14.5</v>
      </c>
      <c r="I181" s="16">
        <v>62.7</v>
      </c>
      <c r="J181" s="2">
        <v>54.7</v>
      </c>
      <c r="K181" s="17">
        <v>70.099999999999994</v>
      </c>
      <c r="L181" s="55"/>
      <c r="N181" s="107"/>
    </row>
    <row r="182" spans="1:14" s="53" customFormat="1" x14ac:dyDescent="0.2">
      <c r="A182" s="53">
        <v>11</v>
      </c>
      <c r="B182" s="51" t="s">
        <v>37</v>
      </c>
      <c r="C182" s="52">
        <v>16.899999999999999</v>
      </c>
      <c r="D182" s="24">
        <v>13.3</v>
      </c>
      <c r="E182" s="25">
        <v>21.3</v>
      </c>
      <c r="F182" s="52">
        <v>20.2</v>
      </c>
      <c r="G182" s="24">
        <v>16.2</v>
      </c>
      <c r="H182" s="25">
        <v>24.8</v>
      </c>
      <c r="I182" s="52">
        <v>65.3</v>
      </c>
      <c r="J182" s="24">
        <v>60.2</v>
      </c>
      <c r="K182" s="25">
        <v>70.099999999999994</v>
      </c>
      <c r="L182" s="39"/>
      <c r="N182" s="40"/>
    </row>
    <row r="183" spans="1:14" s="27" customFormat="1" x14ac:dyDescent="0.2">
      <c r="A183" s="27">
        <v>24</v>
      </c>
      <c r="B183" s="6" t="s">
        <v>37</v>
      </c>
      <c r="C183" s="13">
        <v>13.2</v>
      </c>
      <c r="D183" s="14">
        <v>7.4</v>
      </c>
      <c r="E183" s="15">
        <v>22.6</v>
      </c>
      <c r="F183" s="13">
        <v>12.3</v>
      </c>
      <c r="G183" s="14">
        <v>6.6</v>
      </c>
      <c r="H183" s="15">
        <v>21.8</v>
      </c>
      <c r="I183" s="13">
        <v>63.2</v>
      </c>
      <c r="J183" s="14">
        <v>52.3</v>
      </c>
      <c r="K183" s="15">
        <v>72.900000000000006</v>
      </c>
      <c r="L183" s="26"/>
      <c r="N183" s="4"/>
    </row>
    <row r="184" spans="1:14" s="27" customFormat="1" x14ac:dyDescent="0.2">
      <c r="A184" s="27">
        <v>27</v>
      </c>
      <c r="B184" s="6" t="s">
        <v>37</v>
      </c>
      <c r="C184" s="13">
        <v>15.3</v>
      </c>
      <c r="D184" s="14">
        <v>9.3000000000000007</v>
      </c>
      <c r="E184" s="15">
        <v>23.9</v>
      </c>
      <c r="F184" s="13">
        <v>10.9</v>
      </c>
      <c r="G184" s="14">
        <v>6.1</v>
      </c>
      <c r="H184" s="15">
        <v>18.7</v>
      </c>
      <c r="I184" s="13">
        <v>63.7</v>
      </c>
      <c r="J184" s="14">
        <v>53.2</v>
      </c>
      <c r="K184" s="15">
        <v>73</v>
      </c>
      <c r="L184" s="26"/>
      <c r="N184" s="4"/>
    </row>
    <row r="185" spans="1:14" s="27" customFormat="1" x14ac:dyDescent="0.2">
      <c r="A185" s="27">
        <v>28</v>
      </c>
      <c r="B185" s="6" t="s">
        <v>37</v>
      </c>
      <c r="C185" s="13">
        <v>23.3</v>
      </c>
      <c r="D185" s="14">
        <v>16.2</v>
      </c>
      <c r="E185" s="15">
        <v>32.299999999999997</v>
      </c>
      <c r="F185" s="13">
        <v>16.7</v>
      </c>
      <c r="G185" s="14">
        <v>10.6</v>
      </c>
      <c r="H185" s="15">
        <v>25.3</v>
      </c>
      <c r="I185" s="13">
        <v>64.900000000000006</v>
      </c>
      <c r="J185" s="14">
        <v>55.4</v>
      </c>
      <c r="K185" s="15">
        <v>73.400000000000006</v>
      </c>
      <c r="L185" s="26"/>
      <c r="N185" s="4"/>
    </row>
    <row r="186" spans="1:14" s="27" customFormat="1" x14ac:dyDescent="0.2">
      <c r="A186" s="27">
        <v>32</v>
      </c>
      <c r="B186" s="6" t="s">
        <v>37</v>
      </c>
      <c r="C186" s="13">
        <v>23.3</v>
      </c>
      <c r="D186" s="14">
        <v>17.8</v>
      </c>
      <c r="E186" s="15">
        <v>29.9</v>
      </c>
      <c r="F186" s="13">
        <v>18.899999999999999</v>
      </c>
      <c r="G186" s="14">
        <v>13.9</v>
      </c>
      <c r="H186" s="15">
        <v>25.2</v>
      </c>
      <c r="I186" s="13">
        <v>61.3</v>
      </c>
      <c r="J186" s="14">
        <v>53.9</v>
      </c>
      <c r="K186" s="15">
        <v>68.2</v>
      </c>
      <c r="L186" s="26"/>
      <c r="N186" s="4"/>
    </row>
    <row r="187" spans="1:14" s="27" customFormat="1" x14ac:dyDescent="0.2">
      <c r="A187" s="27">
        <v>44</v>
      </c>
      <c r="B187" s="6" t="s">
        <v>37</v>
      </c>
      <c r="C187" s="13">
        <v>20.9</v>
      </c>
      <c r="D187" s="14">
        <v>15.4</v>
      </c>
      <c r="E187" s="15">
        <v>27.6</v>
      </c>
      <c r="F187" s="13">
        <v>14</v>
      </c>
      <c r="G187" s="14">
        <v>9.6</v>
      </c>
      <c r="H187" s="15">
        <v>20.100000000000001</v>
      </c>
      <c r="I187" s="13">
        <v>62</v>
      </c>
      <c r="J187" s="14">
        <v>54.4</v>
      </c>
      <c r="K187" s="15">
        <v>69.099999999999994</v>
      </c>
      <c r="L187" s="26"/>
      <c r="N187" s="4"/>
    </row>
    <row r="188" spans="1:14" s="27" customFormat="1" x14ac:dyDescent="0.2">
      <c r="A188" s="27">
        <v>52</v>
      </c>
      <c r="B188" s="6" t="s">
        <v>37</v>
      </c>
      <c r="C188" s="13">
        <v>16.399999999999999</v>
      </c>
      <c r="D188" s="14">
        <v>10.7</v>
      </c>
      <c r="E188" s="15">
        <v>24.2</v>
      </c>
      <c r="F188" s="13">
        <v>8.1999999999999993</v>
      </c>
      <c r="G188" s="14">
        <v>4.4000000000000004</v>
      </c>
      <c r="H188" s="15">
        <v>14.6</v>
      </c>
      <c r="I188" s="13">
        <v>64.8</v>
      </c>
      <c r="J188" s="14">
        <v>55.6</v>
      </c>
      <c r="K188" s="15">
        <v>73</v>
      </c>
      <c r="L188" s="26"/>
      <c r="N188" s="4"/>
    </row>
    <row r="189" spans="1:14" s="27" customFormat="1" x14ac:dyDescent="0.2">
      <c r="A189" s="27">
        <v>53</v>
      </c>
      <c r="B189" s="6" t="s">
        <v>37</v>
      </c>
      <c r="C189" s="13">
        <v>21.5</v>
      </c>
      <c r="D189" s="14">
        <v>14.8</v>
      </c>
      <c r="E189" s="15">
        <v>30.2</v>
      </c>
      <c r="F189" s="13">
        <v>17.100000000000001</v>
      </c>
      <c r="G189" s="14">
        <v>11.2</v>
      </c>
      <c r="H189" s="15">
        <v>25.2</v>
      </c>
      <c r="I189" s="13">
        <v>57.1</v>
      </c>
      <c r="J189" s="14">
        <v>47.5</v>
      </c>
      <c r="K189" s="15">
        <v>66.3</v>
      </c>
      <c r="L189" s="26"/>
      <c r="N189" s="4"/>
    </row>
    <row r="190" spans="1:14" s="27" customFormat="1" x14ac:dyDescent="0.2">
      <c r="A190" s="27">
        <v>75</v>
      </c>
      <c r="B190" s="6" t="s">
        <v>37</v>
      </c>
      <c r="C190" s="13">
        <v>14.5</v>
      </c>
      <c r="D190" s="14">
        <v>10.1</v>
      </c>
      <c r="E190" s="15">
        <v>20.3</v>
      </c>
      <c r="F190" s="13">
        <v>13.8</v>
      </c>
      <c r="G190" s="14">
        <v>9.6</v>
      </c>
      <c r="H190" s="15">
        <v>19.600000000000001</v>
      </c>
      <c r="I190" s="13">
        <v>64</v>
      </c>
      <c r="J190" s="14">
        <v>56.7</v>
      </c>
      <c r="K190" s="15">
        <v>70.7</v>
      </c>
      <c r="L190" s="26"/>
      <c r="N190" s="4"/>
    </row>
    <row r="191" spans="1:14" s="27" customFormat="1" x14ac:dyDescent="0.2">
      <c r="A191" s="27">
        <v>76</v>
      </c>
      <c r="B191" s="6" t="s">
        <v>37</v>
      </c>
      <c r="C191" s="13">
        <v>22</v>
      </c>
      <c r="D191" s="14">
        <v>16.5</v>
      </c>
      <c r="E191" s="15">
        <v>28.7</v>
      </c>
      <c r="F191" s="13">
        <v>18.5</v>
      </c>
      <c r="G191" s="14">
        <v>13.4</v>
      </c>
      <c r="H191" s="15">
        <v>24.9</v>
      </c>
      <c r="I191" s="13">
        <v>66.2</v>
      </c>
      <c r="J191" s="14">
        <v>59.7</v>
      </c>
      <c r="K191" s="15">
        <v>72.7</v>
      </c>
      <c r="L191" s="26"/>
      <c r="N191" s="4"/>
    </row>
    <row r="192" spans="1:14" s="27" customFormat="1" x14ac:dyDescent="0.2">
      <c r="A192" s="27">
        <v>84</v>
      </c>
      <c r="B192" s="6" t="s">
        <v>37</v>
      </c>
      <c r="C192" s="13">
        <v>20.100000000000001</v>
      </c>
      <c r="D192" s="14">
        <v>15.4</v>
      </c>
      <c r="E192" s="15">
        <v>25.8</v>
      </c>
      <c r="F192" s="13">
        <v>13.3</v>
      </c>
      <c r="G192" s="14">
        <v>9.5</v>
      </c>
      <c r="H192" s="15">
        <v>18.3</v>
      </c>
      <c r="I192" s="13">
        <v>68.8</v>
      </c>
      <c r="J192" s="14">
        <v>62.5</v>
      </c>
      <c r="K192" s="15">
        <v>74.5</v>
      </c>
      <c r="L192" s="26"/>
      <c r="N192" s="4"/>
    </row>
    <row r="193" spans="1:14" s="27" customFormat="1" x14ac:dyDescent="0.2">
      <c r="A193" s="27">
        <v>93</v>
      </c>
      <c r="B193" s="6" t="s">
        <v>37</v>
      </c>
      <c r="C193" s="13">
        <v>20.6</v>
      </c>
      <c r="D193" s="14">
        <v>14.7</v>
      </c>
      <c r="E193" s="15">
        <v>28.1</v>
      </c>
      <c r="F193" s="13">
        <v>12.3</v>
      </c>
      <c r="G193" s="14">
        <v>7.9</v>
      </c>
      <c r="H193" s="15">
        <v>18.8</v>
      </c>
      <c r="I193" s="13">
        <v>66.2</v>
      </c>
      <c r="J193" s="14">
        <v>58</v>
      </c>
      <c r="K193" s="15">
        <v>73.5</v>
      </c>
      <c r="L193" s="26"/>
      <c r="N193" s="4"/>
    </row>
    <row r="194" spans="1:14" s="53" customFormat="1" x14ac:dyDescent="0.2">
      <c r="A194" s="53">
        <v>11</v>
      </c>
      <c r="B194" s="60" t="s">
        <v>38</v>
      </c>
      <c r="C194" s="24">
        <v>17.399999999999999</v>
      </c>
      <c r="D194" s="24">
        <v>13.8</v>
      </c>
      <c r="E194" s="25">
        <v>21.8</v>
      </c>
      <c r="F194" s="52">
        <v>19.7</v>
      </c>
      <c r="G194" s="24">
        <v>15.8</v>
      </c>
      <c r="H194" s="25">
        <v>24.3</v>
      </c>
      <c r="I194" s="52">
        <v>62.1</v>
      </c>
      <c r="J194" s="24">
        <v>56.8</v>
      </c>
      <c r="K194" s="25">
        <v>67.099999999999994</v>
      </c>
      <c r="L194" s="39"/>
      <c r="N194" s="40"/>
    </row>
    <row r="195" spans="1:14" s="27" customFormat="1" x14ac:dyDescent="0.2">
      <c r="A195" s="27">
        <v>24</v>
      </c>
      <c r="B195" s="61" t="s">
        <v>38</v>
      </c>
      <c r="C195" s="14">
        <v>14.5</v>
      </c>
      <c r="D195" s="14">
        <v>8.6</v>
      </c>
      <c r="E195" s="15">
        <v>23.5</v>
      </c>
      <c r="F195" s="13">
        <v>18.3</v>
      </c>
      <c r="G195" s="14">
        <v>11.4</v>
      </c>
      <c r="H195" s="15">
        <v>27.9</v>
      </c>
      <c r="I195" s="13">
        <v>69.599999999999994</v>
      </c>
      <c r="J195" s="14">
        <v>59.1</v>
      </c>
      <c r="K195" s="15">
        <v>78.400000000000006</v>
      </c>
      <c r="L195" s="26"/>
      <c r="N195" s="4"/>
    </row>
    <row r="196" spans="1:14" s="27" customFormat="1" x14ac:dyDescent="0.2">
      <c r="A196" s="27">
        <v>27</v>
      </c>
      <c r="B196" s="61" t="s">
        <v>38</v>
      </c>
      <c r="C196" s="14">
        <v>23</v>
      </c>
      <c r="D196" s="14">
        <v>15.3</v>
      </c>
      <c r="E196" s="15">
        <v>33.1</v>
      </c>
      <c r="F196" s="13">
        <v>21.6</v>
      </c>
      <c r="G196" s="14">
        <v>14.3</v>
      </c>
      <c r="H196" s="15">
        <v>31.4</v>
      </c>
      <c r="I196" s="13">
        <v>55.3</v>
      </c>
      <c r="J196" s="14">
        <v>44.9</v>
      </c>
      <c r="K196" s="15">
        <v>65.2</v>
      </c>
      <c r="L196" s="26"/>
      <c r="N196" s="4"/>
    </row>
    <row r="197" spans="1:14" s="27" customFormat="1" x14ac:dyDescent="0.2">
      <c r="A197" s="27">
        <v>28</v>
      </c>
      <c r="B197" s="61" t="s">
        <v>38</v>
      </c>
      <c r="C197" s="14">
        <v>33.1</v>
      </c>
      <c r="D197" s="14">
        <v>24.1</v>
      </c>
      <c r="E197" s="15">
        <v>43.6</v>
      </c>
      <c r="F197" s="13">
        <v>20.8</v>
      </c>
      <c r="G197" s="14">
        <v>13.5</v>
      </c>
      <c r="H197" s="15">
        <v>30.8</v>
      </c>
      <c r="I197" s="13">
        <v>69</v>
      </c>
      <c r="J197" s="14">
        <v>58.7</v>
      </c>
      <c r="K197" s="15">
        <v>77.7</v>
      </c>
      <c r="L197" s="26"/>
      <c r="N197" s="4"/>
    </row>
    <row r="198" spans="1:14" s="27" customFormat="1" x14ac:dyDescent="0.2">
      <c r="A198" s="27">
        <v>32</v>
      </c>
      <c r="B198" s="61" t="s">
        <v>38</v>
      </c>
      <c r="C198" s="14">
        <v>23.7</v>
      </c>
      <c r="D198" s="14">
        <v>18.2</v>
      </c>
      <c r="E198" s="15">
        <v>30.3</v>
      </c>
      <c r="F198" s="13">
        <v>25.9</v>
      </c>
      <c r="G198" s="14">
        <v>20.2</v>
      </c>
      <c r="H198" s="15">
        <v>32.6</v>
      </c>
      <c r="I198" s="13">
        <v>70.3</v>
      </c>
      <c r="J198" s="14">
        <v>63.5</v>
      </c>
      <c r="K198" s="15">
        <v>76.3</v>
      </c>
      <c r="L198" s="26"/>
      <c r="N198" s="4"/>
    </row>
    <row r="199" spans="1:14" s="27" customFormat="1" x14ac:dyDescent="0.2">
      <c r="A199" s="27">
        <v>44</v>
      </c>
      <c r="B199" s="61" t="s">
        <v>38</v>
      </c>
      <c r="C199" s="14">
        <v>21.9</v>
      </c>
      <c r="D199" s="14">
        <v>16.2</v>
      </c>
      <c r="E199" s="15">
        <v>29</v>
      </c>
      <c r="F199" s="13">
        <v>20.399999999999999</v>
      </c>
      <c r="G199" s="14">
        <v>14.9</v>
      </c>
      <c r="H199" s="15">
        <v>27.3</v>
      </c>
      <c r="I199" s="13">
        <v>53.3</v>
      </c>
      <c r="J199" s="14">
        <v>45.5</v>
      </c>
      <c r="K199" s="15">
        <v>61</v>
      </c>
      <c r="L199" s="26"/>
      <c r="N199" s="4"/>
    </row>
    <row r="200" spans="1:14" s="27" customFormat="1" x14ac:dyDescent="0.2">
      <c r="A200" s="27">
        <v>52</v>
      </c>
      <c r="B200" s="61" t="s">
        <v>38</v>
      </c>
      <c r="C200" s="14">
        <v>22.4</v>
      </c>
      <c r="D200" s="14">
        <v>15.8</v>
      </c>
      <c r="E200" s="15">
        <v>30.8</v>
      </c>
      <c r="F200" s="13">
        <v>18</v>
      </c>
      <c r="G200" s="14">
        <v>12.1</v>
      </c>
      <c r="H200" s="15">
        <v>25.9</v>
      </c>
      <c r="I200" s="13">
        <v>67.8</v>
      </c>
      <c r="J200" s="14">
        <v>59</v>
      </c>
      <c r="K200" s="15">
        <v>75.5</v>
      </c>
      <c r="L200" s="26"/>
      <c r="N200" s="4"/>
    </row>
    <row r="201" spans="1:14" s="27" customFormat="1" x14ac:dyDescent="0.2">
      <c r="A201" s="27">
        <v>53</v>
      </c>
      <c r="B201" s="61" t="s">
        <v>38</v>
      </c>
      <c r="C201" s="14">
        <v>22.8</v>
      </c>
      <c r="D201" s="14">
        <v>15.8</v>
      </c>
      <c r="E201" s="15">
        <v>31.8</v>
      </c>
      <c r="F201" s="13">
        <v>20.399999999999999</v>
      </c>
      <c r="G201" s="14">
        <v>13.7</v>
      </c>
      <c r="H201" s="15">
        <v>29.1</v>
      </c>
      <c r="I201" s="13">
        <v>62.8</v>
      </c>
      <c r="J201" s="14">
        <v>53.3</v>
      </c>
      <c r="K201" s="15">
        <v>71.400000000000006</v>
      </c>
      <c r="L201" s="26"/>
      <c r="N201" s="4"/>
    </row>
    <row r="202" spans="1:14" s="27" customFormat="1" x14ac:dyDescent="0.2">
      <c r="A202" s="27">
        <v>75</v>
      </c>
      <c r="B202" s="61" t="s">
        <v>38</v>
      </c>
      <c r="C202" s="14">
        <v>20.5</v>
      </c>
      <c r="D202" s="14">
        <v>15.4</v>
      </c>
      <c r="E202" s="15">
        <v>26.9</v>
      </c>
      <c r="F202" s="13">
        <v>25.4</v>
      </c>
      <c r="G202" s="14">
        <v>19.7</v>
      </c>
      <c r="H202" s="15">
        <v>32.200000000000003</v>
      </c>
      <c r="I202" s="13">
        <v>68</v>
      </c>
      <c r="J202" s="14">
        <v>60.9</v>
      </c>
      <c r="K202" s="15">
        <v>74.3</v>
      </c>
      <c r="L202" s="26"/>
      <c r="N202" s="4"/>
    </row>
    <row r="203" spans="1:14" s="27" customFormat="1" x14ac:dyDescent="0.2">
      <c r="A203" s="27">
        <v>76</v>
      </c>
      <c r="B203" s="61" t="s">
        <v>38</v>
      </c>
      <c r="C203" s="14">
        <v>16.5</v>
      </c>
      <c r="D203" s="14">
        <v>11.5</v>
      </c>
      <c r="E203" s="15">
        <v>22.9</v>
      </c>
      <c r="F203" s="13">
        <v>16.5</v>
      </c>
      <c r="G203" s="14">
        <v>11.7</v>
      </c>
      <c r="H203" s="15">
        <v>22.6</v>
      </c>
      <c r="I203" s="13">
        <v>64.099999999999994</v>
      </c>
      <c r="J203" s="14">
        <v>56.8</v>
      </c>
      <c r="K203" s="15">
        <v>70.8</v>
      </c>
      <c r="L203" s="26"/>
      <c r="N203" s="4"/>
    </row>
    <row r="204" spans="1:14" s="27" customFormat="1" x14ac:dyDescent="0.2">
      <c r="A204" s="27">
        <v>84</v>
      </c>
      <c r="B204" s="61" t="s">
        <v>38</v>
      </c>
      <c r="C204" s="14">
        <v>17.899999999999999</v>
      </c>
      <c r="D204" s="14">
        <v>13.6</v>
      </c>
      <c r="E204" s="15">
        <v>23.4</v>
      </c>
      <c r="F204" s="13">
        <v>17.5</v>
      </c>
      <c r="G204" s="14">
        <v>13.2</v>
      </c>
      <c r="H204" s="15">
        <v>22.8</v>
      </c>
      <c r="I204" s="13">
        <v>55.9</v>
      </c>
      <c r="J204" s="14">
        <v>49.5</v>
      </c>
      <c r="K204" s="15">
        <v>62.1</v>
      </c>
      <c r="L204" s="26"/>
      <c r="N204" s="4"/>
    </row>
    <row r="205" spans="1:14" s="54" customFormat="1" x14ac:dyDescent="0.2">
      <c r="A205" s="54">
        <v>93</v>
      </c>
      <c r="B205" s="62" t="s">
        <v>38</v>
      </c>
      <c r="C205" s="2">
        <v>25.1</v>
      </c>
      <c r="D205" s="2">
        <v>19</v>
      </c>
      <c r="E205" s="17">
        <v>32.299999999999997</v>
      </c>
      <c r="F205" s="16">
        <v>23.1</v>
      </c>
      <c r="G205" s="2">
        <v>17.3</v>
      </c>
      <c r="H205" s="17">
        <v>30.1</v>
      </c>
      <c r="I205" s="16">
        <v>65.7</v>
      </c>
      <c r="J205" s="2">
        <v>58.3</v>
      </c>
      <c r="K205" s="17">
        <v>72.5</v>
      </c>
      <c r="L205" s="55"/>
      <c r="N205" s="107"/>
    </row>
    <row r="206" spans="1:14" s="53" customFormat="1" x14ac:dyDescent="0.2">
      <c r="A206" s="39">
        <v>11</v>
      </c>
      <c r="B206" s="60" t="s">
        <v>39</v>
      </c>
      <c r="C206" s="24">
        <v>18.399999999999999</v>
      </c>
      <c r="D206" s="24">
        <v>14.8</v>
      </c>
      <c r="E206" s="25">
        <v>22.7</v>
      </c>
      <c r="F206" s="53">
        <v>22.7</v>
      </c>
      <c r="G206" s="24">
        <v>18.7</v>
      </c>
      <c r="H206" s="25">
        <v>27.3</v>
      </c>
      <c r="I206" s="52">
        <v>71.3</v>
      </c>
      <c r="J206" s="24">
        <v>66.5</v>
      </c>
      <c r="K206" s="25">
        <v>75.7</v>
      </c>
      <c r="L206" s="39"/>
      <c r="N206" s="40"/>
    </row>
    <row r="207" spans="1:14" s="27" customFormat="1" x14ac:dyDescent="0.2">
      <c r="A207" s="26">
        <v>24</v>
      </c>
      <c r="B207" s="61" t="s">
        <v>39</v>
      </c>
      <c r="C207" s="14">
        <v>15.4</v>
      </c>
      <c r="D207" s="14">
        <v>9.4</v>
      </c>
      <c r="E207" s="15">
        <v>24.1</v>
      </c>
      <c r="F207" s="27">
        <v>17.3</v>
      </c>
      <c r="G207" s="14">
        <v>10.9</v>
      </c>
      <c r="H207" s="15">
        <v>26.3</v>
      </c>
      <c r="I207" s="13">
        <v>70.099999999999994</v>
      </c>
      <c r="J207" s="14">
        <v>59.7</v>
      </c>
      <c r="K207" s="15">
        <v>78.7</v>
      </c>
      <c r="L207" s="26"/>
      <c r="N207" s="4"/>
    </row>
    <row r="208" spans="1:14" s="27" customFormat="1" x14ac:dyDescent="0.2">
      <c r="A208" s="26">
        <v>27</v>
      </c>
      <c r="B208" s="61" t="s">
        <v>39</v>
      </c>
      <c r="C208" s="14">
        <v>16.399999999999999</v>
      </c>
      <c r="D208" s="14">
        <v>10.199999999999999</v>
      </c>
      <c r="E208" s="15">
        <v>25.2</v>
      </c>
      <c r="F208" s="27">
        <v>18.600000000000001</v>
      </c>
      <c r="G208" s="14">
        <v>11.8</v>
      </c>
      <c r="H208" s="15">
        <v>28.2</v>
      </c>
      <c r="I208" s="13">
        <v>66.099999999999994</v>
      </c>
      <c r="J208" s="14">
        <v>56.1</v>
      </c>
      <c r="K208" s="15">
        <v>74.900000000000006</v>
      </c>
      <c r="L208" s="26"/>
      <c r="N208" s="4"/>
    </row>
    <row r="209" spans="1:14" s="27" customFormat="1" x14ac:dyDescent="0.2">
      <c r="A209" s="26">
        <v>28</v>
      </c>
      <c r="B209" s="61" t="s">
        <v>39</v>
      </c>
      <c r="C209" s="14">
        <v>21.9</v>
      </c>
      <c r="D209" s="14">
        <v>14.6</v>
      </c>
      <c r="E209" s="15">
        <v>31.4</v>
      </c>
      <c r="F209" s="27">
        <v>18.600000000000001</v>
      </c>
      <c r="G209" s="14">
        <v>12.1</v>
      </c>
      <c r="H209" s="15">
        <v>27.6</v>
      </c>
      <c r="I209" s="13">
        <v>66.5</v>
      </c>
      <c r="J209" s="14">
        <v>56.6</v>
      </c>
      <c r="K209" s="15">
        <v>75.2</v>
      </c>
      <c r="L209" s="26"/>
      <c r="N209" s="4"/>
    </row>
    <row r="210" spans="1:14" s="27" customFormat="1" x14ac:dyDescent="0.2">
      <c r="A210" s="26">
        <v>32</v>
      </c>
      <c r="B210" s="61" t="s">
        <v>39</v>
      </c>
      <c r="C210" s="14">
        <v>25.7</v>
      </c>
      <c r="D210" s="14">
        <v>20</v>
      </c>
      <c r="E210" s="15">
        <v>32.4</v>
      </c>
      <c r="F210" s="27">
        <v>27.9</v>
      </c>
      <c r="G210" s="14">
        <v>21.9</v>
      </c>
      <c r="H210" s="15">
        <v>34.799999999999997</v>
      </c>
      <c r="I210" s="13">
        <v>71.8</v>
      </c>
      <c r="J210" s="14">
        <v>64.599999999999994</v>
      </c>
      <c r="K210" s="15">
        <v>78</v>
      </c>
      <c r="L210" s="26"/>
      <c r="N210" s="4"/>
    </row>
    <row r="211" spans="1:14" s="27" customFormat="1" x14ac:dyDescent="0.2">
      <c r="A211" s="26">
        <v>44</v>
      </c>
      <c r="B211" s="61" t="s">
        <v>39</v>
      </c>
      <c r="C211" s="14">
        <v>18.5</v>
      </c>
      <c r="D211" s="14">
        <v>13.1</v>
      </c>
      <c r="E211" s="15">
        <v>25.6</v>
      </c>
      <c r="F211" s="27">
        <v>26.1</v>
      </c>
      <c r="G211" s="14">
        <v>19.600000000000001</v>
      </c>
      <c r="H211" s="15">
        <v>33.799999999999997</v>
      </c>
      <c r="I211" s="13">
        <v>60.3</v>
      </c>
      <c r="J211" s="14">
        <v>52.3</v>
      </c>
      <c r="K211" s="15">
        <v>67.7</v>
      </c>
      <c r="L211" s="26"/>
      <c r="N211" s="4"/>
    </row>
    <row r="212" spans="1:14" s="27" customFormat="1" x14ac:dyDescent="0.2">
      <c r="A212" s="26">
        <v>52</v>
      </c>
      <c r="B212" s="61" t="s">
        <v>39</v>
      </c>
      <c r="C212" s="13">
        <v>10.1</v>
      </c>
      <c r="D212" s="14">
        <v>5.8</v>
      </c>
      <c r="E212" s="15">
        <v>17.100000000000001</v>
      </c>
      <c r="F212" s="27">
        <v>19.8</v>
      </c>
      <c r="G212" s="14">
        <v>13.6</v>
      </c>
      <c r="H212" s="15">
        <v>27.9</v>
      </c>
      <c r="I212" s="13">
        <v>58.9</v>
      </c>
      <c r="J212" s="14">
        <v>50</v>
      </c>
      <c r="K212" s="15">
        <v>67.3</v>
      </c>
      <c r="L212" s="26"/>
      <c r="N212" s="4"/>
    </row>
    <row r="213" spans="1:14" s="27" customFormat="1" x14ac:dyDescent="0.2">
      <c r="A213" s="26">
        <v>53</v>
      </c>
      <c r="B213" s="61" t="s">
        <v>39</v>
      </c>
      <c r="C213" s="13">
        <v>17.600000000000001</v>
      </c>
      <c r="D213" s="14">
        <v>11.1</v>
      </c>
      <c r="E213" s="15">
        <v>26.8</v>
      </c>
      <c r="F213" s="27">
        <v>17.2</v>
      </c>
      <c r="G213" s="14">
        <v>11.2</v>
      </c>
      <c r="H213" s="15">
        <v>25.6</v>
      </c>
      <c r="I213" s="13">
        <v>64</v>
      </c>
      <c r="J213" s="14">
        <v>54.4</v>
      </c>
      <c r="K213" s="15">
        <v>72.5</v>
      </c>
      <c r="L213" s="26"/>
      <c r="N213" s="4"/>
    </row>
    <row r="214" spans="1:14" s="27" customFormat="1" x14ac:dyDescent="0.2">
      <c r="A214" s="26">
        <v>75</v>
      </c>
      <c r="B214" s="61" t="s">
        <v>39</v>
      </c>
      <c r="C214" s="13">
        <v>15.3</v>
      </c>
      <c r="D214" s="14">
        <v>10.9</v>
      </c>
      <c r="E214" s="15">
        <v>21.2</v>
      </c>
      <c r="F214" s="27">
        <v>21.7</v>
      </c>
      <c r="G214" s="14">
        <v>16.3</v>
      </c>
      <c r="H214" s="15">
        <v>28.4</v>
      </c>
      <c r="I214" s="13">
        <v>66.099999999999994</v>
      </c>
      <c r="J214" s="14">
        <v>59</v>
      </c>
      <c r="K214" s="15">
        <v>72.5</v>
      </c>
      <c r="L214" s="26"/>
      <c r="N214" s="4"/>
    </row>
    <row r="215" spans="1:14" s="27" customFormat="1" x14ac:dyDescent="0.2">
      <c r="A215" s="26">
        <v>76</v>
      </c>
      <c r="B215" s="61" t="s">
        <v>39</v>
      </c>
      <c r="C215" s="13">
        <v>18.600000000000001</v>
      </c>
      <c r="D215" s="14">
        <v>13.3</v>
      </c>
      <c r="E215" s="15">
        <v>25.3</v>
      </c>
      <c r="F215" s="27">
        <v>25.5</v>
      </c>
      <c r="G215" s="14">
        <v>19.399999999999999</v>
      </c>
      <c r="H215" s="15">
        <v>32.6</v>
      </c>
      <c r="I215" s="13">
        <v>62.8</v>
      </c>
      <c r="J215" s="14">
        <v>55.2</v>
      </c>
      <c r="K215" s="15">
        <v>69.900000000000006</v>
      </c>
      <c r="L215" s="26"/>
      <c r="N215" s="4"/>
    </row>
    <row r="216" spans="1:14" s="27" customFormat="1" x14ac:dyDescent="0.2">
      <c r="A216" s="26">
        <v>84</v>
      </c>
      <c r="B216" s="61" t="s">
        <v>39</v>
      </c>
      <c r="C216" s="13">
        <v>15.9</v>
      </c>
      <c r="D216" s="14">
        <v>11.7</v>
      </c>
      <c r="E216" s="15">
        <v>21.3</v>
      </c>
      <c r="F216" s="27">
        <v>21.9</v>
      </c>
      <c r="G216" s="14">
        <v>17.100000000000001</v>
      </c>
      <c r="H216" s="15">
        <v>27.7</v>
      </c>
      <c r="I216" s="13">
        <v>61.6</v>
      </c>
      <c r="J216" s="14">
        <v>55.3</v>
      </c>
      <c r="K216" s="15">
        <v>67.599999999999994</v>
      </c>
      <c r="L216" s="26"/>
      <c r="N216" s="4"/>
    </row>
    <row r="217" spans="1:14" s="54" customFormat="1" x14ac:dyDescent="0.2">
      <c r="A217" s="55">
        <v>93</v>
      </c>
      <c r="B217" s="61" t="s">
        <v>39</v>
      </c>
      <c r="C217" s="16">
        <v>25.8</v>
      </c>
      <c r="D217" s="2">
        <v>19.3</v>
      </c>
      <c r="E217" s="17">
        <v>33.5</v>
      </c>
      <c r="F217" s="54">
        <v>23.6</v>
      </c>
      <c r="G217" s="2">
        <v>17.5</v>
      </c>
      <c r="H217" s="17">
        <v>31</v>
      </c>
      <c r="I217" s="16">
        <v>63.9</v>
      </c>
      <c r="J217" s="2">
        <v>55.9</v>
      </c>
      <c r="K217" s="17">
        <v>71.3</v>
      </c>
      <c r="L217" s="55"/>
      <c r="N217" s="107"/>
    </row>
    <row r="218" spans="1:14" s="53" customFormat="1" x14ac:dyDescent="0.2">
      <c r="A218" s="39">
        <v>11</v>
      </c>
      <c r="B218" s="51" t="s">
        <v>40</v>
      </c>
      <c r="C218" s="24">
        <v>16.7</v>
      </c>
      <c r="D218" s="24">
        <v>13.2</v>
      </c>
      <c r="E218" s="25">
        <v>21</v>
      </c>
      <c r="F218" s="52">
        <v>21.9</v>
      </c>
      <c r="G218" s="24">
        <v>17.8</v>
      </c>
      <c r="H218" s="25">
        <v>26.6</v>
      </c>
      <c r="I218" s="52">
        <v>66.099999999999994</v>
      </c>
      <c r="J218" s="24">
        <v>60.9</v>
      </c>
      <c r="K218" s="25">
        <v>70.900000000000006</v>
      </c>
      <c r="L218" s="39"/>
      <c r="N218" s="40"/>
    </row>
    <row r="219" spans="1:14" s="27" customFormat="1" x14ac:dyDescent="0.2">
      <c r="A219" s="26">
        <v>24</v>
      </c>
      <c r="B219" s="6" t="s">
        <v>40</v>
      </c>
      <c r="C219" s="14">
        <v>15.9</v>
      </c>
      <c r="D219" s="14">
        <v>9.9</v>
      </c>
      <c r="E219" s="15">
        <v>24.5</v>
      </c>
      <c r="F219" s="13">
        <v>20.2</v>
      </c>
      <c r="G219" s="14">
        <v>13.4</v>
      </c>
      <c r="H219" s="15">
        <v>29.3</v>
      </c>
      <c r="I219" s="13">
        <v>58.7</v>
      </c>
      <c r="J219" s="14">
        <v>48.4</v>
      </c>
      <c r="K219" s="15">
        <v>68.3</v>
      </c>
      <c r="L219" s="26"/>
      <c r="N219" s="4"/>
    </row>
    <row r="220" spans="1:14" s="27" customFormat="1" x14ac:dyDescent="0.2">
      <c r="A220" s="26">
        <v>27</v>
      </c>
      <c r="B220" s="6" t="s">
        <v>40</v>
      </c>
      <c r="C220" s="14">
        <v>19.399999999999999</v>
      </c>
      <c r="D220" s="14">
        <v>12.3</v>
      </c>
      <c r="E220" s="15">
        <v>29.2</v>
      </c>
      <c r="F220" s="13">
        <v>23.2</v>
      </c>
      <c r="G220" s="14">
        <v>15.4</v>
      </c>
      <c r="H220" s="15">
        <v>33.5</v>
      </c>
      <c r="I220" s="13">
        <v>68.400000000000006</v>
      </c>
      <c r="J220" s="14">
        <v>57.5</v>
      </c>
      <c r="K220" s="15">
        <v>77.599999999999994</v>
      </c>
      <c r="L220" s="26"/>
      <c r="N220" s="4"/>
    </row>
    <row r="221" spans="1:14" s="27" customFormat="1" x14ac:dyDescent="0.2">
      <c r="A221" s="26">
        <v>28</v>
      </c>
      <c r="B221" s="6" t="s">
        <v>40</v>
      </c>
      <c r="C221" s="14">
        <v>27.9</v>
      </c>
      <c r="D221" s="14">
        <v>19.899999999999999</v>
      </c>
      <c r="E221" s="15">
        <v>37.6</v>
      </c>
      <c r="F221" s="13">
        <v>29.6</v>
      </c>
      <c r="G221" s="14">
        <v>21.4</v>
      </c>
      <c r="H221" s="15">
        <v>39.299999999999997</v>
      </c>
      <c r="I221" s="13">
        <v>66.3</v>
      </c>
      <c r="J221" s="14">
        <v>56.3</v>
      </c>
      <c r="K221" s="15">
        <v>75</v>
      </c>
      <c r="L221" s="26"/>
      <c r="N221" s="4"/>
    </row>
    <row r="222" spans="1:14" s="27" customFormat="1" x14ac:dyDescent="0.2">
      <c r="A222" s="26">
        <v>32</v>
      </c>
      <c r="B222" s="6" t="s">
        <v>40</v>
      </c>
      <c r="C222" s="14">
        <v>29</v>
      </c>
      <c r="D222" s="14">
        <v>23.1</v>
      </c>
      <c r="E222" s="15">
        <v>35.799999999999997</v>
      </c>
      <c r="F222" s="13">
        <v>22.3</v>
      </c>
      <c r="G222" s="14">
        <v>17.100000000000001</v>
      </c>
      <c r="H222" s="15">
        <v>28.6</v>
      </c>
      <c r="I222" s="13">
        <v>72.099999999999994</v>
      </c>
      <c r="J222" s="14">
        <v>65.5</v>
      </c>
      <c r="K222" s="15">
        <v>77.900000000000006</v>
      </c>
      <c r="L222" s="26"/>
      <c r="N222" s="4"/>
    </row>
    <row r="223" spans="1:14" s="27" customFormat="1" x14ac:dyDescent="0.2">
      <c r="A223" s="26">
        <v>44</v>
      </c>
      <c r="B223" s="6" t="s">
        <v>40</v>
      </c>
      <c r="C223" s="14">
        <v>19.8</v>
      </c>
      <c r="D223" s="14">
        <v>14.6</v>
      </c>
      <c r="E223" s="15">
        <v>26.4</v>
      </c>
      <c r="F223" s="13">
        <v>21.5</v>
      </c>
      <c r="G223" s="14">
        <v>16</v>
      </c>
      <c r="H223" s="15">
        <v>28.3</v>
      </c>
      <c r="I223" s="13">
        <v>65.900000000000006</v>
      </c>
      <c r="J223" s="14">
        <v>58.4</v>
      </c>
      <c r="K223" s="15">
        <v>72.8</v>
      </c>
      <c r="L223" s="26"/>
      <c r="N223" s="4"/>
    </row>
    <row r="224" spans="1:14" s="27" customFormat="1" x14ac:dyDescent="0.2">
      <c r="A224" s="26">
        <v>52</v>
      </c>
      <c r="B224" s="6" t="s">
        <v>40</v>
      </c>
      <c r="C224" s="14">
        <v>17.3</v>
      </c>
      <c r="D224" s="14">
        <v>11.6</v>
      </c>
      <c r="E224" s="15">
        <v>25.1</v>
      </c>
      <c r="F224" s="13">
        <v>15</v>
      </c>
      <c r="G224" s="14">
        <v>9.5</v>
      </c>
      <c r="H224" s="15">
        <v>22.7</v>
      </c>
      <c r="I224" s="13">
        <v>65.8</v>
      </c>
      <c r="J224" s="14">
        <v>56.8</v>
      </c>
      <c r="K224" s="15">
        <v>73.8</v>
      </c>
      <c r="L224" s="26"/>
      <c r="N224" s="4"/>
    </row>
    <row r="225" spans="1:14" s="27" customFormat="1" x14ac:dyDescent="0.2">
      <c r="A225" s="26">
        <v>53</v>
      </c>
      <c r="B225" s="6" t="s">
        <v>40</v>
      </c>
      <c r="C225" s="14">
        <v>14.8</v>
      </c>
      <c r="D225" s="14">
        <v>9.3000000000000007</v>
      </c>
      <c r="E225" s="15">
        <v>22.6</v>
      </c>
      <c r="F225" s="13">
        <v>8.6999999999999993</v>
      </c>
      <c r="G225" s="14">
        <v>4.7</v>
      </c>
      <c r="H225" s="15">
        <v>15.6</v>
      </c>
      <c r="I225" s="13">
        <v>54.4</v>
      </c>
      <c r="J225" s="14">
        <v>44.8</v>
      </c>
      <c r="K225" s="15">
        <v>63.6</v>
      </c>
      <c r="L225" s="26"/>
      <c r="N225" s="4"/>
    </row>
    <row r="226" spans="1:14" s="27" customFormat="1" x14ac:dyDescent="0.2">
      <c r="A226" s="26">
        <v>75</v>
      </c>
      <c r="B226" s="6" t="s">
        <v>40</v>
      </c>
      <c r="C226" s="14">
        <v>15.6</v>
      </c>
      <c r="D226" s="14">
        <v>11.1</v>
      </c>
      <c r="E226" s="15">
        <v>21.4</v>
      </c>
      <c r="F226" s="13">
        <v>21</v>
      </c>
      <c r="G226" s="14">
        <v>15.8</v>
      </c>
      <c r="H226" s="15">
        <v>27.4</v>
      </c>
      <c r="I226" s="13">
        <v>69.900000000000006</v>
      </c>
      <c r="J226" s="14">
        <v>62.9</v>
      </c>
      <c r="K226" s="15">
        <v>76.099999999999994</v>
      </c>
      <c r="L226" s="26"/>
      <c r="N226" s="4"/>
    </row>
    <row r="227" spans="1:14" s="27" customFormat="1" x14ac:dyDescent="0.2">
      <c r="A227" s="26">
        <v>76</v>
      </c>
      <c r="B227" s="6" t="s">
        <v>40</v>
      </c>
      <c r="C227" s="14">
        <v>23.6</v>
      </c>
      <c r="D227" s="14">
        <v>17.899999999999999</v>
      </c>
      <c r="E227" s="15">
        <v>30.4</v>
      </c>
      <c r="F227" s="13">
        <v>26.3</v>
      </c>
      <c r="G227" s="14">
        <v>20.2</v>
      </c>
      <c r="H227" s="15">
        <v>33.5</v>
      </c>
      <c r="I227" s="13">
        <v>67.099999999999994</v>
      </c>
      <c r="J227" s="14">
        <v>59.8</v>
      </c>
      <c r="K227" s="15">
        <v>73.599999999999994</v>
      </c>
      <c r="L227" s="26"/>
      <c r="N227" s="4"/>
    </row>
    <row r="228" spans="1:14" s="27" customFormat="1" x14ac:dyDescent="0.2">
      <c r="A228" s="26">
        <v>84</v>
      </c>
      <c r="B228" s="6" t="s">
        <v>40</v>
      </c>
      <c r="C228" s="14">
        <v>22.6</v>
      </c>
      <c r="D228" s="14">
        <v>17.7</v>
      </c>
      <c r="E228" s="15">
        <v>28.5</v>
      </c>
      <c r="F228" s="13">
        <v>15</v>
      </c>
      <c r="G228" s="14">
        <v>10.9</v>
      </c>
      <c r="H228" s="15">
        <v>20.100000000000001</v>
      </c>
      <c r="I228" s="13">
        <v>69.2</v>
      </c>
      <c r="J228" s="14">
        <v>62.9</v>
      </c>
      <c r="K228" s="15">
        <v>74.900000000000006</v>
      </c>
      <c r="L228" s="26"/>
      <c r="N228" s="4"/>
    </row>
    <row r="229" spans="1:14" s="54" customFormat="1" x14ac:dyDescent="0.2">
      <c r="A229" s="55">
        <v>93</v>
      </c>
      <c r="B229" s="7" t="s">
        <v>40</v>
      </c>
      <c r="C229" s="2">
        <v>20.2</v>
      </c>
      <c r="D229" s="2">
        <v>14.5</v>
      </c>
      <c r="E229" s="17">
        <v>27.4</v>
      </c>
      <c r="F229" s="16">
        <v>19.600000000000001</v>
      </c>
      <c r="G229" s="2">
        <v>14.1</v>
      </c>
      <c r="H229" s="17">
        <v>26.6</v>
      </c>
      <c r="I229" s="16">
        <v>60.3</v>
      </c>
      <c r="J229" s="2">
        <v>52.2</v>
      </c>
      <c r="K229" s="17">
        <v>67.900000000000006</v>
      </c>
      <c r="L229" s="55"/>
      <c r="N229" s="107"/>
    </row>
    <row r="230" spans="1:14" s="53" customFormat="1" x14ac:dyDescent="0.2">
      <c r="A230" s="39">
        <v>11</v>
      </c>
      <c r="B230" s="60" t="s">
        <v>41</v>
      </c>
      <c r="C230" s="52">
        <v>21.1</v>
      </c>
      <c r="D230" s="24">
        <v>17</v>
      </c>
      <c r="E230" s="25">
        <v>25.9</v>
      </c>
      <c r="F230" s="52">
        <v>18</v>
      </c>
      <c r="G230" s="24">
        <v>14.2</v>
      </c>
      <c r="H230" s="25">
        <v>22.5</v>
      </c>
      <c r="I230" s="52">
        <v>70</v>
      </c>
      <c r="J230" s="24">
        <v>64.8</v>
      </c>
      <c r="K230" s="25">
        <v>74.7</v>
      </c>
      <c r="L230" s="39"/>
      <c r="N230" s="40"/>
    </row>
    <row r="231" spans="1:14" s="27" customFormat="1" x14ac:dyDescent="0.2">
      <c r="A231" s="26">
        <v>24</v>
      </c>
      <c r="B231" s="61" t="s">
        <v>41</v>
      </c>
      <c r="C231" s="13">
        <v>13.6</v>
      </c>
      <c r="D231" s="14">
        <v>8</v>
      </c>
      <c r="E231" s="15">
        <v>22.4</v>
      </c>
      <c r="F231" s="13">
        <v>18.399999999999999</v>
      </c>
      <c r="G231" s="14">
        <v>11.4</v>
      </c>
      <c r="H231" s="15">
        <v>28.3</v>
      </c>
      <c r="I231" s="13">
        <v>66</v>
      </c>
      <c r="J231" s="14">
        <v>55.1</v>
      </c>
      <c r="K231" s="15">
        <v>75.5</v>
      </c>
      <c r="L231" s="26"/>
      <c r="N231" s="4"/>
    </row>
    <row r="232" spans="1:14" s="27" customFormat="1" x14ac:dyDescent="0.2">
      <c r="A232" s="26">
        <v>27</v>
      </c>
      <c r="B232" s="61" t="s">
        <v>41</v>
      </c>
      <c r="C232" s="13">
        <v>19.2</v>
      </c>
      <c r="D232" s="14">
        <v>12.4</v>
      </c>
      <c r="E232" s="15">
        <v>28.7</v>
      </c>
      <c r="F232" s="13">
        <v>9.3000000000000007</v>
      </c>
      <c r="G232" s="14">
        <v>5</v>
      </c>
      <c r="H232" s="15">
        <v>16.7</v>
      </c>
      <c r="I232" s="13">
        <v>65.2</v>
      </c>
      <c r="J232" s="14">
        <v>54.7</v>
      </c>
      <c r="K232" s="15">
        <v>74.400000000000006</v>
      </c>
      <c r="L232" s="26"/>
      <c r="N232" s="4"/>
    </row>
    <row r="233" spans="1:14" s="27" customFormat="1" x14ac:dyDescent="0.2">
      <c r="A233" s="26">
        <v>28</v>
      </c>
      <c r="B233" s="61" t="s">
        <v>41</v>
      </c>
      <c r="C233" s="13">
        <v>22.7</v>
      </c>
      <c r="D233" s="14">
        <v>15.7</v>
      </c>
      <c r="E233" s="15">
        <v>31.5</v>
      </c>
      <c r="F233" s="13">
        <v>23.6</v>
      </c>
      <c r="G233" s="14">
        <v>16.5</v>
      </c>
      <c r="H233" s="15">
        <v>32.6</v>
      </c>
      <c r="I233" s="13">
        <v>75.099999999999994</v>
      </c>
      <c r="J233" s="14">
        <v>66</v>
      </c>
      <c r="K233" s="15">
        <v>82.4</v>
      </c>
      <c r="L233" s="26"/>
      <c r="N233" s="4"/>
    </row>
    <row r="234" spans="1:14" s="27" customFormat="1" x14ac:dyDescent="0.2">
      <c r="A234" s="26">
        <v>32</v>
      </c>
      <c r="B234" s="61" t="s">
        <v>41</v>
      </c>
      <c r="C234" s="13">
        <v>20</v>
      </c>
      <c r="D234" s="14">
        <v>15</v>
      </c>
      <c r="E234" s="15">
        <v>26.2</v>
      </c>
      <c r="F234" s="13">
        <v>19</v>
      </c>
      <c r="G234" s="14">
        <v>14</v>
      </c>
      <c r="H234" s="15">
        <v>25.1</v>
      </c>
      <c r="I234" s="13">
        <v>64.8</v>
      </c>
      <c r="J234" s="14">
        <v>57.6</v>
      </c>
      <c r="K234" s="15">
        <v>71.3</v>
      </c>
      <c r="L234" s="26"/>
      <c r="N234" s="4"/>
    </row>
    <row r="235" spans="1:14" s="27" customFormat="1" x14ac:dyDescent="0.2">
      <c r="A235" s="26">
        <v>44</v>
      </c>
      <c r="B235" s="61" t="s">
        <v>41</v>
      </c>
      <c r="C235" s="13">
        <v>19.3</v>
      </c>
      <c r="D235" s="14">
        <v>14.1</v>
      </c>
      <c r="E235" s="15">
        <v>26</v>
      </c>
      <c r="F235" s="13">
        <v>25</v>
      </c>
      <c r="G235" s="14">
        <v>19.100000000000001</v>
      </c>
      <c r="H235" s="15">
        <v>32.1</v>
      </c>
      <c r="I235" s="13">
        <v>69.599999999999994</v>
      </c>
      <c r="J235" s="14">
        <v>62.3</v>
      </c>
      <c r="K235" s="15">
        <v>76</v>
      </c>
      <c r="L235" s="26"/>
      <c r="N235" s="4"/>
    </row>
    <row r="236" spans="1:14" s="27" customFormat="1" x14ac:dyDescent="0.2">
      <c r="A236" s="26">
        <v>52</v>
      </c>
      <c r="B236" s="61" t="s">
        <v>41</v>
      </c>
      <c r="C236" s="13">
        <v>22.8</v>
      </c>
      <c r="D236" s="14">
        <v>16.3</v>
      </c>
      <c r="E236" s="15">
        <v>31.4</v>
      </c>
      <c r="F236" s="13">
        <v>27.3</v>
      </c>
      <c r="G236" s="14">
        <v>20</v>
      </c>
      <c r="H236" s="15">
        <v>36.1</v>
      </c>
      <c r="I236" s="13">
        <v>72.3</v>
      </c>
      <c r="J236" s="14">
        <v>63.7</v>
      </c>
      <c r="K236" s="15">
        <v>79.599999999999994</v>
      </c>
      <c r="L236" s="26"/>
      <c r="N236" s="4"/>
    </row>
    <row r="237" spans="1:14" s="27" customFormat="1" x14ac:dyDescent="0.2">
      <c r="A237" s="26">
        <v>53</v>
      </c>
      <c r="B237" s="61" t="s">
        <v>41</v>
      </c>
      <c r="C237" s="13">
        <v>22.7</v>
      </c>
      <c r="D237" s="14">
        <v>15.9</v>
      </c>
      <c r="E237" s="15">
        <v>31.4</v>
      </c>
      <c r="F237" s="13">
        <v>22.6</v>
      </c>
      <c r="G237" s="14">
        <v>15.6</v>
      </c>
      <c r="H237" s="15">
        <v>31.6</v>
      </c>
      <c r="I237" s="13">
        <v>67.8</v>
      </c>
      <c r="J237" s="14">
        <v>58.4</v>
      </c>
      <c r="K237" s="15">
        <v>76</v>
      </c>
      <c r="L237" s="26"/>
      <c r="N237" s="4"/>
    </row>
    <row r="238" spans="1:14" s="27" customFormat="1" x14ac:dyDescent="0.2">
      <c r="A238" s="26">
        <v>75</v>
      </c>
      <c r="B238" s="61" t="s">
        <v>41</v>
      </c>
      <c r="C238" s="13">
        <v>17.8</v>
      </c>
      <c r="D238" s="14">
        <v>12.8</v>
      </c>
      <c r="E238" s="15">
        <v>24.3</v>
      </c>
      <c r="F238" s="13">
        <v>22.7</v>
      </c>
      <c r="G238" s="14">
        <v>17.100000000000001</v>
      </c>
      <c r="H238" s="15">
        <v>29.6</v>
      </c>
      <c r="I238" s="13">
        <v>67</v>
      </c>
      <c r="J238" s="14">
        <v>59.8</v>
      </c>
      <c r="K238" s="15">
        <v>73.5</v>
      </c>
      <c r="L238" s="26"/>
      <c r="N238" s="4"/>
    </row>
    <row r="239" spans="1:14" s="27" customFormat="1" x14ac:dyDescent="0.2">
      <c r="A239" s="26">
        <v>76</v>
      </c>
      <c r="B239" s="61" t="s">
        <v>41</v>
      </c>
      <c r="C239" s="13">
        <v>19</v>
      </c>
      <c r="D239" s="14">
        <v>13.8</v>
      </c>
      <c r="E239" s="15">
        <v>25.7</v>
      </c>
      <c r="F239" s="13">
        <v>15.9</v>
      </c>
      <c r="G239" s="14">
        <v>11.2</v>
      </c>
      <c r="H239" s="15">
        <v>22.3</v>
      </c>
      <c r="I239" s="13">
        <v>64.2</v>
      </c>
      <c r="J239" s="14">
        <v>56.6</v>
      </c>
      <c r="K239" s="15">
        <v>71.099999999999994</v>
      </c>
      <c r="L239" s="26"/>
      <c r="N239" s="4"/>
    </row>
    <row r="240" spans="1:14" s="27" customFormat="1" x14ac:dyDescent="0.2">
      <c r="A240" s="26">
        <v>84</v>
      </c>
      <c r="B240" s="61" t="s">
        <v>41</v>
      </c>
      <c r="C240" s="13">
        <v>14.7</v>
      </c>
      <c r="D240" s="14">
        <v>10.9</v>
      </c>
      <c r="E240" s="15">
        <v>19.600000000000001</v>
      </c>
      <c r="F240" s="13">
        <v>16.3</v>
      </c>
      <c r="G240" s="14">
        <v>12.2</v>
      </c>
      <c r="H240" s="15">
        <v>21.5</v>
      </c>
      <c r="I240" s="13">
        <v>59</v>
      </c>
      <c r="J240" s="14">
        <v>52.6</v>
      </c>
      <c r="K240" s="15">
        <v>65.099999999999994</v>
      </c>
      <c r="L240" s="26"/>
      <c r="N240" s="4"/>
    </row>
    <row r="241" spans="1:14" s="54" customFormat="1" x14ac:dyDescent="0.2">
      <c r="A241" s="55">
        <v>93</v>
      </c>
      <c r="B241" s="62" t="s">
        <v>41</v>
      </c>
      <c r="C241" s="16">
        <v>18.399999999999999</v>
      </c>
      <c r="D241" s="2">
        <v>13</v>
      </c>
      <c r="E241" s="17">
        <v>25.5</v>
      </c>
      <c r="F241" s="16">
        <v>18.5</v>
      </c>
      <c r="G241" s="2">
        <v>12.9</v>
      </c>
      <c r="H241" s="17">
        <v>25.7</v>
      </c>
      <c r="I241" s="16">
        <v>67.099999999999994</v>
      </c>
      <c r="J241" s="2">
        <v>58.9</v>
      </c>
      <c r="K241" s="17">
        <v>74.400000000000006</v>
      </c>
      <c r="L241" s="55"/>
      <c r="N241" s="107"/>
    </row>
    <row r="242" spans="1:14" s="53" customFormat="1" x14ac:dyDescent="0.2">
      <c r="A242" s="39">
        <v>11</v>
      </c>
      <c r="B242" s="60" t="s">
        <v>42</v>
      </c>
      <c r="C242" s="52">
        <v>24.1</v>
      </c>
      <c r="D242" s="24">
        <v>19.8</v>
      </c>
      <c r="E242" s="25">
        <v>29.1</v>
      </c>
      <c r="F242" s="52">
        <v>20.5</v>
      </c>
      <c r="G242" s="24">
        <v>16.5</v>
      </c>
      <c r="H242" s="25">
        <v>25.1</v>
      </c>
      <c r="I242" s="52">
        <v>66.8</v>
      </c>
      <c r="J242" s="24">
        <v>61.6</v>
      </c>
      <c r="K242" s="25">
        <v>71.599999999999994</v>
      </c>
      <c r="L242" s="52">
        <v>8.1</v>
      </c>
      <c r="M242" s="24">
        <v>5.6</v>
      </c>
      <c r="N242" s="25">
        <v>11.5</v>
      </c>
    </row>
    <row r="243" spans="1:14" s="27" customFormat="1" x14ac:dyDescent="0.2">
      <c r="A243" s="26">
        <v>24</v>
      </c>
      <c r="B243" s="61" t="s">
        <v>42</v>
      </c>
      <c r="C243" s="13">
        <v>23.7</v>
      </c>
      <c r="D243" s="14">
        <v>15.6</v>
      </c>
      <c r="E243" s="15">
        <v>34.299999999999997</v>
      </c>
      <c r="F243" s="13">
        <v>23.6</v>
      </c>
      <c r="G243" s="14">
        <v>15.7</v>
      </c>
      <c r="H243" s="15">
        <v>34</v>
      </c>
      <c r="I243" s="13">
        <v>72.900000000000006</v>
      </c>
      <c r="J243" s="14">
        <v>62.2</v>
      </c>
      <c r="K243" s="15">
        <v>81.5</v>
      </c>
      <c r="L243" s="13">
        <v>9.5</v>
      </c>
      <c r="M243" s="36">
        <v>4.8</v>
      </c>
      <c r="N243" s="15">
        <v>18.100000000000001</v>
      </c>
    </row>
    <row r="244" spans="1:14" s="27" customFormat="1" x14ac:dyDescent="0.2">
      <c r="A244" s="26">
        <v>27</v>
      </c>
      <c r="B244" s="61" t="s">
        <v>42</v>
      </c>
      <c r="C244" s="13">
        <v>28.8</v>
      </c>
      <c r="D244" s="14">
        <v>20.2</v>
      </c>
      <c r="E244" s="15">
        <v>39.4</v>
      </c>
      <c r="F244" s="13">
        <v>21.7</v>
      </c>
      <c r="G244" s="14">
        <v>14.2</v>
      </c>
      <c r="H244" s="15">
        <v>31.7</v>
      </c>
      <c r="I244" s="13">
        <v>68.3</v>
      </c>
      <c r="J244" s="14">
        <v>57.9</v>
      </c>
      <c r="K244" s="15">
        <v>77.099999999999994</v>
      </c>
      <c r="L244" s="13">
        <v>13</v>
      </c>
      <c r="M244" s="36">
        <v>7.3</v>
      </c>
      <c r="N244" s="15">
        <v>22</v>
      </c>
    </row>
    <row r="245" spans="1:14" s="27" customFormat="1" x14ac:dyDescent="0.2">
      <c r="A245" s="26">
        <v>28</v>
      </c>
      <c r="B245" s="61" t="s">
        <v>42</v>
      </c>
      <c r="C245" s="13">
        <v>20.5</v>
      </c>
      <c r="D245" s="14">
        <v>14.1</v>
      </c>
      <c r="E245" s="15">
        <v>29</v>
      </c>
      <c r="F245" s="13">
        <v>28.3</v>
      </c>
      <c r="G245" s="14">
        <v>20.8</v>
      </c>
      <c r="H245" s="15">
        <v>37.4</v>
      </c>
      <c r="I245" s="13">
        <v>69.7</v>
      </c>
      <c r="J245" s="14">
        <v>60.5</v>
      </c>
      <c r="K245" s="15">
        <v>77.599999999999994</v>
      </c>
      <c r="L245" s="13">
        <v>12.1</v>
      </c>
      <c r="M245" s="36">
        <v>7.3</v>
      </c>
      <c r="N245" s="15">
        <v>19.5</v>
      </c>
    </row>
    <row r="246" spans="1:14" s="27" customFormat="1" x14ac:dyDescent="0.2">
      <c r="A246" s="26">
        <v>32</v>
      </c>
      <c r="B246" s="61" t="s">
        <v>42</v>
      </c>
      <c r="C246" s="13">
        <v>27.5</v>
      </c>
      <c r="D246" s="14">
        <v>21.6</v>
      </c>
      <c r="E246" s="15">
        <v>34.299999999999997</v>
      </c>
      <c r="F246" s="13">
        <v>28</v>
      </c>
      <c r="G246" s="14">
        <v>22.1</v>
      </c>
      <c r="H246" s="15">
        <v>34.799999999999997</v>
      </c>
      <c r="I246" s="13">
        <v>63.2</v>
      </c>
      <c r="J246" s="14">
        <v>56</v>
      </c>
      <c r="K246" s="15">
        <v>69.8</v>
      </c>
      <c r="L246" s="13">
        <v>7.3</v>
      </c>
      <c r="M246" s="36">
        <v>4.3</v>
      </c>
      <c r="N246" s="15">
        <v>12</v>
      </c>
    </row>
    <row r="247" spans="1:14" s="27" customFormat="1" x14ac:dyDescent="0.2">
      <c r="A247" s="26">
        <v>44</v>
      </c>
      <c r="B247" s="61" t="s">
        <v>42</v>
      </c>
      <c r="C247" s="13">
        <v>25.4</v>
      </c>
      <c r="D247" s="14">
        <v>19.3</v>
      </c>
      <c r="E247" s="15">
        <v>32.799999999999997</v>
      </c>
      <c r="F247" s="13">
        <v>27.8</v>
      </c>
      <c r="G247" s="14">
        <v>21.3</v>
      </c>
      <c r="H247" s="15">
        <v>35.4</v>
      </c>
      <c r="I247" s="13">
        <v>62.6</v>
      </c>
      <c r="J247" s="14">
        <v>54.7</v>
      </c>
      <c r="K247" s="15">
        <v>69.900000000000006</v>
      </c>
      <c r="L247" s="13">
        <v>9.9</v>
      </c>
      <c r="M247" s="36">
        <v>6.2</v>
      </c>
      <c r="N247" s="15">
        <v>15.4</v>
      </c>
    </row>
    <row r="248" spans="1:14" s="27" customFormat="1" x14ac:dyDescent="0.2">
      <c r="A248" s="26">
        <v>52</v>
      </c>
      <c r="B248" s="61" t="s">
        <v>42</v>
      </c>
      <c r="C248" s="13">
        <v>14.9</v>
      </c>
      <c r="D248" s="14">
        <v>9.4</v>
      </c>
      <c r="E248" s="15">
        <v>22.7</v>
      </c>
      <c r="F248" s="13">
        <v>18</v>
      </c>
      <c r="G248" s="14">
        <v>12</v>
      </c>
      <c r="H248" s="15">
        <v>26.2</v>
      </c>
      <c r="I248" s="13">
        <v>60.5</v>
      </c>
      <c r="J248" s="14">
        <v>51.3</v>
      </c>
      <c r="K248" s="15">
        <v>69</v>
      </c>
      <c r="L248" s="13">
        <v>6.8</v>
      </c>
      <c r="M248" s="36">
        <v>3.4</v>
      </c>
      <c r="N248" s="15">
        <v>13.1</v>
      </c>
    </row>
    <row r="249" spans="1:14" s="27" customFormat="1" x14ac:dyDescent="0.2">
      <c r="A249" s="26">
        <v>53</v>
      </c>
      <c r="B249" s="61" t="s">
        <v>42</v>
      </c>
      <c r="C249" s="13">
        <v>15.8</v>
      </c>
      <c r="D249" s="14">
        <v>10</v>
      </c>
      <c r="E249" s="15">
        <v>24</v>
      </c>
      <c r="F249" s="13">
        <v>19.3</v>
      </c>
      <c r="G249" s="14">
        <v>12.7</v>
      </c>
      <c r="H249" s="15">
        <v>28.1</v>
      </c>
      <c r="I249" s="13">
        <v>70.7</v>
      </c>
      <c r="J249" s="14">
        <v>61.4</v>
      </c>
      <c r="K249" s="15">
        <v>78.5</v>
      </c>
      <c r="L249" s="13">
        <v>4.7</v>
      </c>
      <c r="M249" s="36">
        <v>2</v>
      </c>
      <c r="N249" s="15">
        <v>10.8</v>
      </c>
    </row>
    <row r="250" spans="1:14" s="27" customFormat="1" x14ac:dyDescent="0.2">
      <c r="A250" s="26">
        <v>75</v>
      </c>
      <c r="B250" s="61" t="s">
        <v>42</v>
      </c>
      <c r="C250" s="13">
        <v>20.100000000000001</v>
      </c>
      <c r="D250" s="14">
        <v>14.7</v>
      </c>
      <c r="E250" s="15">
        <v>26.9</v>
      </c>
      <c r="F250" s="13">
        <v>24</v>
      </c>
      <c r="G250" s="14">
        <v>18.5</v>
      </c>
      <c r="H250" s="15">
        <v>30.7</v>
      </c>
      <c r="I250" s="13">
        <v>67.8</v>
      </c>
      <c r="J250" s="14">
        <v>60.7</v>
      </c>
      <c r="K250" s="15">
        <v>74.2</v>
      </c>
      <c r="L250" s="13">
        <v>10.1</v>
      </c>
      <c r="M250" s="36">
        <v>6.3</v>
      </c>
      <c r="N250" s="15">
        <v>16</v>
      </c>
    </row>
    <row r="251" spans="1:14" s="27" customFormat="1" x14ac:dyDescent="0.2">
      <c r="A251" s="26">
        <v>76</v>
      </c>
      <c r="B251" s="61" t="s">
        <v>42</v>
      </c>
      <c r="C251" s="13">
        <v>22.4</v>
      </c>
      <c r="D251" s="14">
        <v>16.899999999999999</v>
      </c>
      <c r="E251" s="15">
        <v>29.1</v>
      </c>
      <c r="F251" s="13">
        <v>20</v>
      </c>
      <c r="G251" s="14">
        <v>14.8</v>
      </c>
      <c r="H251" s="15">
        <v>26.5</v>
      </c>
      <c r="I251" s="13">
        <v>68</v>
      </c>
      <c r="J251" s="14">
        <v>60.7</v>
      </c>
      <c r="K251" s="15">
        <v>74.400000000000006</v>
      </c>
      <c r="L251" s="13">
        <v>7</v>
      </c>
      <c r="M251" s="36">
        <v>4.0999999999999996</v>
      </c>
      <c r="N251" s="15">
        <v>11.7</v>
      </c>
    </row>
    <row r="252" spans="1:14" s="27" customFormat="1" x14ac:dyDescent="0.2">
      <c r="A252" s="26">
        <v>84</v>
      </c>
      <c r="B252" s="61" t="s">
        <v>42</v>
      </c>
      <c r="C252" s="13">
        <v>23.7</v>
      </c>
      <c r="D252" s="14">
        <v>18.7</v>
      </c>
      <c r="E252" s="15">
        <v>29.5</v>
      </c>
      <c r="F252" s="13">
        <v>23.9</v>
      </c>
      <c r="G252" s="14">
        <v>19</v>
      </c>
      <c r="H252" s="15">
        <v>29.7</v>
      </c>
      <c r="I252" s="13">
        <v>60.6</v>
      </c>
      <c r="J252" s="14">
        <v>54.3</v>
      </c>
      <c r="K252" s="15">
        <v>66.599999999999994</v>
      </c>
      <c r="L252" s="13">
        <v>6.6</v>
      </c>
      <c r="M252" s="36">
        <v>4.0999999999999996</v>
      </c>
      <c r="N252" s="15">
        <v>10.4</v>
      </c>
    </row>
    <row r="253" spans="1:14" s="54" customFormat="1" x14ac:dyDescent="0.2">
      <c r="A253" s="55">
        <v>93</v>
      </c>
      <c r="B253" s="62" t="s">
        <v>42</v>
      </c>
      <c r="C253" s="16">
        <v>20.2</v>
      </c>
      <c r="D253" s="2">
        <v>14.7</v>
      </c>
      <c r="E253" s="17">
        <v>27.2</v>
      </c>
      <c r="F253" s="16">
        <v>17.3</v>
      </c>
      <c r="G253" s="2">
        <v>12.3</v>
      </c>
      <c r="H253" s="17">
        <v>23.9</v>
      </c>
      <c r="I253" s="16">
        <v>65.7</v>
      </c>
      <c r="J253" s="2">
        <v>57.8</v>
      </c>
      <c r="K253" s="17">
        <v>72.7</v>
      </c>
      <c r="L253" s="16">
        <v>7.2</v>
      </c>
      <c r="M253" s="2">
        <v>4.0999999999999996</v>
      </c>
      <c r="N253" s="17">
        <v>12.4</v>
      </c>
    </row>
    <row r="254" spans="1:14" s="53" customFormat="1" x14ac:dyDescent="0.2">
      <c r="A254" s="39">
        <v>11</v>
      </c>
      <c r="B254" s="51" t="s">
        <v>44</v>
      </c>
      <c r="C254" s="52">
        <v>21.4</v>
      </c>
      <c r="D254" s="24">
        <v>17.5</v>
      </c>
      <c r="E254" s="25">
        <v>26</v>
      </c>
      <c r="F254" s="52">
        <v>19.7</v>
      </c>
      <c r="G254" s="24">
        <v>15.9</v>
      </c>
      <c r="H254" s="25">
        <v>24.2</v>
      </c>
      <c r="I254" s="52">
        <v>66.3</v>
      </c>
      <c r="J254" s="24">
        <v>61.3</v>
      </c>
      <c r="K254" s="25">
        <v>71</v>
      </c>
      <c r="L254" s="52">
        <v>8.8000000000000007</v>
      </c>
      <c r="M254" s="24">
        <v>6.2</v>
      </c>
      <c r="N254" s="25">
        <v>12.4</v>
      </c>
    </row>
    <row r="255" spans="1:14" s="27" customFormat="1" x14ac:dyDescent="0.2">
      <c r="A255" s="26">
        <v>24</v>
      </c>
      <c r="B255" s="6" t="s">
        <v>44</v>
      </c>
      <c r="C255" s="13">
        <v>20.3</v>
      </c>
      <c r="D255" s="14">
        <v>12.7</v>
      </c>
      <c r="E255" s="15">
        <v>30.7</v>
      </c>
      <c r="F255" s="13">
        <v>22.3</v>
      </c>
      <c r="G255" s="14">
        <v>14.4</v>
      </c>
      <c r="H255" s="15">
        <v>32.9</v>
      </c>
      <c r="I255" s="13">
        <v>65</v>
      </c>
      <c r="J255" s="14">
        <v>53.8</v>
      </c>
      <c r="K255" s="15">
        <v>74.8</v>
      </c>
      <c r="L255" s="13">
        <v>8.8000000000000007</v>
      </c>
      <c r="M255" s="14">
        <v>4.2</v>
      </c>
      <c r="N255" s="15">
        <v>17.5</v>
      </c>
    </row>
    <row r="256" spans="1:14" s="27" customFormat="1" x14ac:dyDescent="0.2">
      <c r="A256" s="26">
        <v>27</v>
      </c>
      <c r="B256" s="6" t="s">
        <v>44</v>
      </c>
      <c r="C256" s="13">
        <v>24.1</v>
      </c>
      <c r="D256" s="14">
        <v>16.399999999999999</v>
      </c>
      <c r="E256" s="15">
        <v>34.1</v>
      </c>
      <c r="F256" s="13">
        <v>19.100000000000001</v>
      </c>
      <c r="G256" s="14">
        <v>12.2</v>
      </c>
      <c r="H256" s="15">
        <v>28.6</v>
      </c>
      <c r="I256" s="13">
        <v>70.900000000000006</v>
      </c>
      <c r="J256" s="14">
        <v>60.8</v>
      </c>
      <c r="K256" s="15">
        <v>79.3</v>
      </c>
      <c r="L256" s="13">
        <v>13</v>
      </c>
      <c r="M256" s="14">
        <v>7.3</v>
      </c>
      <c r="N256" s="15">
        <v>22.1</v>
      </c>
    </row>
    <row r="257" spans="1:14" s="27" customFormat="1" x14ac:dyDescent="0.2">
      <c r="A257" s="26">
        <v>28</v>
      </c>
      <c r="B257" s="6" t="s">
        <v>44</v>
      </c>
      <c r="C257" s="13">
        <v>24.3</v>
      </c>
      <c r="D257" s="14">
        <v>16.600000000000001</v>
      </c>
      <c r="E257" s="15">
        <v>34.1</v>
      </c>
      <c r="F257" s="13">
        <v>18</v>
      </c>
      <c r="G257" s="14">
        <v>11.4</v>
      </c>
      <c r="H257" s="15">
        <v>27.2</v>
      </c>
      <c r="I257" s="13">
        <v>66.400000000000006</v>
      </c>
      <c r="J257" s="14">
        <v>56.1</v>
      </c>
      <c r="K257" s="15">
        <v>75.3</v>
      </c>
      <c r="L257" s="13">
        <v>7.6</v>
      </c>
      <c r="M257" s="14">
        <v>3.6</v>
      </c>
      <c r="N257" s="15">
        <v>15.1</v>
      </c>
    </row>
    <row r="258" spans="1:14" s="27" customFormat="1" x14ac:dyDescent="0.2">
      <c r="A258" s="26">
        <v>32</v>
      </c>
      <c r="B258" s="6" t="s">
        <v>44</v>
      </c>
      <c r="C258" s="13">
        <v>29.1</v>
      </c>
      <c r="D258" s="14">
        <v>23</v>
      </c>
      <c r="E258" s="15">
        <v>36.200000000000003</v>
      </c>
      <c r="F258" s="13">
        <v>28.1</v>
      </c>
      <c r="G258" s="14">
        <v>22.1</v>
      </c>
      <c r="H258" s="15">
        <v>35</v>
      </c>
      <c r="I258" s="13">
        <v>70.8</v>
      </c>
      <c r="J258" s="14">
        <v>63.9</v>
      </c>
      <c r="K258" s="15">
        <v>76.900000000000006</v>
      </c>
      <c r="L258" s="13">
        <v>10.199999999999999</v>
      </c>
      <c r="M258" s="14">
        <v>6.5</v>
      </c>
      <c r="N258" s="15">
        <v>15.8</v>
      </c>
    </row>
    <row r="259" spans="1:14" s="27" customFormat="1" x14ac:dyDescent="0.2">
      <c r="A259" s="26">
        <v>44</v>
      </c>
      <c r="B259" s="6" t="s">
        <v>44</v>
      </c>
      <c r="C259" s="13">
        <v>24.6</v>
      </c>
      <c r="D259" s="14">
        <v>18.8</v>
      </c>
      <c r="E259" s="15">
        <v>31.5</v>
      </c>
      <c r="F259" s="13">
        <v>21.7</v>
      </c>
      <c r="G259" s="14">
        <v>16.3</v>
      </c>
      <c r="H259" s="15">
        <v>28.3</v>
      </c>
      <c r="I259" s="13">
        <v>67.400000000000006</v>
      </c>
      <c r="J259" s="14">
        <v>60.1</v>
      </c>
      <c r="K259" s="15">
        <v>73.900000000000006</v>
      </c>
      <c r="L259" s="13">
        <v>4.8</v>
      </c>
      <c r="M259" s="14">
        <v>2.4</v>
      </c>
      <c r="N259" s="15">
        <v>9.3000000000000007</v>
      </c>
    </row>
    <row r="260" spans="1:14" s="27" customFormat="1" x14ac:dyDescent="0.2">
      <c r="A260" s="26">
        <v>52</v>
      </c>
      <c r="B260" s="6" t="s">
        <v>44</v>
      </c>
      <c r="C260" s="13">
        <v>14.4</v>
      </c>
      <c r="D260" s="14">
        <v>8.8000000000000007</v>
      </c>
      <c r="E260" s="15">
        <v>22.6</v>
      </c>
      <c r="F260" s="13">
        <v>13.8</v>
      </c>
      <c r="G260" s="14">
        <v>8.3000000000000007</v>
      </c>
      <c r="H260" s="15">
        <v>22.1</v>
      </c>
      <c r="I260" s="13">
        <v>56.9</v>
      </c>
      <c r="J260" s="14">
        <v>47</v>
      </c>
      <c r="K260" s="15">
        <v>66.3</v>
      </c>
      <c r="L260" s="13">
        <v>7.1</v>
      </c>
      <c r="M260" s="14">
        <v>3.3</v>
      </c>
      <c r="N260" s="15">
        <v>14.5</v>
      </c>
    </row>
    <row r="261" spans="1:14" s="27" customFormat="1" x14ac:dyDescent="0.2">
      <c r="A261" s="26">
        <v>53</v>
      </c>
      <c r="B261" s="6" t="s">
        <v>44</v>
      </c>
      <c r="C261" s="13">
        <v>15.8</v>
      </c>
      <c r="D261" s="14">
        <v>10.1</v>
      </c>
      <c r="E261" s="15">
        <v>23.9</v>
      </c>
      <c r="F261" s="13">
        <v>20.6</v>
      </c>
      <c r="G261" s="14">
        <v>13.9</v>
      </c>
      <c r="H261" s="15">
        <v>29.4</v>
      </c>
      <c r="I261" s="13">
        <v>59.9</v>
      </c>
      <c r="J261" s="14">
        <v>50.3</v>
      </c>
      <c r="K261" s="15">
        <v>68.8</v>
      </c>
      <c r="L261" s="13">
        <v>9.1999999999999993</v>
      </c>
      <c r="M261" s="14">
        <v>5</v>
      </c>
      <c r="N261" s="15">
        <v>16.5</v>
      </c>
    </row>
    <row r="262" spans="1:14" s="27" customFormat="1" x14ac:dyDescent="0.2">
      <c r="A262" s="26">
        <v>75</v>
      </c>
      <c r="B262" s="6" t="s">
        <v>44</v>
      </c>
      <c r="C262" s="13">
        <v>18.7</v>
      </c>
      <c r="D262" s="14">
        <v>13.7</v>
      </c>
      <c r="E262" s="15">
        <v>25</v>
      </c>
      <c r="F262" s="13">
        <v>19.5</v>
      </c>
      <c r="G262" s="14">
        <v>14.3</v>
      </c>
      <c r="H262" s="15">
        <v>25.9</v>
      </c>
      <c r="I262" s="13">
        <v>62.9</v>
      </c>
      <c r="J262" s="14">
        <v>55.6</v>
      </c>
      <c r="K262" s="15">
        <v>69.599999999999994</v>
      </c>
      <c r="L262" s="13">
        <v>11.8</v>
      </c>
      <c r="M262" s="14">
        <v>7.8</v>
      </c>
      <c r="N262" s="15">
        <v>17.3</v>
      </c>
    </row>
    <row r="263" spans="1:14" s="27" customFormat="1" x14ac:dyDescent="0.2">
      <c r="A263" s="26">
        <v>76</v>
      </c>
      <c r="B263" s="6" t="s">
        <v>44</v>
      </c>
      <c r="C263" s="13">
        <v>18.7</v>
      </c>
      <c r="D263" s="14">
        <v>13.7</v>
      </c>
      <c r="E263" s="15">
        <v>25</v>
      </c>
      <c r="F263" s="13">
        <v>18.3</v>
      </c>
      <c r="G263" s="14">
        <v>13.3</v>
      </c>
      <c r="H263" s="15">
        <v>24.6</v>
      </c>
      <c r="I263" s="13">
        <v>65.099999999999994</v>
      </c>
      <c r="J263" s="14">
        <v>57.9</v>
      </c>
      <c r="K263" s="15">
        <v>71.7</v>
      </c>
      <c r="L263" s="13">
        <v>9.1</v>
      </c>
      <c r="M263" s="14">
        <v>5.6</v>
      </c>
      <c r="N263" s="15">
        <v>14.5</v>
      </c>
    </row>
    <row r="264" spans="1:14" s="27" customFormat="1" x14ac:dyDescent="0.2">
      <c r="A264" s="26">
        <v>84</v>
      </c>
      <c r="B264" s="6" t="s">
        <v>44</v>
      </c>
      <c r="C264" s="13">
        <v>21.6</v>
      </c>
      <c r="D264" s="14">
        <v>16.899999999999999</v>
      </c>
      <c r="E264" s="15">
        <v>27.3</v>
      </c>
      <c r="F264" s="13">
        <v>22.2</v>
      </c>
      <c r="G264" s="14">
        <v>17.3</v>
      </c>
      <c r="H264" s="15">
        <v>28</v>
      </c>
      <c r="I264" s="13">
        <v>67.099999999999994</v>
      </c>
      <c r="J264" s="14">
        <v>60.9</v>
      </c>
      <c r="K264" s="15">
        <v>72.7</v>
      </c>
      <c r="L264" s="13">
        <v>8.1</v>
      </c>
      <c r="M264" s="14">
        <v>5.2</v>
      </c>
      <c r="N264" s="15">
        <v>12.5</v>
      </c>
    </row>
    <row r="265" spans="1:14" s="54" customFormat="1" x14ac:dyDescent="0.2">
      <c r="A265" s="55">
        <v>93</v>
      </c>
      <c r="B265" s="7" t="s">
        <v>44</v>
      </c>
      <c r="C265" s="16">
        <v>12.5</v>
      </c>
      <c r="D265" s="2">
        <v>8</v>
      </c>
      <c r="E265" s="17">
        <v>18.8</v>
      </c>
      <c r="F265" s="16">
        <v>16.2</v>
      </c>
      <c r="G265" s="2">
        <v>11</v>
      </c>
      <c r="H265" s="17">
        <v>23.1</v>
      </c>
      <c r="I265" s="16">
        <v>61.1</v>
      </c>
      <c r="J265" s="2">
        <v>52.9</v>
      </c>
      <c r="K265" s="17">
        <v>68.7</v>
      </c>
      <c r="L265" s="16">
        <v>10</v>
      </c>
      <c r="M265" s="2">
        <v>6.1</v>
      </c>
      <c r="N265" s="17">
        <v>16</v>
      </c>
    </row>
    <row r="266" spans="1:14" s="53" customFormat="1" x14ac:dyDescent="0.2">
      <c r="A266" s="39">
        <v>11</v>
      </c>
      <c r="B266" s="51" t="s">
        <v>48</v>
      </c>
      <c r="C266" s="52">
        <v>26.8</v>
      </c>
      <c r="D266" s="24">
        <v>22.3</v>
      </c>
      <c r="E266" s="25">
        <v>31.9</v>
      </c>
      <c r="F266" s="52">
        <v>22.4</v>
      </c>
      <c r="G266" s="24">
        <v>18.3</v>
      </c>
      <c r="H266" s="25">
        <v>27.2</v>
      </c>
      <c r="I266" s="52">
        <v>66</v>
      </c>
      <c r="J266" s="24">
        <v>60.8</v>
      </c>
      <c r="K266" s="25">
        <v>70.900000000000006</v>
      </c>
      <c r="L266" s="52">
        <v>8.5</v>
      </c>
      <c r="M266" s="24">
        <v>5.8</v>
      </c>
      <c r="N266" s="25">
        <v>12.4</v>
      </c>
    </row>
    <row r="267" spans="1:14" s="27" customFormat="1" x14ac:dyDescent="0.2">
      <c r="A267" s="26">
        <v>24</v>
      </c>
      <c r="B267" s="6" t="s">
        <v>48</v>
      </c>
      <c r="C267" s="13">
        <v>13.8</v>
      </c>
      <c r="D267" s="14">
        <v>7.7</v>
      </c>
      <c r="E267" s="15">
        <v>23.4</v>
      </c>
      <c r="F267" s="13">
        <v>16.2</v>
      </c>
      <c r="G267" s="14">
        <v>9.8000000000000007</v>
      </c>
      <c r="H267" s="15">
        <v>25.7</v>
      </c>
      <c r="I267" s="13">
        <v>66.900000000000006</v>
      </c>
      <c r="J267" s="14">
        <v>55.9</v>
      </c>
      <c r="K267" s="15">
        <v>76.400000000000006</v>
      </c>
      <c r="L267" s="13">
        <v>4.9000000000000004</v>
      </c>
      <c r="M267" s="14">
        <v>1.8</v>
      </c>
      <c r="N267" s="15">
        <v>12.4</v>
      </c>
    </row>
    <row r="268" spans="1:14" s="27" customFormat="1" x14ac:dyDescent="0.2">
      <c r="A268" s="26">
        <v>27</v>
      </c>
      <c r="B268" s="6" t="s">
        <v>48</v>
      </c>
      <c r="C268" s="13">
        <v>24.2</v>
      </c>
      <c r="D268" s="14">
        <v>16.2</v>
      </c>
      <c r="E268" s="15">
        <v>34.5</v>
      </c>
      <c r="F268" s="13">
        <v>27.1</v>
      </c>
      <c r="G268" s="14">
        <v>18.600000000000001</v>
      </c>
      <c r="H268" s="15">
        <v>37.700000000000003</v>
      </c>
      <c r="I268" s="13">
        <v>65.2</v>
      </c>
      <c r="J268" s="14">
        <v>54.7</v>
      </c>
      <c r="K268" s="15">
        <v>74.400000000000006</v>
      </c>
      <c r="L268" s="13">
        <v>15</v>
      </c>
      <c r="M268" s="14">
        <v>8.8000000000000007</v>
      </c>
      <c r="N268" s="15">
        <v>24.5</v>
      </c>
    </row>
    <row r="269" spans="1:14" s="27" customFormat="1" x14ac:dyDescent="0.2">
      <c r="A269" s="26">
        <v>28</v>
      </c>
      <c r="B269" s="6" t="s">
        <v>48</v>
      </c>
      <c r="C269" s="13">
        <v>23.8</v>
      </c>
      <c r="D269" s="14">
        <v>16.100000000000001</v>
      </c>
      <c r="E269" s="15">
        <v>33.6</v>
      </c>
      <c r="F269" s="13">
        <v>23.3</v>
      </c>
      <c r="G269" s="14">
        <v>15.8</v>
      </c>
      <c r="H269" s="15">
        <v>33.1</v>
      </c>
      <c r="I269" s="13">
        <v>67.3</v>
      </c>
      <c r="J269" s="14">
        <v>57.2</v>
      </c>
      <c r="K269" s="15">
        <v>76.099999999999994</v>
      </c>
      <c r="L269" s="13">
        <v>12.7</v>
      </c>
      <c r="M269" s="14">
        <v>7</v>
      </c>
      <c r="N269" s="15">
        <v>21.8</v>
      </c>
    </row>
    <row r="270" spans="1:14" s="27" customFormat="1" x14ac:dyDescent="0.2">
      <c r="A270" s="26">
        <v>32</v>
      </c>
      <c r="B270" s="6" t="s">
        <v>48</v>
      </c>
      <c r="C270" s="13">
        <v>27.4</v>
      </c>
      <c r="D270" s="14">
        <v>21.4</v>
      </c>
      <c r="E270" s="15">
        <v>34.200000000000003</v>
      </c>
      <c r="F270" s="13">
        <v>28.5</v>
      </c>
      <c r="G270" s="14">
        <v>22.5</v>
      </c>
      <c r="H270" s="15">
        <v>35.4</v>
      </c>
      <c r="I270" s="13">
        <v>70.8</v>
      </c>
      <c r="J270" s="14">
        <v>63.8</v>
      </c>
      <c r="K270" s="15">
        <v>76.900000000000006</v>
      </c>
      <c r="L270" s="13">
        <v>10.8</v>
      </c>
      <c r="M270" s="14">
        <v>7</v>
      </c>
      <c r="N270" s="15">
        <v>16.3</v>
      </c>
    </row>
    <row r="271" spans="1:14" s="27" customFormat="1" x14ac:dyDescent="0.2">
      <c r="A271" s="26">
        <v>44</v>
      </c>
      <c r="B271" s="6" t="s">
        <v>48</v>
      </c>
      <c r="C271" s="13">
        <v>24.3</v>
      </c>
      <c r="D271" s="14">
        <v>18.399999999999999</v>
      </c>
      <c r="E271" s="15">
        <v>31.3</v>
      </c>
      <c r="F271" s="13">
        <v>26.7</v>
      </c>
      <c r="G271" s="14">
        <v>20.7</v>
      </c>
      <c r="H271" s="15">
        <v>33.700000000000003</v>
      </c>
      <c r="I271" s="13">
        <v>68.400000000000006</v>
      </c>
      <c r="J271" s="14">
        <v>61.1</v>
      </c>
      <c r="K271" s="15">
        <v>74.900000000000006</v>
      </c>
      <c r="L271" s="13">
        <v>8.9</v>
      </c>
      <c r="M271" s="14">
        <v>5.6</v>
      </c>
      <c r="N271" s="15">
        <v>13.9</v>
      </c>
    </row>
    <row r="272" spans="1:14" s="27" customFormat="1" x14ac:dyDescent="0.2">
      <c r="A272" s="26">
        <v>52</v>
      </c>
      <c r="B272" s="6" t="s">
        <v>48</v>
      </c>
      <c r="C272" s="13">
        <v>17.399999999999999</v>
      </c>
      <c r="D272" s="14">
        <v>11.6</v>
      </c>
      <c r="E272" s="15">
        <v>25.4</v>
      </c>
      <c r="F272" s="13">
        <v>17.8</v>
      </c>
      <c r="G272" s="14">
        <v>11.9</v>
      </c>
      <c r="H272" s="15">
        <v>25.8</v>
      </c>
      <c r="I272" s="13">
        <v>61.1</v>
      </c>
      <c r="J272" s="14">
        <v>51.9</v>
      </c>
      <c r="K272" s="15">
        <v>69.7</v>
      </c>
      <c r="L272" s="13">
        <v>10.1</v>
      </c>
      <c r="M272" s="14">
        <v>5.6</v>
      </c>
      <c r="N272" s="15">
        <v>17.600000000000001</v>
      </c>
    </row>
    <row r="273" spans="1:14" s="27" customFormat="1" x14ac:dyDescent="0.2">
      <c r="A273" s="26">
        <v>53</v>
      </c>
      <c r="B273" s="6" t="s">
        <v>48</v>
      </c>
      <c r="C273" s="13">
        <v>13.3</v>
      </c>
      <c r="D273" s="14">
        <v>8.1</v>
      </c>
      <c r="E273" s="15">
        <v>21</v>
      </c>
      <c r="F273" s="13">
        <v>16.2</v>
      </c>
      <c r="G273" s="14">
        <v>10.4</v>
      </c>
      <c r="H273" s="15">
        <v>24.5</v>
      </c>
      <c r="I273" s="13">
        <v>57.6</v>
      </c>
      <c r="J273" s="14">
        <v>47.6</v>
      </c>
      <c r="K273" s="15">
        <v>67</v>
      </c>
      <c r="L273" s="13">
        <v>7.2</v>
      </c>
      <c r="M273" s="14">
        <v>3.4</v>
      </c>
      <c r="N273" s="15">
        <v>14.7</v>
      </c>
    </row>
    <row r="274" spans="1:14" s="27" customFormat="1" x14ac:dyDescent="0.2">
      <c r="A274" s="26">
        <v>75</v>
      </c>
      <c r="B274" s="6" t="s">
        <v>48</v>
      </c>
      <c r="C274" s="13">
        <v>17.600000000000001</v>
      </c>
      <c r="D274" s="14">
        <v>12.9</v>
      </c>
      <c r="E274" s="15">
        <v>23.6</v>
      </c>
      <c r="F274" s="13">
        <v>18.5</v>
      </c>
      <c r="G274" s="14">
        <v>13.6</v>
      </c>
      <c r="H274" s="15">
        <v>24.6</v>
      </c>
      <c r="I274" s="13">
        <v>60.8</v>
      </c>
      <c r="J274" s="14">
        <v>53.5</v>
      </c>
      <c r="K274" s="15">
        <v>67.599999999999994</v>
      </c>
      <c r="L274" s="13">
        <v>8.4</v>
      </c>
      <c r="M274" s="14">
        <v>5.3</v>
      </c>
      <c r="N274" s="15">
        <v>13.2</v>
      </c>
    </row>
    <row r="275" spans="1:14" s="27" customFormat="1" x14ac:dyDescent="0.2">
      <c r="A275" s="26">
        <v>76</v>
      </c>
      <c r="B275" s="6" t="s">
        <v>48</v>
      </c>
      <c r="C275" s="13">
        <v>24.7</v>
      </c>
      <c r="D275" s="14">
        <v>18.8</v>
      </c>
      <c r="E275" s="15">
        <v>31.8</v>
      </c>
      <c r="F275" s="13">
        <v>24.2</v>
      </c>
      <c r="G275" s="14">
        <v>18.3</v>
      </c>
      <c r="H275" s="15">
        <v>31.2</v>
      </c>
      <c r="I275" s="13">
        <v>60.3</v>
      </c>
      <c r="J275" s="14">
        <v>52.7</v>
      </c>
      <c r="K275" s="15">
        <v>67.400000000000006</v>
      </c>
      <c r="L275" s="13">
        <v>11.4</v>
      </c>
      <c r="M275" s="14">
        <v>7.3</v>
      </c>
      <c r="N275" s="15">
        <v>17.5</v>
      </c>
    </row>
    <row r="276" spans="1:14" s="27" customFormat="1" x14ac:dyDescent="0.2">
      <c r="A276" s="26">
        <v>84</v>
      </c>
      <c r="B276" s="6" t="s">
        <v>48</v>
      </c>
      <c r="C276" s="13">
        <v>20.9</v>
      </c>
      <c r="D276" s="14">
        <v>16.100000000000001</v>
      </c>
      <c r="E276" s="15">
        <v>26.7</v>
      </c>
      <c r="F276" s="13">
        <v>18.5</v>
      </c>
      <c r="G276" s="14">
        <v>14.1</v>
      </c>
      <c r="H276" s="15">
        <v>24.1</v>
      </c>
      <c r="I276" s="13">
        <v>60.5</v>
      </c>
      <c r="J276" s="14">
        <v>54</v>
      </c>
      <c r="K276" s="15">
        <v>66.599999999999994</v>
      </c>
      <c r="L276" s="13">
        <v>8.8000000000000007</v>
      </c>
      <c r="M276" s="14">
        <v>5.8</v>
      </c>
      <c r="N276" s="15">
        <v>13.2</v>
      </c>
    </row>
    <row r="277" spans="1:14" s="54" customFormat="1" x14ac:dyDescent="0.2">
      <c r="A277" s="55">
        <v>93</v>
      </c>
      <c r="B277" s="7" t="s">
        <v>48</v>
      </c>
      <c r="C277" s="16">
        <v>20</v>
      </c>
      <c r="D277" s="2">
        <v>14.4</v>
      </c>
      <c r="E277" s="17">
        <v>27</v>
      </c>
      <c r="F277" s="16">
        <v>21.9</v>
      </c>
      <c r="G277" s="2">
        <v>16.100000000000001</v>
      </c>
      <c r="H277" s="17">
        <v>29.2</v>
      </c>
      <c r="I277" s="16">
        <v>62.5</v>
      </c>
      <c r="J277" s="2">
        <v>54.6</v>
      </c>
      <c r="K277" s="17">
        <v>69.8</v>
      </c>
      <c r="L277" s="16">
        <v>7.9</v>
      </c>
      <c r="M277" s="2">
        <v>4.5</v>
      </c>
      <c r="N277" s="17">
        <v>13.3</v>
      </c>
    </row>
    <row r="278" spans="1:14" s="53" customFormat="1" x14ac:dyDescent="0.2">
      <c r="A278" s="39">
        <v>11</v>
      </c>
      <c r="B278" s="51" t="s">
        <v>49</v>
      </c>
      <c r="C278" s="52">
        <v>21.9</v>
      </c>
      <c r="D278" s="24">
        <v>17.7</v>
      </c>
      <c r="E278" s="25">
        <v>26.8</v>
      </c>
      <c r="F278" s="52">
        <v>18.7</v>
      </c>
      <c r="G278" s="24">
        <v>14.8</v>
      </c>
      <c r="H278" s="25">
        <v>23.4</v>
      </c>
      <c r="I278" s="52">
        <v>62.7</v>
      </c>
      <c r="J278" s="24">
        <v>57.3</v>
      </c>
      <c r="K278" s="25">
        <v>66.8</v>
      </c>
      <c r="L278" s="52">
        <v>8.6</v>
      </c>
      <c r="M278" s="24">
        <v>5.9</v>
      </c>
      <c r="N278" s="25">
        <v>12.4</v>
      </c>
    </row>
    <row r="279" spans="1:14" s="27" customFormat="1" x14ac:dyDescent="0.2">
      <c r="A279" s="26">
        <v>24</v>
      </c>
      <c r="B279" s="6" t="s">
        <v>49</v>
      </c>
      <c r="C279" s="13">
        <v>20.9</v>
      </c>
      <c r="D279" s="14">
        <v>13.2</v>
      </c>
      <c r="E279" s="15">
        <v>31.3</v>
      </c>
      <c r="F279" s="13">
        <v>14.2</v>
      </c>
      <c r="G279" s="14">
        <v>8.1</v>
      </c>
      <c r="H279" s="15">
        <v>23.9</v>
      </c>
      <c r="I279" s="13">
        <v>60.1</v>
      </c>
      <c r="J279" s="14">
        <v>49.1</v>
      </c>
      <c r="K279" s="15">
        <v>70.2</v>
      </c>
      <c r="L279" s="13">
        <v>9</v>
      </c>
      <c r="M279" s="14">
        <v>4.2</v>
      </c>
      <c r="N279" s="15">
        <v>18</v>
      </c>
    </row>
    <row r="280" spans="1:14" s="27" customFormat="1" x14ac:dyDescent="0.2">
      <c r="A280" s="26">
        <v>27</v>
      </c>
      <c r="B280" s="6" t="s">
        <v>49</v>
      </c>
      <c r="C280" s="13">
        <v>18.100000000000001</v>
      </c>
      <c r="D280" s="14">
        <v>11.6</v>
      </c>
      <c r="E280" s="15">
        <v>27.2</v>
      </c>
      <c r="F280" s="13">
        <v>16</v>
      </c>
      <c r="G280" s="14">
        <v>9.6999999999999993</v>
      </c>
      <c r="H280" s="15">
        <v>25.3</v>
      </c>
      <c r="I280" s="13">
        <v>59.6</v>
      </c>
      <c r="J280" s="14">
        <v>49.2</v>
      </c>
      <c r="K280" s="15">
        <v>69.2</v>
      </c>
      <c r="L280" s="13">
        <v>9.1</v>
      </c>
      <c r="M280" s="14">
        <v>4.8</v>
      </c>
      <c r="N280" s="15">
        <v>16.8</v>
      </c>
    </row>
    <row r="281" spans="1:14" s="27" customFormat="1" x14ac:dyDescent="0.2">
      <c r="A281" s="26">
        <v>28</v>
      </c>
      <c r="B281" s="6" t="s">
        <v>49</v>
      </c>
      <c r="C281" s="13">
        <v>20.9</v>
      </c>
      <c r="D281" s="14">
        <v>14.1</v>
      </c>
      <c r="E281" s="15">
        <v>29.9</v>
      </c>
      <c r="F281" s="13">
        <v>19.5</v>
      </c>
      <c r="G281" s="14">
        <v>12.8</v>
      </c>
      <c r="H281" s="15">
        <v>28.7</v>
      </c>
      <c r="I281" s="13">
        <v>62.6</v>
      </c>
      <c r="J281" s="14">
        <v>53.1</v>
      </c>
      <c r="K281" s="15">
        <v>71.3</v>
      </c>
      <c r="L281" s="13">
        <v>4.7</v>
      </c>
      <c r="M281" s="14">
        <v>1.9</v>
      </c>
      <c r="N281" s="15">
        <v>11.2</v>
      </c>
    </row>
    <row r="282" spans="1:14" s="27" customFormat="1" x14ac:dyDescent="0.2">
      <c r="A282" s="26">
        <v>32</v>
      </c>
      <c r="B282" s="6" t="s">
        <v>49</v>
      </c>
      <c r="C282" s="13">
        <v>21.1</v>
      </c>
      <c r="D282" s="14">
        <v>15.8</v>
      </c>
      <c r="E282" s="15">
        <v>27.5</v>
      </c>
      <c r="F282" s="13">
        <v>19.5</v>
      </c>
      <c r="G282" s="14">
        <v>14.3</v>
      </c>
      <c r="H282" s="15">
        <v>25.8</v>
      </c>
      <c r="I282" s="13">
        <v>65.900000000000006</v>
      </c>
      <c r="J282" s="14">
        <v>58.8</v>
      </c>
      <c r="K282" s="15">
        <v>72.3</v>
      </c>
      <c r="L282" s="13">
        <v>7.1</v>
      </c>
      <c r="M282" s="14">
        <v>4.2</v>
      </c>
      <c r="N282" s="15">
        <v>11.7</v>
      </c>
    </row>
    <row r="283" spans="1:14" s="27" customFormat="1" x14ac:dyDescent="0.2">
      <c r="A283" s="26">
        <v>44</v>
      </c>
      <c r="B283" s="6" t="s">
        <v>49</v>
      </c>
      <c r="C283" s="13">
        <v>17.8</v>
      </c>
      <c r="D283" s="14">
        <v>12.8</v>
      </c>
      <c r="E283" s="15">
        <v>24.3</v>
      </c>
      <c r="F283" s="13">
        <v>18.7</v>
      </c>
      <c r="G283" s="14">
        <v>13.4</v>
      </c>
      <c r="H283" s="15">
        <v>25.4</v>
      </c>
      <c r="I283" s="13">
        <v>64.2</v>
      </c>
      <c r="J283" s="14">
        <v>56.6</v>
      </c>
      <c r="K283" s="15">
        <v>71.2</v>
      </c>
      <c r="L283" s="13">
        <v>5.9</v>
      </c>
      <c r="M283" s="14">
        <v>3.3</v>
      </c>
      <c r="N283" s="15">
        <v>10.6</v>
      </c>
    </row>
    <row r="284" spans="1:14" s="27" customFormat="1" x14ac:dyDescent="0.2">
      <c r="A284" s="26">
        <v>52</v>
      </c>
      <c r="B284" s="6" t="s">
        <v>49</v>
      </c>
      <c r="C284" s="13">
        <v>20.3</v>
      </c>
      <c r="D284" s="14">
        <v>14</v>
      </c>
      <c r="E284" s="15">
        <v>28.5</v>
      </c>
      <c r="F284" s="13">
        <v>14.2</v>
      </c>
      <c r="G284" s="14">
        <v>9</v>
      </c>
      <c r="H284" s="15">
        <v>21.6</v>
      </c>
      <c r="I284" s="13">
        <v>60.4</v>
      </c>
      <c r="J284" s="14">
        <v>51.5</v>
      </c>
      <c r="K284" s="15">
        <v>68.599999999999994</v>
      </c>
      <c r="L284" s="13">
        <v>9.8000000000000007</v>
      </c>
      <c r="M284" s="14">
        <v>5.7</v>
      </c>
      <c r="N284" s="15">
        <v>16.399999999999999</v>
      </c>
    </row>
    <row r="285" spans="1:14" s="27" customFormat="1" x14ac:dyDescent="0.2">
      <c r="A285" s="26">
        <v>53</v>
      </c>
      <c r="B285" s="6" t="s">
        <v>49</v>
      </c>
      <c r="C285" s="13">
        <v>17</v>
      </c>
      <c r="D285" s="14">
        <v>10.7</v>
      </c>
      <c r="E285" s="15">
        <v>26.1</v>
      </c>
      <c r="F285" s="13">
        <v>10.3</v>
      </c>
      <c r="G285" s="14">
        <v>5.8</v>
      </c>
      <c r="H285" s="15">
        <v>17.600000000000001</v>
      </c>
      <c r="I285" s="13">
        <v>60.8</v>
      </c>
      <c r="J285" s="14">
        <v>50.7</v>
      </c>
      <c r="K285" s="15">
        <v>70.099999999999994</v>
      </c>
      <c r="L285" s="13">
        <v>10</v>
      </c>
      <c r="M285" s="14">
        <v>5.6</v>
      </c>
      <c r="N285" s="15">
        <v>17.100000000000001</v>
      </c>
    </row>
    <row r="286" spans="1:14" s="27" customFormat="1" x14ac:dyDescent="0.2">
      <c r="A286" s="26">
        <v>75</v>
      </c>
      <c r="B286" s="6" t="s">
        <v>49</v>
      </c>
      <c r="C286" s="13">
        <v>21.3</v>
      </c>
      <c r="D286" s="14">
        <v>15.8</v>
      </c>
      <c r="E286" s="15">
        <v>28</v>
      </c>
      <c r="F286" s="13">
        <v>17.2</v>
      </c>
      <c r="G286" s="14">
        <v>12.3</v>
      </c>
      <c r="H286" s="15">
        <v>23.7</v>
      </c>
      <c r="I286" s="13">
        <v>63.7</v>
      </c>
      <c r="J286" s="14">
        <v>56.4</v>
      </c>
      <c r="K286" s="15">
        <v>70.400000000000006</v>
      </c>
      <c r="L286" s="13">
        <v>8.6999999999999993</v>
      </c>
      <c r="M286" s="14">
        <v>5.3</v>
      </c>
      <c r="N286" s="15">
        <v>13.9</v>
      </c>
    </row>
    <row r="287" spans="1:14" s="27" customFormat="1" x14ac:dyDescent="0.2">
      <c r="A287" s="26">
        <v>76</v>
      </c>
      <c r="B287" s="6" t="s">
        <v>49</v>
      </c>
      <c r="C287" s="13">
        <v>22.3</v>
      </c>
      <c r="D287" s="14">
        <v>16.600000000000001</v>
      </c>
      <c r="E287" s="15">
        <v>29.2</v>
      </c>
      <c r="F287" s="13">
        <v>21.8</v>
      </c>
      <c r="G287" s="14">
        <v>16.399999999999999</v>
      </c>
      <c r="H287" s="15">
        <v>28.4</v>
      </c>
      <c r="I287" s="13">
        <v>62.6</v>
      </c>
      <c r="J287" s="14">
        <v>55.1</v>
      </c>
      <c r="K287" s="15">
        <v>69.599999999999994</v>
      </c>
      <c r="L287" s="13">
        <v>9.1</v>
      </c>
      <c r="M287" s="14">
        <v>5.7</v>
      </c>
      <c r="N287" s="15">
        <v>14.1</v>
      </c>
    </row>
    <row r="288" spans="1:14" s="27" customFormat="1" x14ac:dyDescent="0.2">
      <c r="A288" s="26">
        <v>84</v>
      </c>
      <c r="B288" s="6" t="s">
        <v>49</v>
      </c>
      <c r="C288" s="13">
        <v>23.3</v>
      </c>
      <c r="D288" s="14">
        <v>18.100000000000001</v>
      </c>
      <c r="E288" s="15">
        <v>29.4</v>
      </c>
      <c r="F288" s="13">
        <v>24.3</v>
      </c>
      <c r="G288" s="14">
        <v>19</v>
      </c>
      <c r="H288" s="15">
        <v>30.6</v>
      </c>
      <c r="I288" s="13">
        <v>70.900000000000006</v>
      </c>
      <c r="J288" s="14">
        <v>64.7</v>
      </c>
      <c r="K288" s="15">
        <v>76.5</v>
      </c>
      <c r="L288" s="13">
        <v>9.9</v>
      </c>
      <c r="M288" s="14">
        <v>6.5</v>
      </c>
      <c r="N288" s="15">
        <v>14.8</v>
      </c>
    </row>
    <row r="289" spans="1:14" s="54" customFormat="1" x14ac:dyDescent="0.2">
      <c r="A289" s="55">
        <v>93</v>
      </c>
      <c r="B289" s="7" t="s">
        <v>49</v>
      </c>
      <c r="C289" s="16">
        <v>16.5</v>
      </c>
      <c r="D289" s="2">
        <v>11.3</v>
      </c>
      <c r="E289" s="17">
        <v>23.4</v>
      </c>
      <c r="F289" s="16">
        <v>23.1</v>
      </c>
      <c r="G289" s="2">
        <v>17.100000000000001</v>
      </c>
      <c r="H289" s="17">
        <v>30.6</v>
      </c>
      <c r="I289" s="16">
        <v>61</v>
      </c>
      <c r="J289" s="2">
        <v>52.9</v>
      </c>
      <c r="K289" s="17">
        <v>68.599999999999994</v>
      </c>
      <c r="L289" s="16">
        <v>9.5</v>
      </c>
      <c r="M289" s="2">
        <v>5.7</v>
      </c>
      <c r="N289" s="17">
        <v>15.5</v>
      </c>
    </row>
    <row r="290" spans="1:14" s="53" customFormat="1" x14ac:dyDescent="0.2">
      <c r="A290" s="39">
        <v>11</v>
      </c>
      <c r="B290" s="51" t="s">
        <v>50</v>
      </c>
      <c r="C290" s="52">
        <v>20.5</v>
      </c>
      <c r="D290" s="24">
        <v>16.5</v>
      </c>
      <c r="E290" s="25">
        <v>25.3</v>
      </c>
      <c r="F290" s="52">
        <v>17.5</v>
      </c>
      <c r="G290" s="24">
        <v>13.8</v>
      </c>
      <c r="H290" s="25">
        <v>22</v>
      </c>
      <c r="I290" s="52">
        <v>72.099999999999994</v>
      </c>
      <c r="J290" s="24">
        <v>67.099999999999994</v>
      </c>
      <c r="K290" s="25">
        <v>76.7</v>
      </c>
      <c r="L290" s="52">
        <v>8.8000000000000007</v>
      </c>
      <c r="M290" s="24">
        <v>6.2</v>
      </c>
      <c r="N290" s="25">
        <v>12.5</v>
      </c>
    </row>
    <row r="291" spans="1:14" s="27" customFormat="1" x14ac:dyDescent="0.2">
      <c r="A291" s="26">
        <v>24</v>
      </c>
      <c r="B291" s="6" t="s">
        <v>50</v>
      </c>
      <c r="C291" s="13">
        <v>20.3</v>
      </c>
      <c r="D291" s="14">
        <v>12.9</v>
      </c>
      <c r="E291" s="15">
        <v>30.4</v>
      </c>
      <c r="F291" s="13">
        <v>14.6</v>
      </c>
      <c r="G291" s="14">
        <v>8.4</v>
      </c>
      <c r="H291" s="15">
        <v>24.2</v>
      </c>
      <c r="I291" s="13">
        <v>70.099999999999994</v>
      </c>
      <c r="J291" s="14">
        <v>59.5</v>
      </c>
      <c r="K291" s="15">
        <v>78.900000000000006</v>
      </c>
      <c r="L291" s="13">
        <v>9</v>
      </c>
      <c r="M291" s="14">
        <v>4.5</v>
      </c>
      <c r="N291" s="15">
        <v>17.2</v>
      </c>
    </row>
    <row r="292" spans="1:14" s="27" customFormat="1" x14ac:dyDescent="0.2">
      <c r="A292" s="26">
        <v>27</v>
      </c>
      <c r="B292" s="6" t="s">
        <v>50</v>
      </c>
      <c r="C292" s="13">
        <v>17.100000000000001</v>
      </c>
      <c r="D292" s="14">
        <v>10.3</v>
      </c>
      <c r="E292" s="15">
        <v>27</v>
      </c>
      <c r="F292" s="13">
        <v>18.3</v>
      </c>
      <c r="G292" s="14">
        <v>11.1</v>
      </c>
      <c r="H292" s="15">
        <v>28.7</v>
      </c>
      <c r="I292" s="13">
        <v>58.7</v>
      </c>
      <c r="J292" s="14">
        <v>48</v>
      </c>
      <c r="K292" s="15">
        <v>69.7</v>
      </c>
      <c r="L292" s="13">
        <v>12.1</v>
      </c>
      <c r="M292" s="14">
        <v>6.5</v>
      </c>
      <c r="N292" s="15">
        <v>21.4</v>
      </c>
    </row>
    <row r="293" spans="1:14" s="27" customFormat="1" x14ac:dyDescent="0.2">
      <c r="A293" s="26">
        <v>28</v>
      </c>
      <c r="B293" s="6" t="s">
        <v>50</v>
      </c>
      <c r="C293" s="13">
        <v>20.6</v>
      </c>
      <c r="D293" s="14">
        <v>14</v>
      </c>
      <c r="E293" s="15">
        <v>29.1</v>
      </c>
      <c r="F293" s="13">
        <v>14.1</v>
      </c>
      <c r="G293" s="14">
        <v>8.6</v>
      </c>
      <c r="H293" s="15">
        <v>22.3</v>
      </c>
      <c r="I293" s="13">
        <v>63.6</v>
      </c>
      <c r="J293" s="14">
        <v>54.2</v>
      </c>
      <c r="K293" s="15">
        <v>72</v>
      </c>
      <c r="L293" s="13">
        <v>12.8</v>
      </c>
      <c r="M293" s="14">
        <v>7.7</v>
      </c>
      <c r="N293" s="15">
        <v>20.6</v>
      </c>
    </row>
    <row r="294" spans="1:14" s="27" customFormat="1" x14ac:dyDescent="0.2">
      <c r="A294" s="26">
        <v>32</v>
      </c>
      <c r="B294" s="6" t="s">
        <v>50</v>
      </c>
      <c r="C294" s="13">
        <v>23.4</v>
      </c>
      <c r="D294" s="14">
        <v>17.899999999999999</v>
      </c>
      <c r="E294" s="15">
        <v>29.8</v>
      </c>
      <c r="F294" s="13">
        <v>16.600000000000001</v>
      </c>
      <c r="G294" s="14">
        <v>11.9</v>
      </c>
      <c r="H294" s="15">
        <v>22.7</v>
      </c>
      <c r="I294" s="13">
        <v>70.599999999999994</v>
      </c>
      <c r="J294" s="14">
        <v>63.6</v>
      </c>
      <c r="K294" s="15">
        <v>76.7</v>
      </c>
      <c r="L294" s="13">
        <v>6.1</v>
      </c>
      <c r="M294" s="14">
        <v>3.5</v>
      </c>
      <c r="N294" s="15">
        <v>10.199999999999999</v>
      </c>
    </row>
    <row r="295" spans="1:14" s="27" customFormat="1" x14ac:dyDescent="0.2">
      <c r="A295" s="26">
        <v>44</v>
      </c>
      <c r="B295" s="6" t="s">
        <v>50</v>
      </c>
      <c r="C295" s="13">
        <v>17.5</v>
      </c>
      <c r="D295" s="14">
        <v>12</v>
      </c>
      <c r="E295" s="15">
        <v>23.5</v>
      </c>
      <c r="F295" s="13">
        <v>14.4</v>
      </c>
      <c r="G295" s="14">
        <v>10.1</v>
      </c>
      <c r="H295" s="15">
        <v>20.3</v>
      </c>
      <c r="I295" s="13">
        <v>66.599999999999994</v>
      </c>
      <c r="J295" s="14">
        <v>59.5</v>
      </c>
      <c r="K295" s="15">
        <v>73.099999999999994</v>
      </c>
      <c r="L295" s="13">
        <v>8.6</v>
      </c>
      <c r="M295" s="14">
        <v>5.4</v>
      </c>
      <c r="N295" s="15">
        <v>13.6</v>
      </c>
    </row>
    <row r="296" spans="1:14" s="27" customFormat="1" x14ac:dyDescent="0.2">
      <c r="A296" s="26">
        <v>52</v>
      </c>
      <c r="B296" s="6" t="s">
        <v>50</v>
      </c>
      <c r="C296" s="13">
        <v>15.7</v>
      </c>
      <c r="D296" s="14">
        <v>10.199999999999999</v>
      </c>
      <c r="E296" s="15">
        <v>23.4</v>
      </c>
      <c r="F296" s="13">
        <v>11.6</v>
      </c>
      <c r="G296" s="14">
        <v>7</v>
      </c>
      <c r="H296" s="15">
        <v>18.8</v>
      </c>
      <c r="I296" s="13">
        <v>58.5</v>
      </c>
      <c r="J296" s="14">
        <v>49.5</v>
      </c>
      <c r="K296" s="15">
        <v>67.099999999999994</v>
      </c>
      <c r="L296" s="13">
        <v>9.5</v>
      </c>
      <c r="M296" s="14">
        <v>5.4</v>
      </c>
      <c r="N296" s="15">
        <v>16.2</v>
      </c>
    </row>
    <row r="297" spans="1:14" s="27" customFormat="1" x14ac:dyDescent="0.2">
      <c r="A297" s="26">
        <v>53</v>
      </c>
      <c r="B297" s="6" t="s">
        <v>50</v>
      </c>
      <c r="C297" s="13">
        <v>15.9</v>
      </c>
      <c r="D297" s="14">
        <v>10.1</v>
      </c>
      <c r="E297" s="15">
        <v>24.3</v>
      </c>
      <c r="F297" s="13">
        <v>12.6</v>
      </c>
      <c r="G297" s="14">
        <v>7.6</v>
      </c>
      <c r="H297" s="15">
        <v>20.2</v>
      </c>
      <c r="I297" s="13">
        <v>67.900000000000006</v>
      </c>
      <c r="J297" s="14">
        <v>58.5</v>
      </c>
      <c r="K297" s="15">
        <v>76</v>
      </c>
      <c r="L297" s="13">
        <v>9.8000000000000007</v>
      </c>
      <c r="M297" s="14">
        <v>5.5</v>
      </c>
      <c r="N297" s="15">
        <v>16.899999999999999</v>
      </c>
    </row>
    <row r="298" spans="1:14" s="27" customFormat="1" x14ac:dyDescent="0.2">
      <c r="A298" s="26">
        <v>75</v>
      </c>
      <c r="B298" s="6" t="s">
        <v>50</v>
      </c>
      <c r="C298" s="13">
        <v>12.6</v>
      </c>
      <c r="D298" s="14">
        <v>8.5</v>
      </c>
      <c r="E298" s="15">
        <v>18.2</v>
      </c>
      <c r="F298" s="13">
        <v>11</v>
      </c>
      <c r="G298" s="14">
        <v>7.3</v>
      </c>
      <c r="H298" s="15">
        <v>16.2</v>
      </c>
      <c r="I298" s="13">
        <v>60.6</v>
      </c>
      <c r="J298" s="14">
        <v>53.3</v>
      </c>
      <c r="K298" s="15">
        <v>67.400000000000006</v>
      </c>
      <c r="L298" s="13">
        <v>5.2</v>
      </c>
      <c r="M298" s="14">
        <v>2.9</v>
      </c>
      <c r="N298" s="15">
        <v>9.3000000000000007</v>
      </c>
    </row>
    <row r="299" spans="1:14" s="27" customFormat="1" x14ac:dyDescent="0.2">
      <c r="A299" s="26">
        <v>76</v>
      </c>
      <c r="B299" s="6" t="s">
        <v>50</v>
      </c>
      <c r="C299" s="13">
        <v>24.4</v>
      </c>
      <c r="D299" s="14">
        <v>18.7</v>
      </c>
      <c r="E299" s="15">
        <v>31.1</v>
      </c>
      <c r="F299" s="13">
        <v>16.5</v>
      </c>
      <c r="G299" s="14">
        <v>11.7</v>
      </c>
      <c r="H299" s="15">
        <v>22.6</v>
      </c>
      <c r="I299" s="13">
        <v>65.599999999999994</v>
      </c>
      <c r="J299" s="14">
        <v>58.4</v>
      </c>
      <c r="K299" s="15">
        <v>72.2</v>
      </c>
      <c r="L299" s="13">
        <v>10.5</v>
      </c>
      <c r="M299" s="14">
        <v>6.8</v>
      </c>
      <c r="N299" s="15">
        <v>15.9</v>
      </c>
    </row>
    <row r="300" spans="1:14" s="27" customFormat="1" x14ac:dyDescent="0.2">
      <c r="A300" s="26">
        <v>84</v>
      </c>
      <c r="B300" s="6" t="s">
        <v>50</v>
      </c>
      <c r="C300" s="13">
        <v>15.4</v>
      </c>
      <c r="D300" s="14">
        <v>11.3</v>
      </c>
      <c r="E300" s="15">
        <v>20.8</v>
      </c>
      <c r="F300" s="13">
        <v>12.7</v>
      </c>
      <c r="G300" s="14">
        <v>8.9</v>
      </c>
      <c r="H300" s="15">
        <v>17.8</v>
      </c>
      <c r="I300" s="13">
        <v>65.400000000000006</v>
      </c>
      <c r="J300" s="14">
        <v>58.8</v>
      </c>
      <c r="K300" s="15">
        <v>71.400000000000006</v>
      </c>
      <c r="L300" s="13">
        <v>10.7</v>
      </c>
      <c r="M300" s="14">
        <v>7.3</v>
      </c>
      <c r="N300" s="15">
        <v>15.4</v>
      </c>
    </row>
    <row r="301" spans="1:14" s="54" customFormat="1" x14ac:dyDescent="0.2">
      <c r="A301" s="55">
        <v>93</v>
      </c>
      <c r="B301" s="7" t="s">
        <v>50</v>
      </c>
      <c r="C301" s="16">
        <v>21.9</v>
      </c>
      <c r="D301" s="2">
        <v>15.9</v>
      </c>
      <c r="E301" s="17">
        <v>29.5</v>
      </c>
      <c r="F301" s="16">
        <v>17.8</v>
      </c>
      <c r="G301" s="2">
        <v>12.2</v>
      </c>
      <c r="H301" s="17">
        <v>25.2</v>
      </c>
      <c r="I301" s="16">
        <v>64.7</v>
      </c>
      <c r="J301" s="2">
        <v>56.3</v>
      </c>
      <c r="K301" s="17">
        <v>72.3</v>
      </c>
      <c r="L301" s="16">
        <v>10.3</v>
      </c>
      <c r="M301" s="2">
        <v>6.3</v>
      </c>
      <c r="N301" s="17">
        <v>16.600000000000001</v>
      </c>
    </row>
    <row r="302" spans="1:14" s="53" customFormat="1" x14ac:dyDescent="0.2">
      <c r="A302" s="39">
        <v>11</v>
      </c>
      <c r="B302" s="51" t="s">
        <v>51</v>
      </c>
      <c r="C302" s="52">
        <v>22.5</v>
      </c>
      <c r="D302" s="24">
        <v>18.3</v>
      </c>
      <c r="E302" s="25">
        <v>27.4</v>
      </c>
      <c r="F302" s="52">
        <v>16</v>
      </c>
      <c r="G302" s="24">
        <v>12.3</v>
      </c>
      <c r="H302" s="25">
        <v>20.5</v>
      </c>
      <c r="I302" s="52">
        <v>62.2</v>
      </c>
      <c r="J302" s="24">
        <v>56.8</v>
      </c>
      <c r="K302" s="25">
        <v>67.400000000000006</v>
      </c>
      <c r="L302" s="52">
        <v>8.5</v>
      </c>
      <c r="M302" s="24">
        <v>5.8</v>
      </c>
      <c r="N302" s="25">
        <v>12.3</v>
      </c>
    </row>
    <row r="303" spans="1:14" s="27" customFormat="1" x14ac:dyDescent="0.2">
      <c r="A303" s="26">
        <v>24</v>
      </c>
      <c r="B303" s="6" t="s">
        <v>51</v>
      </c>
      <c r="C303" s="13">
        <v>17.2</v>
      </c>
      <c r="D303" s="14">
        <v>10.6</v>
      </c>
      <c r="E303" s="15">
        <v>26.6</v>
      </c>
      <c r="F303" s="13">
        <v>11.1</v>
      </c>
      <c r="G303" s="14">
        <v>6.1</v>
      </c>
      <c r="H303" s="15">
        <v>19.600000000000001</v>
      </c>
      <c r="I303" s="13">
        <v>59.1</v>
      </c>
      <c r="J303" s="14">
        <v>48.6</v>
      </c>
      <c r="K303" s="15">
        <v>68.900000000000006</v>
      </c>
      <c r="L303" s="13">
        <v>7.6</v>
      </c>
      <c r="M303" s="14">
        <v>3.6</v>
      </c>
      <c r="N303" s="15">
        <v>15.2</v>
      </c>
    </row>
    <row r="304" spans="1:14" s="27" customFormat="1" x14ac:dyDescent="0.2">
      <c r="A304" s="26">
        <v>27</v>
      </c>
      <c r="B304" s="6" t="s">
        <v>51</v>
      </c>
      <c r="C304" s="13">
        <v>16</v>
      </c>
      <c r="D304" s="14">
        <v>9.6</v>
      </c>
      <c r="E304" s="15">
        <v>25.4</v>
      </c>
      <c r="F304" s="13">
        <v>9.1</v>
      </c>
      <c r="G304" s="14">
        <v>4.7</v>
      </c>
      <c r="H304" s="15">
        <v>16.8</v>
      </c>
      <c r="I304" s="13">
        <v>55.1</v>
      </c>
      <c r="J304" s="14">
        <v>44.8</v>
      </c>
      <c r="K304" s="15">
        <v>65.099999999999994</v>
      </c>
      <c r="L304" s="13">
        <v>10.199999999999999</v>
      </c>
      <c r="M304" s="14">
        <v>5.4</v>
      </c>
      <c r="N304" s="15">
        <v>18.600000000000001</v>
      </c>
    </row>
    <row r="305" spans="1:14" s="27" customFormat="1" x14ac:dyDescent="0.2">
      <c r="A305" s="26">
        <v>28</v>
      </c>
      <c r="B305" s="6" t="s">
        <v>51</v>
      </c>
      <c r="C305" s="13">
        <v>25.8</v>
      </c>
      <c r="D305" s="14">
        <v>17.5</v>
      </c>
      <c r="E305" s="15">
        <v>36.299999999999997</v>
      </c>
      <c r="F305" s="13">
        <v>12.3</v>
      </c>
      <c r="G305" s="14">
        <v>6.8</v>
      </c>
      <c r="H305" s="15">
        <v>21.1</v>
      </c>
      <c r="I305" s="13">
        <v>61.6</v>
      </c>
      <c r="J305" s="14">
        <v>50.8</v>
      </c>
      <c r="K305" s="15">
        <v>71.400000000000006</v>
      </c>
      <c r="L305" s="13">
        <v>6.8</v>
      </c>
      <c r="M305" s="14">
        <v>3.3</v>
      </c>
      <c r="N305" s="15">
        <v>13.8</v>
      </c>
    </row>
    <row r="306" spans="1:14" s="27" customFormat="1" x14ac:dyDescent="0.2">
      <c r="A306" s="26">
        <v>32</v>
      </c>
      <c r="B306" s="6" t="s">
        <v>51</v>
      </c>
      <c r="C306" s="13">
        <v>19.600000000000001</v>
      </c>
      <c r="D306" s="14">
        <v>14.7</v>
      </c>
      <c r="E306" s="15">
        <v>25.7</v>
      </c>
      <c r="F306" s="13">
        <v>16.100000000000001</v>
      </c>
      <c r="G306" s="14">
        <v>11.7</v>
      </c>
      <c r="H306" s="15">
        <v>21.8</v>
      </c>
      <c r="I306" s="13">
        <v>56.6</v>
      </c>
      <c r="J306" s="14">
        <v>49.7</v>
      </c>
      <c r="K306" s="15">
        <v>63.3</v>
      </c>
      <c r="L306" s="13">
        <v>7.1</v>
      </c>
      <c r="M306" s="14">
        <v>4.2</v>
      </c>
      <c r="N306" s="15">
        <v>11.9</v>
      </c>
    </row>
    <row r="307" spans="1:14" s="27" customFormat="1" x14ac:dyDescent="0.2">
      <c r="A307" s="26">
        <v>44</v>
      </c>
      <c r="B307" s="6" t="s">
        <v>51</v>
      </c>
      <c r="C307" s="13">
        <v>15.8</v>
      </c>
      <c r="D307" s="14">
        <v>11</v>
      </c>
      <c r="E307" s="15">
        <v>22.2</v>
      </c>
      <c r="F307" s="13">
        <v>11.7</v>
      </c>
      <c r="G307" s="14">
        <v>7.7</v>
      </c>
      <c r="H307" s="15">
        <v>17.5</v>
      </c>
      <c r="I307" s="13">
        <v>55.1</v>
      </c>
      <c r="J307" s="14">
        <v>47.2</v>
      </c>
      <c r="K307" s="15">
        <v>62.7</v>
      </c>
      <c r="L307" s="13">
        <v>5.8</v>
      </c>
      <c r="M307" s="14">
        <v>3</v>
      </c>
      <c r="N307" s="15">
        <v>11</v>
      </c>
    </row>
    <row r="308" spans="1:14" s="27" customFormat="1" x14ac:dyDescent="0.2">
      <c r="A308" s="26">
        <v>52</v>
      </c>
      <c r="B308" s="6" t="s">
        <v>51</v>
      </c>
      <c r="C308" s="13">
        <v>18</v>
      </c>
      <c r="D308" s="14">
        <v>12.2</v>
      </c>
      <c r="E308" s="15">
        <v>25.9</v>
      </c>
      <c r="F308" s="13">
        <v>8</v>
      </c>
      <c r="G308" s="14">
        <v>4.3</v>
      </c>
      <c r="H308" s="15">
        <v>14.4</v>
      </c>
      <c r="I308" s="13">
        <v>52.1</v>
      </c>
      <c r="J308" s="14">
        <v>43.3</v>
      </c>
      <c r="K308" s="15">
        <v>60.8</v>
      </c>
      <c r="L308" s="13">
        <v>9.5</v>
      </c>
      <c r="M308" s="14">
        <v>5.4</v>
      </c>
      <c r="N308" s="15">
        <v>16.100000000000001</v>
      </c>
    </row>
    <row r="309" spans="1:14" s="27" customFormat="1" x14ac:dyDescent="0.2">
      <c r="A309" s="26">
        <v>53</v>
      </c>
      <c r="B309" s="6" t="s">
        <v>51</v>
      </c>
      <c r="C309" s="13">
        <v>13.9</v>
      </c>
      <c r="D309" s="14">
        <v>8.4</v>
      </c>
      <c r="E309" s="15">
        <v>22.1</v>
      </c>
      <c r="F309" s="13">
        <v>14.8</v>
      </c>
      <c r="G309" s="14">
        <v>9.3000000000000007</v>
      </c>
      <c r="H309" s="15">
        <v>22.9</v>
      </c>
      <c r="I309" s="13">
        <v>62.3</v>
      </c>
      <c r="J309" s="14">
        <v>52.8</v>
      </c>
      <c r="K309" s="15">
        <v>71</v>
      </c>
      <c r="L309" s="13">
        <v>7.3</v>
      </c>
      <c r="M309" s="14">
        <v>3.6</v>
      </c>
      <c r="N309" s="15">
        <v>14.3</v>
      </c>
    </row>
    <row r="310" spans="1:14" s="27" customFormat="1" x14ac:dyDescent="0.2">
      <c r="A310" s="26">
        <v>75</v>
      </c>
      <c r="B310" s="6" t="s">
        <v>51</v>
      </c>
      <c r="C310" s="13">
        <v>16.7</v>
      </c>
      <c r="D310" s="14">
        <v>11.9</v>
      </c>
      <c r="E310" s="15">
        <v>22.8</v>
      </c>
      <c r="F310" s="13">
        <v>12.7</v>
      </c>
      <c r="G310" s="14">
        <v>8.6999999999999993</v>
      </c>
      <c r="H310" s="15">
        <v>18.2</v>
      </c>
      <c r="I310" s="13">
        <v>59.4</v>
      </c>
      <c r="J310" s="14">
        <v>52</v>
      </c>
      <c r="K310" s="15">
        <v>66.400000000000006</v>
      </c>
      <c r="L310" s="13">
        <v>12</v>
      </c>
      <c r="M310" s="14">
        <v>8</v>
      </c>
      <c r="N310" s="15">
        <v>17.7</v>
      </c>
    </row>
    <row r="311" spans="1:14" s="27" customFormat="1" x14ac:dyDescent="0.2">
      <c r="A311" s="26">
        <v>76</v>
      </c>
      <c r="B311" s="6" t="s">
        <v>51</v>
      </c>
      <c r="C311" s="13">
        <v>18</v>
      </c>
      <c r="D311" s="14">
        <v>13</v>
      </c>
      <c r="E311" s="15">
        <v>24.4</v>
      </c>
      <c r="F311" s="13">
        <v>12.1</v>
      </c>
      <c r="G311" s="14">
        <v>8</v>
      </c>
      <c r="H311" s="15">
        <v>18</v>
      </c>
      <c r="I311" s="13">
        <v>60.2</v>
      </c>
      <c r="J311" s="14">
        <v>52.9</v>
      </c>
      <c r="K311" s="15">
        <v>67.099999999999994</v>
      </c>
      <c r="L311" s="13">
        <v>8.4</v>
      </c>
      <c r="M311" s="14">
        <v>5</v>
      </c>
      <c r="N311" s="15">
        <v>13.6</v>
      </c>
    </row>
    <row r="312" spans="1:14" s="27" customFormat="1" x14ac:dyDescent="0.2">
      <c r="A312" s="26">
        <v>84</v>
      </c>
      <c r="B312" s="6" t="s">
        <v>51</v>
      </c>
      <c r="C312" s="13">
        <v>22.3</v>
      </c>
      <c r="D312" s="14">
        <v>17.3</v>
      </c>
      <c r="E312" s="15">
        <v>28.3</v>
      </c>
      <c r="F312" s="13">
        <v>11.1</v>
      </c>
      <c r="G312" s="14">
        <v>7.6</v>
      </c>
      <c r="H312" s="15">
        <v>15.9</v>
      </c>
      <c r="I312" s="13">
        <v>62.1</v>
      </c>
      <c r="J312" s="14">
        <v>55.6</v>
      </c>
      <c r="K312" s="15">
        <v>68.2</v>
      </c>
      <c r="L312" s="13">
        <v>10.6</v>
      </c>
      <c r="M312" s="14">
        <v>7.1</v>
      </c>
      <c r="N312" s="15">
        <v>15.5</v>
      </c>
    </row>
    <row r="313" spans="1:14" s="54" customFormat="1" x14ac:dyDescent="0.2">
      <c r="A313" s="55">
        <v>93</v>
      </c>
      <c r="B313" s="7" t="s">
        <v>51</v>
      </c>
      <c r="C313" s="16">
        <v>20.100000000000001</v>
      </c>
      <c r="D313" s="2">
        <v>14.2</v>
      </c>
      <c r="E313" s="17">
        <v>27.7</v>
      </c>
      <c r="F313" s="16">
        <v>12.6</v>
      </c>
      <c r="G313" s="2">
        <v>8.1999999999999993</v>
      </c>
      <c r="H313" s="17">
        <v>18.899999999999999</v>
      </c>
      <c r="I313" s="16">
        <v>57</v>
      </c>
      <c r="J313" s="2">
        <v>49</v>
      </c>
      <c r="K313" s="17">
        <v>64.8</v>
      </c>
      <c r="L313" s="16">
        <v>14</v>
      </c>
      <c r="M313" s="2">
        <v>9</v>
      </c>
      <c r="N313" s="17">
        <v>21.2</v>
      </c>
    </row>
    <row r="314" spans="1:14" s="53" customFormat="1" x14ac:dyDescent="0.2">
      <c r="A314" s="39">
        <v>11</v>
      </c>
      <c r="B314" s="51" t="s">
        <v>52</v>
      </c>
      <c r="C314" s="52">
        <v>26.7</v>
      </c>
      <c r="D314" s="24">
        <v>22.5</v>
      </c>
      <c r="E314" s="25">
        <v>31.4</v>
      </c>
      <c r="F314" s="52">
        <v>15.7</v>
      </c>
      <c r="G314" s="24">
        <v>12.4</v>
      </c>
      <c r="H314" s="25">
        <v>19.7</v>
      </c>
      <c r="I314" s="52">
        <v>61.5</v>
      </c>
      <c r="J314" s="24">
        <v>56.5</v>
      </c>
      <c r="K314" s="25">
        <v>66.2</v>
      </c>
      <c r="L314" s="52">
        <v>11.7</v>
      </c>
      <c r="M314" s="24">
        <v>8.8000000000000007</v>
      </c>
      <c r="N314" s="25">
        <v>15.3</v>
      </c>
    </row>
    <row r="315" spans="1:14" s="27" customFormat="1" x14ac:dyDescent="0.2">
      <c r="A315" s="26">
        <v>24</v>
      </c>
      <c r="B315" s="6" t="s">
        <v>52</v>
      </c>
      <c r="C315" s="13">
        <v>25.1</v>
      </c>
      <c r="D315" s="14">
        <v>16.899999999999999</v>
      </c>
      <c r="E315" s="15">
        <v>35.4</v>
      </c>
      <c r="F315" s="13">
        <v>22</v>
      </c>
      <c r="G315" s="14">
        <v>14.4</v>
      </c>
      <c r="H315" s="15">
        <v>32.299999999999997</v>
      </c>
      <c r="I315" s="13">
        <v>63</v>
      </c>
      <c r="J315" s="14">
        <v>52.3</v>
      </c>
      <c r="K315" s="15">
        <v>72.599999999999994</v>
      </c>
      <c r="L315" s="13">
        <v>8.1999999999999993</v>
      </c>
      <c r="M315" s="14">
        <v>3.9</v>
      </c>
      <c r="N315" s="15">
        <v>16.3</v>
      </c>
    </row>
    <row r="316" spans="1:14" s="27" customFormat="1" x14ac:dyDescent="0.2">
      <c r="A316" s="26">
        <v>27</v>
      </c>
      <c r="B316" s="6" t="s">
        <v>52</v>
      </c>
      <c r="C316" s="13">
        <v>23.5</v>
      </c>
      <c r="D316" s="14">
        <v>15.8</v>
      </c>
      <c r="E316" s="15">
        <v>33.5</v>
      </c>
      <c r="F316" s="13">
        <v>10.4</v>
      </c>
      <c r="G316" s="14">
        <v>5.5</v>
      </c>
      <c r="H316" s="15">
        <v>18.8</v>
      </c>
      <c r="I316" s="13">
        <v>64.7</v>
      </c>
      <c r="J316" s="14">
        <v>54.1</v>
      </c>
      <c r="K316" s="15">
        <v>74</v>
      </c>
      <c r="L316" s="13">
        <v>8.3000000000000007</v>
      </c>
      <c r="M316" s="14">
        <v>4</v>
      </c>
      <c r="N316" s="15">
        <v>16.5</v>
      </c>
    </row>
    <row r="317" spans="1:14" s="27" customFormat="1" x14ac:dyDescent="0.2">
      <c r="A317" s="26">
        <v>28</v>
      </c>
      <c r="B317" s="6" t="s">
        <v>52</v>
      </c>
      <c r="C317" s="13">
        <v>19.7</v>
      </c>
      <c r="D317" s="14">
        <v>13</v>
      </c>
      <c r="E317" s="15">
        <v>28.7</v>
      </c>
      <c r="F317" s="13">
        <v>14.5</v>
      </c>
      <c r="G317" s="14">
        <v>8.9</v>
      </c>
      <c r="H317" s="15">
        <v>22.8</v>
      </c>
      <c r="I317" s="13">
        <v>71.900000000000006</v>
      </c>
      <c r="J317" s="14">
        <v>62.2</v>
      </c>
      <c r="K317" s="15">
        <v>79.900000000000006</v>
      </c>
      <c r="L317" s="13">
        <v>7.8</v>
      </c>
      <c r="M317" s="14">
        <v>3.9</v>
      </c>
      <c r="N317" s="15">
        <v>14.9</v>
      </c>
    </row>
    <row r="318" spans="1:14" s="27" customFormat="1" x14ac:dyDescent="0.2">
      <c r="A318" s="26">
        <v>32</v>
      </c>
      <c r="B318" s="6" t="s">
        <v>52</v>
      </c>
      <c r="C318" s="13">
        <v>27.5</v>
      </c>
      <c r="D318" s="14">
        <v>21.7</v>
      </c>
      <c r="E318" s="15">
        <v>34.299999999999997</v>
      </c>
      <c r="F318" s="13">
        <v>19</v>
      </c>
      <c r="G318" s="14">
        <v>14</v>
      </c>
      <c r="H318" s="15">
        <v>25.1</v>
      </c>
      <c r="I318" s="13">
        <v>67</v>
      </c>
      <c r="J318" s="14">
        <v>60</v>
      </c>
      <c r="K318" s="15">
        <v>73.3</v>
      </c>
      <c r="L318" s="13">
        <v>10.199999999999999</v>
      </c>
      <c r="M318" s="14">
        <v>6.6</v>
      </c>
      <c r="N318" s="15">
        <v>15.3</v>
      </c>
    </row>
    <row r="319" spans="1:14" s="27" customFormat="1" x14ac:dyDescent="0.2">
      <c r="A319" s="26">
        <v>44</v>
      </c>
      <c r="B319" s="6" t="s">
        <v>52</v>
      </c>
      <c r="C319" s="13">
        <v>25.2</v>
      </c>
      <c r="D319" s="14">
        <v>19.399999999999999</v>
      </c>
      <c r="E319" s="15">
        <v>32.200000000000003</v>
      </c>
      <c r="F319" s="13">
        <v>14.7</v>
      </c>
      <c r="G319" s="14">
        <v>10.3</v>
      </c>
      <c r="H319" s="15">
        <v>20.6</v>
      </c>
      <c r="I319" s="13">
        <v>58.1</v>
      </c>
      <c r="J319" s="14">
        <v>50.7</v>
      </c>
      <c r="K319" s="15">
        <v>65.2</v>
      </c>
      <c r="L319" s="13">
        <v>7.7</v>
      </c>
      <c r="M319" s="14">
        <v>4.5999999999999996</v>
      </c>
      <c r="N319" s="15">
        <v>12.7</v>
      </c>
    </row>
    <row r="320" spans="1:14" s="27" customFormat="1" x14ac:dyDescent="0.2">
      <c r="A320" s="26">
        <v>52</v>
      </c>
      <c r="B320" s="6" t="s">
        <v>52</v>
      </c>
      <c r="C320" s="13">
        <v>17.2</v>
      </c>
      <c r="D320" s="14">
        <v>11.3</v>
      </c>
      <c r="E320" s="15">
        <v>25.2</v>
      </c>
      <c r="F320" s="13">
        <v>12.9</v>
      </c>
      <c r="G320" s="14">
        <v>7.9</v>
      </c>
      <c r="H320" s="15">
        <v>20.399999999999999</v>
      </c>
      <c r="I320" s="13">
        <v>62.3</v>
      </c>
      <c r="J320" s="14">
        <v>53.2</v>
      </c>
      <c r="K320" s="15">
        <v>70.599999999999994</v>
      </c>
      <c r="L320" s="13">
        <v>8.8000000000000007</v>
      </c>
      <c r="M320" s="14">
        <v>4.8</v>
      </c>
      <c r="N320" s="15">
        <v>15.6</v>
      </c>
    </row>
    <row r="321" spans="1:14" s="27" customFormat="1" x14ac:dyDescent="0.2">
      <c r="A321" s="26">
        <v>53</v>
      </c>
      <c r="B321" s="6" t="s">
        <v>52</v>
      </c>
      <c r="C321" s="13">
        <v>17.399999999999999</v>
      </c>
      <c r="D321" s="14">
        <v>11.3</v>
      </c>
      <c r="E321" s="15">
        <v>25.8</v>
      </c>
      <c r="F321" s="13">
        <v>10.6</v>
      </c>
      <c r="G321" s="14">
        <v>6.1</v>
      </c>
      <c r="H321" s="15">
        <v>17.899999999999999</v>
      </c>
      <c r="I321" s="13">
        <v>62.3</v>
      </c>
      <c r="J321" s="14">
        <v>52.7</v>
      </c>
      <c r="K321" s="15">
        <v>71</v>
      </c>
      <c r="L321" s="13">
        <v>6.7</v>
      </c>
      <c r="M321" s="14">
        <v>3.2</v>
      </c>
      <c r="N321" s="15">
        <v>13.5</v>
      </c>
    </row>
    <row r="322" spans="1:14" s="27" customFormat="1" x14ac:dyDescent="0.2">
      <c r="A322" s="26">
        <v>75</v>
      </c>
      <c r="B322" s="6" t="s">
        <v>52</v>
      </c>
      <c r="C322" s="13">
        <v>22.3</v>
      </c>
      <c r="D322" s="14">
        <v>16.7</v>
      </c>
      <c r="E322" s="15">
        <v>29.2</v>
      </c>
      <c r="F322" s="13">
        <v>15.4</v>
      </c>
      <c r="G322" s="14">
        <v>10.6</v>
      </c>
      <c r="H322" s="15">
        <v>21.6</v>
      </c>
      <c r="I322" s="13">
        <v>65.099999999999994</v>
      </c>
      <c r="J322" s="14">
        <v>57.6</v>
      </c>
      <c r="K322" s="15">
        <v>71.900000000000006</v>
      </c>
      <c r="L322" s="13">
        <v>12.3</v>
      </c>
      <c r="M322" s="14">
        <v>8.1</v>
      </c>
      <c r="N322" s="15">
        <v>18.2</v>
      </c>
    </row>
    <row r="323" spans="1:14" s="27" customFormat="1" x14ac:dyDescent="0.2">
      <c r="A323" s="26">
        <v>76</v>
      </c>
      <c r="B323" s="6" t="s">
        <v>52</v>
      </c>
      <c r="C323" s="13">
        <v>24.7</v>
      </c>
      <c r="D323" s="14">
        <v>19</v>
      </c>
      <c r="E323" s="15">
        <v>31.5</v>
      </c>
      <c r="F323" s="13">
        <v>16</v>
      </c>
      <c r="G323" s="14">
        <v>11.4</v>
      </c>
      <c r="H323" s="15">
        <v>22</v>
      </c>
      <c r="I323" s="13">
        <v>58.7</v>
      </c>
      <c r="J323" s="14">
        <v>51.4</v>
      </c>
      <c r="K323" s="15">
        <v>65.599999999999994</v>
      </c>
      <c r="L323" s="13">
        <v>12.8</v>
      </c>
      <c r="M323" s="14">
        <v>8.6999999999999993</v>
      </c>
      <c r="N323" s="15">
        <v>18.600000000000001</v>
      </c>
    </row>
    <row r="324" spans="1:14" s="27" customFormat="1" x14ac:dyDescent="0.2">
      <c r="A324" s="26">
        <v>84</v>
      </c>
      <c r="B324" s="6" t="s">
        <v>52</v>
      </c>
      <c r="C324" s="13">
        <v>25.3</v>
      </c>
      <c r="D324" s="14">
        <v>20.3</v>
      </c>
      <c r="E324" s="15">
        <v>31.1</v>
      </c>
      <c r="F324" s="13">
        <v>16.5</v>
      </c>
      <c r="G324" s="14">
        <v>12.4</v>
      </c>
      <c r="H324" s="15">
        <v>21.7</v>
      </c>
      <c r="I324" s="13">
        <v>62.2</v>
      </c>
      <c r="J324" s="14">
        <v>56</v>
      </c>
      <c r="K324" s="15">
        <v>68</v>
      </c>
      <c r="L324" s="13">
        <v>6.9</v>
      </c>
      <c r="M324" s="14">
        <v>4.4000000000000004</v>
      </c>
      <c r="N324" s="15">
        <v>10.7</v>
      </c>
    </row>
    <row r="325" spans="1:14" s="54" customFormat="1" x14ac:dyDescent="0.2">
      <c r="A325" s="55">
        <v>93</v>
      </c>
      <c r="B325" s="7" t="s">
        <v>52</v>
      </c>
      <c r="C325" s="16">
        <v>14.5</v>
      </c>
      <c r="D325" s="2">
        <v>9.4</v>
      </c>
      <c r="E325" s="17">
        <v>21.7</v>
      </c>
      <c r="F325" s="16">
        <v>8.5</v>
      </c>
      <c r="G325" s="2">
        <v>4.9000000000000004</v>
      </c>
      <c r="H325" s="17">
        <v>14.4</v>
      </c>
      <c r="I325" s="16">
        <v>64.8</v>
      </c>
      <c r="J325" s="2">
        <v>56.4</v>
      </c>
      <c r="K325" s="17">
        <v>72.400000000000006</v>
      </c>
      <c r="L325" s="16">
        <v>10.8</v>
      </c>
      <c r="M325" s="2">
        <v>6.5</v>
      </c>
      <c r="N325" s="17">
        <v>17.5</v>
      </c>
    </row>
    <row r="326" spans="1:14" s="53" customFormat="1" x14ac:dyDescent="0.2">
      <c r="A326" s="39">
        <v>11</v>
      </c>
      <c r="B326" s="51" t="s">
        <v>53</v>
      </c>
      <c r="C326" s="52">
        <v>25.6</v>
      </c>
      <c r="D326" s="24">
        <v>21.3</v>
      </c>
      <c r="E326" s="25">
        <v>30.4</v>
      </c>
      <c r="F326" s="52">
        <v>16.7</v>
      </c>
      <c r="G326" s="24">
        <v>13.2</v>
      </c>
      <c r="H326" s="25">
        <v>21</v>
      </c>
      <c r="I326" s="52">
        <v>66.900000000000006</v>
      </c>
      <c r="J326" s="24">
        <v>61.8</v>
      </c>
      <c r="K326" s="25">
        <v>71.7</v>
      </c>
      <c r="L326" s="52">
        <v>8.1</v>
      </c>
      <c r="M326" s="24">
        <v>5.6</v>
      </c>
      <c r="N326" s="25">
        <v>11.5</v>
      </c>
    </row>
    <row r="327" spans="1:14" s="27" customFormat="1" x14ac:dyDescent="0.2">
      <c r="A327" s="26">
        <v>24</v>
      </c>
      <c r="B327" s="6" t="s">
        <v>53</v>
      </c>
      <c r="C327" s="13">
        <v>24.1</v>
      </c>
      <c r="D327" s="14">
        <v>16.3</v>
      </c>
      <c r="E327" s="15">
        <v>34.299999999999997</v>
      </c>
      <c r="F327" s="13">
        <v>10.199999999999999</v>
      </c>
      <c r="G327" s="14">
        <v>5.4</v>
      </c>
      <c r="H327" s="15">
        <v>18.5</v>
      </c>
      <c r="I327" s="13">
        <v>64.8</v>
      </c>
      <c r="J327" s="14">
        <v>54.1</v>
      </c>
      <c r="K327" s="15">
        <v>74.2</v>
      </c>
      <c r="L327" s="13">
        <v>13.7</v>
      </c>
      <c r="M327" s="14">
        <v>7.7</v>
      </c>
      <c r="N327" s="15">
        <v>23</v>
      </c>
    </row>
    <row r="328" spans="1:14" s="27" customFormat="1" x14ac:dyDescent="0.2">
      <c r="A328" s="26">
        <v>27</v>
      </c>
      <c r="B328" s="6" t="s">
        <v>53</v>
      </c>
      <c r="C328" s="13">
        <v>25.4</v>
      </c>
      <c r="D328" s="14">
        <v>17.3</v>
      </c>
      <c r="E328" s="15">
        <v>35.6</v>
      </c>
      <c r="F328" s="13">
        <v>20.6</v>
      </c>
      <c r="G328" s="14">
        <v>13.3</v>
      </c>
      <c r="H328" s="15">
        <v>30.4</v>
      </c>
      <c r="I328" s="13">
        <v>66.7</v>
      </c>
      <c r="J328" s="14">
        <v>56.1</v>
      </c>
      <c r="K328" s="15">
        <v>75.8</v>
      </c>
      <c r="L328" s="13">
        <v>14.2</v>
      </c>
      <c r="M328" s="14">
        <v>8.4</v>
      </c>
      <c r="N328" s="15">
        <v>23</v>
      </c>
    </row>
    <row r="329" spans="1:14" s="27" customFormat="1" x14ac:dyDescent="0.2">
      <c r="A329" s="26">
        <v>28</v>
      </c>
      <c r="B329" s="6" t="s">
        <v>53</v>
      </c>
      <c r="C329" s="13">
        <v>24.5</v>
      </c>
      <c r="D329" s="14">
        <v>17</v>
      </c>
      <c r="E329" s="15">
        <v>34.1</v>
      </c>
      <c r="F329" s="13">
        <v>20.2</v>
      </c>
      <c r="G329" s="14">
        <v>13.4</v>
      </c>
      <c r="H329" s="15">
        <v>29.3</v>
      </c>
      <c r="I329" s="13">
        <v>71.900000000000006</v>
      </c>
      <c r="J329" s="14">
        <v>62.2</v>
      </c>
      <c r="K329" s="15">
        <v>79.900000000000006</v>
      </c>
      <c r="L329" s="13">
        <v>10.199999999999999</v>
      </c>
      <c r="M329" s="14">
        <v>5.5</v>
      </c>
      <c r="N329" s="15">
        <v>17.899999999999999</v>
      </c>
    </row>
    <row r="330" spans="1:14" s="27" customFormat="1" x14ac:dyDescent="0.2">
      <c r="A330" s="26">
        <v>32</v>
      </c>
      <c r="B330" s="6" t="s">
        <v>53</v>
      </c>
      <c r="C330" s="13">
        <v>30.6</v>
      </c>
      <c r="D330" s="14">
        <v>24.5</v>
      </c>
      <c r="E330" s="15">
        <v>37.5</v>
      </c>
      <c r="F330" s="13">
        <v>15.5</v>
      </c>
      <c r="G330" s="14">
        <v>11.1</v>
      </c>
      <c r="H330" s="15">
        <v>21.4</v>
      </c>
      <c r="I330" s="13">
        <v>78.099999999999994</v>
      </c>
      <c r="J330" s="14">
        <v>71.599999999999994</v>
      </c>
      <c r="K330" s="15">
        <v>83.4</v>
      </c>
      <c r="L330" s="13">
        <v>12.1</v>
      </c>
      <c r="M330" s="14">
        <v>8.1999999999999993</v>
      </c>
      <c r="N330" s="15">
        <v>17.600000000000001</v>
      </c>
    </row>
    <row r="331" spans="1:14" s="27" customFormat="1" x14ac:dyDescent="0.2">
      <c r="A331" s="26">
        <v>44</v>
      </c>
      <c r="B331" s="6" t="s">
        <v>53</v>
      </c>
      <c r="C331" s="13">
        <v>26.5</v>
      </c>
      <c r="D331" s="14">
        <v>20.6</v>
      </c>
      <c r="E331" s="15">
        <v>33.299999999999997</v>
      </c>
      <c r="F331" s="13">
        <v>18</v>
      </c>
      <c r="G331" s="14">
        <v>13.1</v>
      </c>
      <c r="H331" s="15">
        <v>24.3</v>
      </c>
      <c r="I331" s="13">
        <v>69.2</v>
      </c>
      <c r="J331" s="14">
        <v>62.2</v>
      </c>
      <c r="K331" s="15">
        <v>75.400000000000006</v>
      </c>
      <c r="L331" s="13">
        <v>10.5</v>
      </c>
      <c r="M331" s="14">
        <v>6.8</v>
      </c>
      <c r="N331" s="15">
        <v>15.9</v>
      </c>
    </row>
    <row r="332" spans="1:14" s="27" customFormat="1" x14ac:dyDescent="0.2">
      <c r="A332" s="26">
        <v>52</v>
      </c>
      <c r="B332" s="6" t="s">
        <v>53</v>
      </c>
      <c r="C332" s="13">
        <v>18.2</v>
      </c>
      <c r="D332" s="14">
        <v>12.2</v>
      </c>
      <c r="E332" s="15">
        <v>26.4</v>
      </c>
      <c r="F332" s="13">
        <v>12.6</v>
      </c>
      <c r="G332" s="14">
        <v>7.7</v>
      </c>
      <c r="H332" s="15">
        <v>19.899999999999999</v>
      </c>
      <c r="I332" s="13">
        <v>70.7</v>
      </c>
      <c r="J332" s="14">
        <v>61.9</v>
      </c>
      <c r="K332" s="15">
        <v>78.2</v>
      </c>
      <c r="L332" s="13">
        <v>11</v>
      </c>
      <c r="M332" s="14">
        <v>6.5</v>
      </c>
      <c r="N332" s="15">
        <v>18</v>
      </c>
    </row>
    <row r="333" spans="1:14" s="27" customFormat="1" x14ac:dyDescent="0.2">
      <c r="A333" s="26">
        <v>53</v>
      </c>
      <c r="B333" s="6" t="s">
        <v>53</v>
      </c>
      <c r="C333" s="13">
        <v>30.3</v>
      </c>
      <c r="D333" s="14">
        <v>22.4</v>
      </c>
      <c r="E333" s="15">
        <v>39.5</v>
      </c>
      <c r="F333" s="13">
        <v>16</v>
      </c>
      <c r="G333" s="14">
        <v>10.199999999999999</v>
      </c>
      <c r="H333" s="15">
        <v>24.3</v>
      </c>
      <c r="I333" s="13">
        <v>66.7</v>
      </c>
      <c r="J333" s="14">
        <v>57.3</v>
      </c>
      <c r="K333" s="15">
        <v>74.8</v>
      </c>
      <c r="L333" s="13">
        <v>10.4</v>
      </c>
      <c r="M333" s="14">
        <v>5.8</v>
      </c>
      <c r="N333" s="15">
        <v>17.8</v>
      </c>
    </row>
    <row r="334" spans="1:14" s="27" customFormat="1" x14ac:dyDescent="0.2">
      <c r="A334" s="26">
        <v>75</v>
      </c>
      <c r="B334" s="6" t="s">
        <v>53</v>
      </c>
      <c r="C334" s="13">
        <v>29.5</v>
      </c>
      <c r="D334" s="14">
        <v>23.7</v>
      </c>
      <c r="E334" s="15">
        <v>36.200000000000003</v>
      </c>
      <c r="F334" s="13">
        <v>19.899999999999999</v>
      </c>
      <c r="G334" s="14">
        <v>15.3</v>
      </c>
      <c r="H334" s="15">
        <v>26</v>
      </c>
      <c r="I334" s="13">
        <v>70.8</v>
      </c>
      <c r="J334" s="14">
        <v>64.2</v>
      </c>
      <c r="K334" s="15">
        <v>76.7</v>
      </c>
      <c r="L334" s="13">
        <v>9.4</v>
      </c>
      <c r="M334" s="14">
        <v>6.1</v>
      </c>
      <c r="N334" s="15">
        <v>14.2</v>
      </c>
    </row>
    <row r="335" spans="1:14" s="27" customFormat="1" x14ac:dyDescent="0.2">
      <c r="A335" s="26">
        <v>76</v>
      </c>
      <c r="B335" s="6" t="s">
        <v>53</v>
      </c>
      <c r="C335" s="13">
        <v>26.8</v>
      </c>
      <c r="D335" s="14">
        <v>21</v>
      </c>
      <c r="E335" s="15">
        <v>33.6</v>
      </c>
      <c r="F335" s="13">
        <v>11.7</v>
      </c>
      <c r="G335" s="14">
        <v>7.8</v>
      </c>
      <c r="H335" s="15">
        <v>17.100000000000001</v>
      </c>
      <c r="I335" s="13">
        <v>73.2</v>
      </c>
      <c r="J335" s="14">
        <v>66.400000000000006</v>
      </c>
      <c r="K335" s="15">
        <v>79.099999999999994</v>
      </c>
      <c r="L335" s="13">
        <v>6.9</v>
      </c>
      <c r="M335" s="14">
        <v>4</v>
      </c>
      <c r="N335" s="15">
        <v>11.5</v>
      </c>
    </row>
    <row r="336" spans="1:14" s="27" customFormat="1" x14ac:dyDescent="0.2">
      <c r="A336" s="26">
        <v>84</v>
      </c>
      <c r="B336" s="6" t="s">
        <v>53</v>
      </c>
      <c r="C336" s="13">
        <v>25.4</v>
      </c>
      <c r="D336" s="14">
        <v>20.100000000000001</v>
      </c>
      <c r="E336" s="15">
        <v>31.5</v>
      </c>
      <c r="F336" s="13">
        <v>15.9</v>
      </c>
      <c r="G336" s="14">
        <v>11.7</v>
      </c>
      <c r="H336" s="15">
        <v>21.4</v>
      </c>
      <c r="I336" s="13">
        <v>69.599999999999994</v>
      </c>
      <c r="J336" s="14">
        <v>63.3</v>
      </c>
      <c r="K336" s="15">
        <v>75.3</v>
      </c>
      <c r="L336" s="13">
        <v>7.6</v>
      </c>
      <c r="M336" s="14">
        <v>7.8</v>
      </c>
      <c r="N336" s="15">
        <v>12</v>
      </c>
    </row>
    <row r="337" spans="1:14" s="54" customFormat="1" x14ac:dyDescent="0.2">
      <c r="A337" s="55">
        <v>93</v>
      </c>
      <c r="B337" s="7" t="s">
        <v>53</v>
      </c>
      <c r="C337" s="16">
        <v>20.6</v>
      </c>
      <c r="D337" s="2">
        <v>14.8</v>
      </c>
      <c r="E337" s="17">
        <v>27.8</v>
      </c>
      <c r="F337" s="16">
        <v>16.600000000000001</v>
      </c>
      <c r="G337" s="2">
        <v>11.5</v>
      </c>
      <c r="H337" s="17">
        <v>23.5</v>
      </c>
      <c r="I337" s="16">
        <v>67</v>
      </c>
      <c r="J337" s="2">
        <v>59.1</v>
      </c>
      <c r="K337" s="17">
        <v>74.099999999999994</v>
      </c>
      <c r="L337" s="16">
        <v>10</v>
      </c>
      <c r="M337" s="2">
        <v>6.1</v>
      </c>
      <c r="N337" s="17">
        <v>15.9</v>
      </c>
    </row>
  </sheetData>
  <sortState xmlns:xlrd2="http://schemas.microsoft.com/office/spreadsheetml/2017/richdata2" ref="A2:W73">
    <sortCondition ref="B2:B73"/>
    <sortCondition ref="A2:A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9B71-E044-564C-9EB7-601C7B44610A}">
  <dimension ref="A1:M20"/>
  <sheetViews>
    <sheetView workbookViewId="0">
      <selection activeCell="B1" sqref="B1:M1"/>
    </sheetView>
  </sheetViews>
  <sheetFormatPr baseColWidth="10" defaultRowHeight="15" x14ac:dyDescent="0.2"/>
  <cols>
    <col min="1" max="1" width="21.5" customWidth="1"/>
    <col min="13" max="13" width="34.33203125" customWidth="1"/>
  </cols>
  <sheetData>
    <row r="1" spans="1:13" x14ac:dyDescent="0.2">
      <c r="A1" s="108" t="s">
        <v>73</v>
      </c>
      <c r="B1" t="s">
        <v>74</v>
      </c>
      <c r="C1" t="s">
        <v>76</v>
      </c>
      <c r="D1" t="s">
        <v>77</v>
      </c>
      <c r="E1" t="s">
        <v>75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">
      <c r="A2" s="113" t="s">
        <v>54</v>
      </c>
      <c r="B2" s="1">
        <v>26.7</v>
      </c>
      <c r="C2" s="1">
        <v>24.8</v>
      </c>
      <c r="D2" s="1">
        <v>28.7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13" t="s">
        <v>55</v>
      </c>
      <c r="B3" s="1">
        <v>19.149999999999999</v>
      </c>
      <c r="C3" s="1">
        <v>17.475000000000001</v>
      </c>
      <c r="D3" s="1">
        <v>20.975000000000001</v>
      </c>
      <c r="E3" s="1">
        <v>19.3</v>
      </c>
      <c r="F3" s="1">
        <v>17.625</v>
      </c>
      <c r="G3" s="1">
        <v>21.125</v>
      </c>
      <c r="H3" s="1">
        <v>64.474999999999994</v>
      </c>
      <c r="I3" s="1">
        <v>62.300000000000004</v>
      </c>
      <c r="J3" s="1">
        <v>66.525000000000006</v>
      </c>
      <c r="K3" s="1"/>
      <c r="L3" s="1"/>
      <c r="M3" s="1"/>
    </row>
    <row r="4" spans="1:13" x14ac:dyDescent="0.2">
      <c r="A4" s="113" t="s">
        <v>56</v>
      </c>
      <c r="B4" s="1">
        <v>17.350000000000001</v>
      </c>
      <c r="C4" s="1">
        <v>15.700000000000001</v>
      </c>
      <c r="D4" s="1">
        <v>19.125</v>
      </c>
      <c r="E4" s="1">
        <v>14.275000000000002</v>
      </c>
      <c r="F4" s="1">
        <v>12.775</v>
      </c>
      <c r="G4" s="1">
        <v>15.900000000000002</v>
      </c>
      <c r="H4" s="1">
        <v>65.599999999999994</v>
      </c>
      <c r="I4" s="1">
        <v>63.449999999999996</v>
      </c>
      <c r="J4" s="1">
        <v>67.724999999999994</v>
      </c>
      <c r="K4" s="1"/>
      <c r="L4" s="1"/>
      <c r="M4" s="1"/>
    </row>
    <row r="5" spans="1:13" x14ac:dyDescent="0.2">
      <c r="A5" s="113" t="s">
        <v>57</v>
      </c>
      <c r="B5" s="1">
        <v>15.5</v>
      </c>
      <c r="C5" s="1">
        <v>14</v>
      </c>
      <c r="D5" s="1">
        <v>17.2</v>
      </c>
      <c r="E5" s="1">
        <v>11.3</v>
      </c>
      <c r="F5" s="1">
        <v>9.9499999999999993</v>
      </c>
      <c r="G5" s="1">
        <v>12.8</v>
      </c>
      <c r="H5" s="1">
        <v>63.4</v>
      </c>
      <c r="I5" s="1">
        <v>61.2</v>
      </c>
      <c r="J5" s="1">
        <v>65.5</v>
      </c>
      <c r="K5" s="1"/>
      <c r="L5" s="1"/>
      <c r="M5" s="1"/>
    </row>
    <row r="6" spans="1:13" x14ac:dyDescent="0.2">
      <c r="A6" s="113" t="s">
        <v>58</v>
      </c>
      <c r="B6" s="1">
        <v>17.281649999999999</v>
      </c>
      <c r="C6" s="1">
        <v>15.655375000000001</v>
      </c>
      <c r="D6" s="1">
        <v>19.074005</v>
      </c>
      <c r="E6" s="1">
        <v>11.12327</v>
      </c>
      <c r="F6" s="1">
        <v>9.7916550000000004</v>
      </c>
      <c r="G6" s="1">
        <v>12.631995</v>
      </c>
      <c r="H6" s="1">
        <v>64.731679999999997</v>
      </c>
      <c r="I6" s="1">
        <v>62.588255000000004</v>
      </c>
      <c r="J6" s="1">
        <v>66.896420000000006</v>
      </c>
      <c r="K6" s="1"/>
      <c r="L6" s="1"/>
      <c r="M6" s="1"/>
    </row>
    <row r="7" spans="1:13" x14ac:dyDescent="0.2">
      <c r="A7" s="110" t="s">
        <v>59</v>
      </c>
      <c r="B7" s="1">
        <v>17.5</v>
      </c>
      <c r="C7" s="1">
        <v>15.8</v>
      </c>
      <c r="D7" s="1">
        <v>19.3</v>
      </c>
      <c r="E7" s="1">
        <v>11.7</v>
      </c>
      <c r="F7" s="1">
        <v>10.4</v>
      </c>
      <c r="G7" s="1">
        <v>13.2</v>
      </c>
      <c r="H7" s="1">
        <v>64.599999999999994</v>
      </c>
      <c r="I7" s="1">
        <v>62.4</v>
      </c>
      <c r="J7" s="1">
        <v>66.7</v>
      </c>
      <c r="K7" s="1"/>
      <c r="L7" s="1"/>
      <c r="M7" s="1"/>
    </row>
    <row r="8" spans="1:13" x14ac:dyDescent="0.2">
      <c r="A8" s="110" t="s">
        <v>60</v>
      </c>
      <c r="B8" s="1">
        <v>18</v>
      </c>
      <c r="C8" s="1">
        <v>16.3</v>
      </c>
      <c r="D8" s="1">
        <v>19.899999999999999</v>
      </c>
      <c r="E8" s="1">
        <v>10.9</v>
      </c>
      <c r="F8" s="1">
        <v>9.6</v>
      </c>
      <c r="G8" s="1">
        <v>12.5</v>
      </c>
      <c r="H8" s="1">
        <v>65.8</v>
      </c>
      <c r="I8" s="1">
        <v>63.6</v>
      </c>
      <c r="J8" s="1">
        <v>67.900000000000006</v>
      </c>
      <c r="K8" s="1"/>
      <c r="L8" s="1"/>
      <c r="M8" s="1"/>
    </row>
    <row r="9" spans="1:13" x14ac:dyDescent="0.2">
      <c r="A9" s="113" t="s">
        <v>61</v>
      </c>
      <c r="B9" s="1">
        <v>19.100000000000001</v>
      </c>
      <c r="C9" s="1">
        <v>17.399999999999999</v>
      </c>
      <c r="D9" s="1">
        <v>20.9</v>
      </c>
      <c r="E9" s="1">
        <v>15.5</v>
      </c>
      <c r="F9" s="1">
        <v>14</v>
      </c>
      <c r="G9" s="1">
        <v>17.2</v>
      </c>
      <c r="H9" s="1">
        <v>64.5</v>
      </c>
      <c r="I9" s="1">
        <v>62.3</v>
      </c>
      <c r="J9" s="1">
        <v>66.599999999999994</v>
      </c>
      <c r="K9" s="1"/>
      <c r="L9" s="1"/>
      <c r="M9" s="1"/>
    </row>
    <row r="10" spans="1:13" x14ac:dyDescent="0.2">
      <c r="A10" s="113" t="s">
        <v>62</v>
      </c>
      <c r="B10" s="1">
        <v>19.649999999999999</v>
      </c>
      <c r="C10" s="1">
        <v>17.95</v>
      </c>
      <c r="D10" s="1">
        <v>21.549999999999997</v>
      </c>
      <c r="E10" s="1">
        <v>21.6</v>
      </c>
      <c r="F10" s="1">
        <v>19.75</v>
      </c>
      <c r="G10" s="1">
        <v>23.5</v>
      </c>
      <c r="H10" s="1">
        <v>64.400000000000006</v>
      </c>
      <c r="I10" s="1">
        <v>62.25</v>
      </c>
      <c r="J10" s="1">
        <v>66.5</v>
      </c>
      <c r="K10" s="1"/>
      <c r="L10" s="1"/>
      <c r="M10" s="1"/>
    </row>
    <row r="11" spans="1:13" x14ac:dyDescent="0.2">
      <c r="A11" s="110" t="s">
        <v>63</v>
      </c>
      <c r="B11" s="1">
        <v>20.3</v>
      </c>
      <c r="C11" s="1">
        <v>18.5</v>
      </c>
      <c r="D11" s="1">
        <v>22.1</v>
      </c>
      <c r="E11" s="1">
        <v>20.5</v>
      </c>
      <c r="F11" s="1">
        <v>18.8</v>
      </c>
      <c r="G11" s="1">
        <v>22.4</v>
      </c>
      <c r="H11" s="1">
        <v>66.2</v>
      </c>
      <c r="I11" s="1">
        <v>64.099999999999994</v>
      </c>
      <c r="J11" s="1">
        <v>68.3</v>
      </c>
      <c r="K11" s="1"/>
      <c r="L11" s="1"/>
      <c r="M11" s="1"/>
    </row>
    <row r="12" spans="1:13" x14ac:dyDescent="0.2">
      <c r="A12" s="110" t="s">
        <v>64</v>
      </c>
      <c r="B12" s="1">
        <v>19.2</v>
      </c>
      <c r="C12" s="1">
        <v>17.5</v>
      </c>
      <c r="D12" s="1">
        <v>21.1</v>
      </c>
      <c r="E12" s="1">
        <v>19.5</v>
      </c>
      <c r="F12" s="1">
        <v>17.8</v>
      </c>
      <c r="G12" s="1">
        <v>21.3</v>
      </c>
      <c r="H12" s="1">
        <v>67</v>
      </c>
      <c r="I12" s="1">
        <v>64.8</v>
      </c>
      <c r="J12" s="1">
        <v>69.099999999999994</v>
      </c>
      <c r="K12" s="1"/>
      <c r="L12" s="1"/>
      <c r="M12" s="1"/>
    </row>
    <row r="13" spans="1:13" x14ac:dyDescent="0.2">
      <c r="A13" s="110" t="s">
        <v>65</v>
      </c>
      <c r="B13" s="1">
        <v>22.7</v>
      </c>
      <c r="C13" s="1">
        <v>20.9</v>
      </c>
      <c r="D13" s="1">
        <v>24.6</v>
      </c>
      <c r="E13" s="1">
        <v>22.7</v>
      </c>
      <c r="F13" s="1">
        <v>20.9</v>
      </c>
      <c r="G13" s="1">
        <v>24.6</v>
      </c>
      <c r="H13" s="1">
        <v>65.8</v>
      </c>
      <c r="I13" s="1">
        <v>63.6</v>
      </c>
      <c r="J13" s="1">
        <v>67.900000000000006</v>
      </c>
      <c r="K13" s="1">
        <v>8.1999999999999993</v>
      </c>
      <c r="L13" s="1">
        <v>7.1</v>
      </c>
      <c r="M13" s="1">
        <v>9.6</v>
      </c>
    </row>
    <row r="14" spans="1:13" x14ac:dyDescent="0.2">
      <c r="A14" s="110" t="s">
        <v>66</v>
      </c>
      <c r="B14" s="1">
        <v>20.7</v>
      </c>
      <c r="C14" s="1">
        <v>19</v>
      </c>
      <c r="D14" s="1">
        <v>22.6</v>
      </c>
      <c r="E14" s="1">
        <v>20.2</v>
      </c>
      <c r="F14" s="1">
        <v>18.5</v>
      </c>
      <c r="G14" s="1">
        <v>22.1</v>
      </c>
      <c r="H14" s="1">
        <v>65.3</v>
      </c>
      <c r="I14" s="1">
        <v>63.2</v>
      </c>
      <c r="J14" s="1">
        <v>67.400000000000006</v>
      </c>
      <c r="K14" s="1">
        <v>9</v>
      </c>
      <c r="L14" s="1">
        <v>7.7</v>
      </c>
      <c r="M14" s="1">
        <v>10.4</v>
      </c>
    </row>
    <row r="15" spans="1:13" x14ac:dyDescent="0.2">
      <c r="A15" s="110" t="s">
        <v>67</v>
      </c>
      <c r="B15" s="1">
        <v>22.3</v>
      </c>
      <c r="C15" s="1">
        <v>20.5</v>
      </c>
      <c r="D15" s="1">
        <v>24.2</v>
      </c>
      <c r="E15" s="1">
        <v>22</v>
      </c>
      <c r="F15" s="1">
        <v>20.3</v>
      </c>
      <c r="G15" s="1">
        <v>24</v>
      </c>
      <c r="H15" s="1">
        <v>64</v>
      </c>
      <c r="I15" s="1">
        <v>61.9</v>
      </c>
      <c r="J15" s="1">
        <v>66.2</v>
      </c>
      <c r="K15" s="1">
        <v>9.4</v>
      </c>
      <c r="L15" s="1">
        <v>8.1</v>
      </c>
      <c r="M15" s="1">
        <v>10.8</v>
      </c>
    </row>
    <row r="16" spans="1:13" x14ac:dyDescent="0.2">
      <c r="A16" s="110" t="s">
        <v>68</v>
      </c>
      <c r="B16" s="1">
        <v>20.6</v>
      </c>
      <c r="C16" s="1">
        <v>18.8</v>
      </c>
      <c r="D16" s="1">
        <v>22.5</v>
      </c>
      <c r="E16" s="1">
        <v>19</v>
      </c>
      <c r="F16" s="1">
        <v>17.3</v>
      </c>
      <c r="G16" s="1">
        <v>20.9</v>
      </c>
      <c r="H16" s="1">
        <v>63.6</v>
      </c>
      <c r="I16" s="1">
        <v>61.4</v>
      </c>
      <c r="J16" s="1">
        <v>65.7</v>
      </c>
      <c r="K16" s="1">
        <v>8.5</v>
      </c>
      <c r="L16" s="1">
        <v>7.3</v>
      </c>
      <c r="M16" s="1">
        <v>9.8000000000000007</v>
      </c>
    </row>
    <row r="17" spans="1:13" x14ac:dyDescent="0.2">
      <c r="A17" s="110" t="s">
        <v>69</v>
      </c>
      <c r="B17" s="1">
        <v>18.899999999999999</v>
      </c>
      <c r="C17" s="1">
        <v>17.3</v>
      </c>
      <c r="D17" s="1">
        <v>20.8</v>
      </c>
      <c r="E17" s="1">
        <v>15</v>
      </c>
      <c r="F17" s="1">
        <v>13.5</v>
      </c>
      <c r="G17" s="1">
        <v>16.7</v>
      </c>
      <c r="H17" s="1">
        <v>66.3</v>
      </c>
      <c r="I17" s="1">
        <v>64.099999999999994</v>
      </c>
      <c r="J17" s="1">
        <v>68.400000000000006</v>
      </c>
      <c r="K17" s="1">
        <v>9.1999999999999993</v>
      </c>
      <c r="L17" s="1">
        <v>8</v>
      </c>
      <c r="M17" s="1">
        <v>10.6</v>
      </c>
    </row>
    <row r="18" spans="1:13" x14ac:dyDescent="0.2">
      <c r="A18" s="110" t="s">
        <v>70</v>
      </c>
      <c r="B18" s="1">
        <v>19.399999999999999</v>
      </c>
      <c r="C18" s="1">
        <v>17.7</v>
      </c>
      <c r="D18" s="1">
        <v>21.3</v>
      </c>
      <c r="E18" s="1">
        <v>12.9</v>
      </c>
      <c r="F18" s="1">
        <v>11.4</v>
      </c>
      <c r="G18" s="1">
        <v>14.5</v>
      </c>
      <c r="H18" s="1">
        <v>59.2</v>
      </c>
      <c r="I18" s="1">
        <v>56.9</v>
      </c>
      <c r="J18" s="1">
        <v>61.4</v>
      </c>
      <c r="K18" s="1">
        <v>9.1</v>
      </c>
      <c r="L18" s="1">
        <v>7.8</v>
      </c>
      <c r="M18" s="1">
        <v>10.5</v>
      </c>
    </row>
    <row r="19" spans="1:13" x14ac:dyDescent="0.2">
      <c r="A19" s="110" t="s">
        <v>86</v>
      </c>
      <c r="B19" s="1">
        <v>23.3</v>
      </c>
      <c r="C19" s="1">
        <v>21.5</v>
      </c>
      <c r="D19" s="1">
        <v>25.2</v>
      </c>
      <c r="E19" s="1">
        <v>15</v>
      </c>
      <c r="F19" s="1">
        <v>13.5</v>
      </c>
      <c r="G19" s="1">
        <v>16.600000000000001</v>
      </c>
      <c r="H19" s="1">
        <v>63</v>
      </c>
      <c r="I19" s="1">
        <v>60.8</v>
      </c>
      <c r="J19" s="1">
        <v>65.099999999999994</v>
      </c>
      <c r="K19" s="1">
        <v>9.8000000000000007</v>
      </c>
      <c r="L19" s="1">
        <v>8.6</v>
      </c>
      <c r="M19" s="1">
        <v>11.2</v>
      </c>
    </row>
    <row r="20" spans="1:13" x14ac:dyDescent="0.2">
      <c r="A20" s="110" t="s">
        <v>72</v>
      </c>
      <c r="B20" s="1">
        <v>25.9</v>
      </c>
      <c r="C20" s="1">
        <v>24</v>
      </c>
      <c r="D20" s="1">
        <v>27.9</v>
      </c>
      <c r="E20" s="1">
        <v>16.3</v>
      </c>
      <c r="F20" s="1">
        <v>14.7</v>
      </c>
      <c r="G20" s="1">
        <v>18</v>
      </c>
      <c r="H20" s="1">
        <v>69.8</v>
      </c>
      <c r="I20" s="1">
        <v>67.7</v>
      </c>
      <c r="J20" s="1">
        <v>71.8</v>
      </c>
      <c r="K20" s="1">
        <v>9.6999999999999993</v>
      </c>
      <c r="L20" s="1">
        <v>8.4</v>
      </c>
      <c r="M20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 filterMode="1"/>
  <dimension ref="A1:BN57"/>
  <sheetViews>
    <sheetView zoomScale="90" zoomScaleNormal="90" workbookViewId="0">
      <pane xSplit="3" ySplit="1" topLeftCell="D3" activePane="bottomRight" state="frozen"/>
      <selection pane="topRight" activeCell="D1" sqref="D1"/>
      <selection pane="bottomLeft" activeCell="A2" sqref="A2"/>
      <selection pane="bottomRight" activeCell="A3" sqref="A3:A57"/>
    </sheetView>
  </sheetViews>
  <sheetFormatPr baseColWidth="10" defaultRowHeight="15" x14ac:dyDescent="0.2"/>
  <cols>
    <col min="1" max="1" width="11.5" style="4"/>
    <col min="2" max="2" width="10.83203125" style="4"/>
    <col min="3" max="3" width="23.83203125" style="6" bestFit="1" customWidth="1"/>
    <col min="4" max="4" width="7.6640625" style="13" bestFit="1" customWidth="1"/>
    <col min="5" max="5" width="11.1640625" style="14" bestFit="1" customWidth="1"/>
    <col min="6" max="6" width="11.83203125" style="15" bestFit="1" customWidth="1"/>
    <col min="7" max="7" width="10.83203125" style="13" bestFit="1" customWidth="1"/>
    <col min="8" max="8" width="14.33203125" style="14" bestFit="1" customWidth="1"/>
    <col min="9" max="9" width="15" style="15" bestFit="1" customWidth="1"/>
    <col min="10" max="10" width="12" style="13" bestFit="1" customWidth="1"/>
    <col min="11" max="11" width="15.5" style="14" bestFit="1" customWidth="1"/>
    <col min="12" max="12" width="16.33203125" style="15" bestFit="1" customWidth="1"/>
    <col min="13" max="13" width="11.5" style="26"/>
    <col min="14" max="14" width="11.5" style="27"/>
    <col min="15" max="15" width="11.5" style="4"/>
    <col min="16" max="66" width="11.5" style="27"/>
  </cols>
  <sheetData>
    <row r="1" spans="1:66" x14ac:dyDescent="0.2">
      <c r="A1" s="3" t="s">
        <v>29</v>
      </c>
      <c r="B1" s="3"/>
      <c r="C1" s="5" t="s">
        <v>1</v>
      </c>
      <c r="D1" s="10" t="s">
        <v>2</v>
      </c>
      <c r="E1" s="11" t="s">
        <v>11</v>
      </c>
      <c r="F1" s="12" t="s">
        <v>12</v>
      </c>
      <c r="G1" s="18" t="s">
        <v>3</v>
      </c>
      <c r="H1" s="19" t="s">
        <v>13</v>
      </c>
      <c r="I1" s="20" t="s">
        <v>14</v>
      </c>
      <c r="J1" s="21" t="s">
        <v>15</v>
      </c>
      <c r="K1" s="22" t="s">
        <v>16</v>
      </c>
      <c r="L1" s="23" t="s">
        <v>17</v>
      </c>
      <c r="M1" s="100" t="s">
        <v>45</v>
      </c>
      <c r="N1" s="101" t="s">
        <v>46</v>
      </c>
      <c r="O1" s="102" t="s">
        <v>47</v>
      </c>
    </row>
    <row r="2" spans="1:66" s="32" customFormat="1" hidden="1" x14ac:dyDescent="0.2">
      <c r="A2" s="42" t="s">
        <v>19</v>
      </c>
      <c r="B2" s="42"/>
      <c r="C2" s="43" t="s">
        <v>6</v>
      </c>
      <c r="D2" s="24">
        <v>21.3</v>
      </c>
      <c r="E2" s="24">
        <v>18.899999999999999</v>
      </c>
      <c r="F2" s="44">
        <v>24.1</v>
      </c>
      <c r="G2" s="45"/>
      <c r="H2" s="46"/>
      <c r="I2" s="47"/>
      <c r="J2" s="45"/>
      <c r="K2" s="46"/>
      <c r="L2" s="47"/>
      <c r="M2" s="45"/>
      <c r="N2" s="46"/>
      <c r="O2" s="4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1:66" s="32" customFormat="1" x14ac:dyDescent="0.2">
      <c r="A3" s="48" t="s">
        <v>20</v>
      </c>
      <c r="B3" s="48"/>
      <c r="C3" s="9" t="s">
        <v>6</v>
      </c>
      <c r="D3" s="2">
        <v>31.6</v>
      </c>
      <c r="E3" s="2">
        <v>28.9</v>
      </c>
      <c r="F3" s="49">
        <v>34.5</v>
      </c>
      <c r="G3" s="33"/>
      <c r="H3" s="34"/>
      <c r="I3" s="35"/>
      <c r="J3" s="33"/>
      <c r="K3" s="34"/>
      <c r="L3" s="35"/>
      <c r="M3" s="33"/>
      <c r="N3" s="34"/>
      <c r="O3" s="35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1:66" hidden="1" x14ac:dyDescent="0.2">
      <c r="A4" s="41" t="s">
        <v>19</v>
      </c>
      <c r="B4" s="28"/>
      <c r="C4" s="6" t="s">
        <v>7</v>
      </c>
      <c r="D4" s="14">
        <v>16.600000000000001</v>
      </c>
      <c r="E4" s="36">
        <v>14.4</v>
      </c>
      <c r="F4" s="38">
        <v>19.100000000000001</v>
      </c>
      <c r="G4" s="1">
        <v>18.5</v>
      </c>
      <c r="H4" s="14">
        <v>16.2</v>
      </c>
      <c r="I4" s="38">
        <v>21.1</v>
      </c>
      <c r="J4" s="13">
        <v>54.2</v>
      </c>
      <c r="K4" s="36">
        <v>51</v>
      </c>
      <c r="L4" s="38">
        <v>57.4</v>
      </c>
      <c r="M4" s="13"/>
      <c r="N4" s="36"/>
      <c r="O4" s="38"/>
    </row>
    <row r="5" spans="1:66" x14ac:dyDescent="0.2">
      <c r="A5" s="41" t="s">
        <v>20</v>
      </c>
      <c r="B5" s="28"/>
      <c r="C5" s="6" t="s">
        <v>7</v>
      </c>
      <c r="D5" s="36">
        <v>26</v>
      </c>
      <c r="E5" s="36">
        <v>23.4</v>
      </c>
      <c r="F5" s="38">
        <v>28.7</v>
      </c>
      <c r="G5" s="1">
        <v>21.1</v>
      </c>
      <c r="H5" s="14">
        <v>18.7</v>
      </c>
      <c r="I5" s="38">
        <v>23.7</v>
      </c>
      <c r="J5" s="13">
        <v>67.8</v>
      </c>
      <c r="K5" s="36">
        <v>64.8</v>
      </c>
      <c r="L5" s="38">
        <v>70.599999999999994</v>
      </c>
      <c r="M5" s="13"/>
      <c r="N5" s="36"/>
      <c r="O5" s="38"/>
    </row>
    <row r="6" spans="1:66" hidden="1" x14ac:dyDescent="0.2">
      <c r="A6" s="42" t="s">
        <v>19</v>
      </c>
      <c r="B6" s="42"/>
      <c r="C6" s="43" t="s">
        <v>8</v>
      </c>
      <c r="D6" s="24">
        <v>14.4</v>
      </c>
      <c r="E6" s="24">
        <v>12.3</v>
      </c>
      <c r="F6" s="25">
        <v>16.8</v>
      </c>
      <c r="G6" s="24">
        <v>15.3</v>
      </c>
      <c r="H6" s="24">
        <v>13.1</v>
      </c>
      <c r="I6" s="25">
        <v>17.7</v>
      </c>
      <c r="J6" s="52">
        <v>57.2</v>
      </c>
      <c r="K6" s="24">
        <v>54</v>
      </c>
      <c r="L6" s="25">
        <v>60.3</v>
      </c>
      <c r="M6" s="52"/>
      <c r="N6" s="24"/>
      <c r="O6" s="25"/>
    </row>
    <row r="7" spans="1:66" x14ac:dyDescent="0.2">
      <c r="A7" s="48" t="s">
        <v>20</v>
      </c>
      <c r="B7" s="48"/>
      <c r="C7" s="9" t="s">
        <v>8</v>
      </c>
      <c r="D7" s="2">
        <v>21.5</v>
      </c>
      <c r="E7" s="49">
        <v>19.100000000000001</v>
      </c>
      <c r="F7" s="50">
        <v>24.1</v>
      </c>
      <c r="G7" s="2">
        <v>19.7</v>
      </c>
      <c r="H7" s="49">
        <v>17.399999999999999</v>
      </c>
      <c r="I7" s="50">
        <v>22.3</v>
      </c>
      <c r="J7" s="16">
        <v>69.5</v>
      </c>
      <c r="K7" s="49">
        <v>66.7</v>
      </c>
      <c r="L7" s="50">
        <v>72.3</v>
      </c>
      <c r="M7" s="16"/>
      <c r="N7" s="49"/>
      <c r="O7" s="50"/>
    </row>
    <row r="8" spans="1:66" hidden="1" x14ac:dyDescent="0.2">
      <c r="A8" s="41" t="s">
        <v>19</v>
      </c>
      <c r="B8" s="28"/>
      <c r="C8" s="6" t="s">
        <v>9</v>
      </c>
      <c r="D8" s="14">
        <v>13.6</v>
      </c>
      <c r="E8" s="14">
        <v>11.5</v>
      </c>
      <c r="F8" s="15">
        <v>16</v>
      </c>
      <c r="G8" s="14">
        <v>17.600000000000001</v>
      </c>
      <c r="H8" s="14">
        <v>15.3</v>
      </c>
      <c r="I8" s="15">
        <v>20.2</v>
      </c>
      <c r="J8" s="13">
        <v>60.6</v>
      </c>
      <c r="K8" s="14">
        <v>57.5</v>
      </c>
      <c r="L8" s="15">
        <v>63.7</v>
      </c>
      <c r="M8" s="13"/>
      <c r="N8" s="14"/>
      <c r="O8" s="15"/>
    </row>
    <row r="9" spans="1:66" x14ac:dyDescent="0.2">
      <c r="A9" s="41" t="s">
        <v>20</v>
      </c>
      <c r="B9" s="28"/>
      <c r="C9" s="6" t="s">
        <v>9</v>
      </c>
      <c r="D9" s="14">
        <v>23.7</v>
      </c>
      <c r="E9" s="36">
        <v>21.2</v>
      </c>
      <c r="F9" s="38">
        <v>26.4</v>
      </c>
      <c r="G9" s="14">
        <v>23</v>
      </c>
      <c r="H9" s="36">
        <v>20.5</v>
      </c>
      <c r="I9" s="38">
        <v>25.6</v>
      </c>
      <c r="J9" s="13">
        <v>72.400000000000006</v>
      </c>
      <c r="K9" s="36">
        <v>69.599999999999994</v>
      </c>
      <c r="L9" s="38">
        <v>75.099999999999994</v>
      </c>
      <c r="M9" s="13"/>
      <c r="N9" s="36"/>
      <c r="O9" s="38"/>
    </row>
    <row r="10" spans="1:66" hidden="1" x14ac:dyDescent="0.2">
      <c r="A10" s="42" t="s">
        <v>19</v>
      </c>
      <c r="B10" s="42"/>
      <c r="C10" s="51" t="s">
        <v>10</v>
      </c>
      <c r="D10" s="24">
        <v>14.7</v>
      </c>
      <c r="E10" s="24">
        <v>12.5</v>
      </c>
      <c r="F10" s="25">
        <v>17.3</v>
      </c>
      <c r="G10" s="24">
        <v>18</v>
      </c>
      <c r="H10" s="24">
        <v>15.5</v>
      </c>
      <c r="I10" s="25">
        <v>20.7</v>
      </c>
      <c r="J10" s="52">
        <v>59.5</v>
      </c>
      <c r="K10" s="24">
        <v>56.3</v>
      </c>
      <c r="L10" s="25">
        <v>62.7</v>
      </c>
      <c r="M10" s="52"/>
      <c r="N10" s="24"/>
      <c r="O10" s="25"/>
    </row>
    <row r="11" spans="1:66" x14ac:dyDescent="0.2">
      <c r="A11" s="48" t="s">
        <v>20</v>
      </c>
      <c r="B11" s="48"/>
      <c r="C11" s="7" t="s">
        <v>10</v>
      </c>
      <c r="D11" s="2">
        <v>21.2</v>
      </c>
      <c r="E11" s="49">
        <v>18.8</v>
      </c>
      <c r="F11" s="50">
        <v>23.8</v>
      </c>
      <c r="G11" s="2">
        <v>20.5</v>
      </c>
      <c r="H11" s="49">
        <v>18.2</v>
      </c>
      <c r="I11" s="50">
        <v>23.1</v>
      </c>
      <c r="J11" s="16">
        <v>72</v>
      </c>
      <c r="K11" s="49">
        <v>69.2</v>
      </c>
      <c r="L11" s="50">
        <v>74.599999999999994</v>
      </c>
      <c r="M11" s="16"/>
      <c r="N11" s="49"/>
      <c r="O11" s="50"/>
    </row>
    <row r="12" spans="1:66" hidden="1" x14ac:dyDescent="0.2">
      <c r="A12" s="42" t="s">
        <v>19</v>
      </c>
      <c r="B12" s="42"/>
      <c r="C12" s="51" t="s">
        <v>18</v>
      </c>
      <c r="D12" s="24">
        <v>15.1</v>
      </c>
      <c r="E12" s="24">
        <v>12.9</v>
      </c>
      <c r="F12" s="25">
        <v>17.600000000000001</v>
      </c>
      <c r="G12" s="24">
        <v>15.7</v>
      </c>
      <c r="H12" s="24">
        <v>13.5</v>
      </c>
      <c r="I12" s="25">
        <v>18.2</v>
      </c>
      <c r="J12" s="52">
        <v>60.4</v>
      </c>
      <c r="K12" s="24">
        <v>57.2</v>
      </c>
      <c r="L12" s="25">
        <v>63.5</v>
      </c>
      <c r="M12" s="52"/>
      <c r="N12" s="24"/>
      <c r="O12" s="25"/>
    </row>
    <row r="13" spans="1:66" x14ac:dyDescent="0.2">
      <c r="A13" s="48" t="s">
        <v>20</v>
      </c>
      <c r="B13" s="48"/>
      <c r="C13" s="7" t="s">
        <v>18</v>
      </c>
      <c r="D13" s="2">
        <v>21.4</v>
      </c>
      <c r="E13" s="49">
        <v>19.899999999999999</v>
      </c>
      <c r="F13" s="50">
        <v>24</v>
      </c>
      <c r="G13" s="2">
        <v>21.2</v>
      </c>
      <c r="H13" s="49">
        <v>18.8</v>
      </c>
      <c r="I13" s="50">
        <v>23.8</v>
      </c>
      <c r="J13" s="16">
        <v>71.599999999999994</v>
      </c>
      <c r="K13" s="49">
        <v>68.7</v>
      </c>
      <c r="L13" s="50">
        <v>74.2</v>
      </c>
      <c r="M13" s="16"/>
      <c r="N13" s="49"/>
      <c r="O13" s="50"/>
    </row>
    <row r="14" spans="1:66" hidden="1" x14ac:dyDescent="0.2">
      <c r="A14" s="42" t="s">
        <v>19</v>
      </c>
      <c r="B14" s="42"/>
      <c r="C14" s="51" t="s">
        <v>21</v>
      </c>
      <c r="D14" s="52">
        <v>15.7</v>
      </c>
      <c r="E14" s="24">
        <v>13.4</v>
      </c>
      <c r="F14" s="25">
        <v>18.3</v>
      </c>
      <c r="G14" s="52">
        <v>13.4</v>
      </c>
      <c r="H14" s="24">
        <v>11.3</v>
      </c>
      <c r="I14" s="25">
        <v>15.9</v>
      </c>
      <c r="J14" s="52">
        <v>63</v>
      </c>
      <c r="K14" s="24">
        <v>59.8</v>
      </c>
      <c r="L14" s="25">
        <v>66.2</v>
      </c>
      <c r="M14" s="52"/>
      <c r="N14" s="24"/>
      <c r="O14" s="25"/>
    </row>
    <row r="15" spans="1:66" x14ac:dyDescent="0.2">
      <c r="A15" s="48" t="s">
        <v>20</v>
      </c>
      <c r="B15" s="48"/>
      <c r="C15" s="7" t="s">
        <v>21</v>
      </c>
      <c r="D15" s="16">
        <v>19.3</v>
      </c>
      <c r="E15" s="2">
        <v>17.2</v>
      </c>
      <c r="F15" s="17">
        <v>21.9</v>
      </c>
      <c r="G15" s="16">
        <v>14.7</v>
      </c>
      <c r="H15" s="2">
        <v>12.7</v>
      </c>
      <c r="I15" s="17">
        <v>17</v>
      </c>
      <c r="J15" s="16">
        <v>71</v>
      </c>
      <c r="K15" s="2">
        <v>68.099999999999994</v>
      </c>
      <c r="L15" s="17">
        <v>73.7</v>
      </c>
      <c r="M15" s="16"/>
      <c r="N15" s="2"/>
      <c r="O15" s="17"/>
    </row>
    <row r="16" spans="1:66" hidden="1" x14ac:dyDescent="0.2">
      <c r="A16" s="42" t="s">
        <v>19</v>
      </c>
      <c r="B16" s="42"/>
      <c r="C16" s="51" t="s">
        <v>27</v>
      </c>
      <c r="D16" s="13">
        <v>12.9</v>
      </c>
      <c r="E16" s="14">
        <v>10.8</v>
      </c>
      <c r="F16" s="15">
        <v>15.3</v>
      </c>
      <c r="G16" s="13">
        <v>10.199999999999999</v>
      </c>
      <c r="H16" s="14">
        <v>8.4</v>
      </c>
      <c r="I16" s="15">
        <v>12.4</v>
      </c>
      <c r="J16" s="13">
        <v>56</v>
      </c>
      <c r="K16" s="14">
        <v>52.7</v>
      </c>
      <c r="L16" s="15">
        <v>59.2</v>
      </c>
      <c r="M16" s="13"/>
      <c r="N16" s="14"/>
      <c r="O16" s="15"/>
    </row>
    <row r="17" spans="1:66" x14ac:dyDescent="0.2">
      <c r="A17" s="48" t="s">
        <v>20</v>
      </c>
      <c r="B17" s="48"/>
      <c r="C17" s="7" t="s">
        <v>27</v>
      </c>
      <c r="D17" s="16">
        <v>20.5</v>
      </c>
      <c r="E17" s="2">
        <v>18.2</v>
      </c>
      <c r="F17" s="17">
        <v>23.1</v>
      </c>
      <c r="G17" s="16">
        <v>13.7</v>
      </c>
      <c r="H17" s="2">
        <v>11.8</v>
      </c>
      <c r="I17" s="17">
        <v>15.9</v>
      </c>
      <c r="J17" s="16">
        <v>69</v>
      </c>
      <c r="K17" s="2">
        <v>66.2</v>
      </c>
      <c r="L17" s="17">
        <v>71.8</v>
      </c>
      <c r="M17" s="16"/>
      <c r="N17" s="2"/>
      <c r="O17" s="17"/>
    </row>
    <row r="18" spans="1:66" hidden="1" x14ac:dyDescent="0.2">
      <c r="A18" s="40" t="s">
        <v>19</v>
      </c>
      <c r="B18" s="40"/>
      <c r="C18" s="51" t="s">
        <v>28</v>
      </c>
      <c r="D18" s="52">
        <v>13.4</v>
      </c>
      <c r="E18" s="24">
        <v>11.3</v>
      </c>
      <c r="F18" s="25">
        <v>15.8</v>
      </c>
      <c r="G18" s="52">
        <v>12.2</v>
      </c>
      <c r="H18" s="24">
        <v>10.199999999999999</v>
      </c>
      <c r="I18" s="25">
        <v>14.6</v>
      </c>
      <c r="J18" s="52">
        <v>60.3</v>
      </c>
      <c r="K18" s="24">
        <v>57.1</v>
      </c>
      <c r="L18" s="25">
        <v>63.5</v>
      </c>
      <c r="M18" s="52"/>
      <c r="N18" s="24"/>
      <c r="O18" s="25"/>
    </row>
    <row r="19" spans="1:66" s="27" customFormat="1" x14ac:dyDescent="0.2">
      <c r="A19" s="4" t="s">
        <v>20</v>
      </c>
      <c r="B19" s="4"/>
      <c r="C19" s="6" t="s">
        <v>28</v>
      </c>
      <c r="D19" s="13">
        <v>19.3</v>
      </c>
      <c r="E19" s="14">
        <v>17</v>
      </c>
      <c r="F19" s="15">
        <v>21.9</v>
      </c>
      <c r="G19" s="13">
        <v>12.3</v>
      </c>
      <c r="H19" s="14">
        <v>10.5</v>
      </c>
      <c r="I19" s="15">
        <v>14.5</v>
      </c>
      <c r="J19" s="13">
        <v>71.5</v>
      </c>
      <c r="K19" s="14">
        <v>68.7</v>
      </c>
      <c r="L19" s="15">
        <v>74.2</v>
      </c>
      <c r="M19" s="13"/>
      <c r="N19" s="14"/>
      <c r="O19" s="15"/>
    </row>
    <row r="20" spans="1:66" s="27" customFormat="1" hidden="1" x14ac:dyDescent="0.2">
      <c r="A20" s="64" t="s">
        <v>19</v>
      </c>
      <c r="B20" s="64"/>
      <c r="C20" s="51" t="s">
        <v>31</v>
      </c>
      <c r="D20" s="52">
        <v>14.8</v>
      </c>
      <c r="E20" s="24">
        <v>12.6</v>
      </c>
      <c r="F20" s="25">
        <v>17.2</v>
      </c>
      <c r="G20" s="52">
        <v>9.8000000000000007</v>
      </c>
      <c r="H20" s="24">
        <v>8.1</v>
      </c>
      <c r="I20" s="25">
        <v>11.9</v>
      </c>
      <c r="J20" s="52">
        <v>58.1</v>
      </c>
      <c r="K20" s="24">
        <v>54.9</v>
      </c>
      <c r="L20" s="25">
        <v>61.3</v>
      </c>
      <c r="M20" s="52"/>
      <c r="N20" s="24"/>
      <c r="O20" s="25"/>
    </row>
    <row r="21" spans="1:66" s="27" customFormat="1" x14ac:dyDescent="0.2">
      <c r="A21" s="65" t="s">
        <v>20</v>
      </c>
      <c r="B21" s="65"/>
      <c r="C21" s="7" t="s">
        <v>31</v>
      </c>
      <c r="D21" s="16">
        <v>17</v>
      </c>
      <c r="E21" s="2">
        <v>14.8</v>
      </c>
      <c r="F21" s="17">
        <v>19.399999999999999</v>
      </c>
      <c r="G21" s="16">
        <v>12.8</v>
      </c>
      <c r="H21" s="2">
        <v>10.9</v>
      </c>
      <c r="I21" s="17">
        <v>15</v>
      </c>
      <c r="J21" s="16">
        <v>70.3</v>
      </c>
      <c r="K21" s="2">
        <v>67.400000000000006</v>
      </c>
      <c r="L21" s="17">
        <v>73</v>
      </c>
      <c r="M21" s="16"/>
      <c r="N21" s="2"/>
      <c r="O21" s="17"/>
    </row>
    <row r="22" spans="1:66" hidden="1" x14ac:dyDescent="0.2">
      <c r="A22" s="64" t="s">
        <v>19</v>
      </c>
      <c r="B22" s="79"/>
      <c r="C22" s="6" t="s">
        <v>32</v>
      </c>
      <c r="D22" s="13">
        <v>12.2</v>
      </c>
      <c r="E22" s="14">
        <v>10.199999999999999</v>
      </c>
      <c r="F22" s="15">
        <v>14.6</v>
      </c>
      <c r="G22" s="13">
        <v>10.9</v>
      </c>
      <c r="H22" s="14">
        <v>9</v>
      </c>
      <c r="I22" s="15">
        <v>13.1</v>
      </c>
      <c r="J22" s="13">
        <v>55.6</v>
      </c>
      <c r="K22" s="14">
        <v>52.3</v>
      </c>
      <c r="L22" s="15">
        <v>58.9</v>
      </c>
      <c r="M22" s="13"/>
      <c r="N22" s="14"/>
      <c r="O22" s="15"/>
    </row>
    <row r="23" spans="1:66" x14ac:dyDescent="0.2">
      <c r="A23" s="65" t="s">
        <v>20</v>
      </c>
      <c r="B23" s="65"/>
      <c r="C23" s="7" t="s">
        <v>32</v>
      </c>
      <c r="D23" s="16">
        <v>17.7</v>
      </c>
      <c r="E23" s="2">
        <v>15.5</v>
      </c>
      <c r="F23" s="17">
        <v>20.100000000000001</v>
      </c>
      <c r="G23" s="16">
        <v>11.4</v>
      </c>
      <c r="H23" s="2">
        <v>9.6</v>
      </c>
      <c r="I23" s="17">
        <v>13.5</v>
      </c>
      <c r="J23" s="16">
        <v>68.3</v>
      </c>
      <c r="K23" s="2">
        <v>65.5</v>
      </c>
      <c r="L23" s="17">
        <v>71.099999999999994</v>
      </c>
      <c r="M23" s="16"/>
      <c r="N23" s="2"/>
      <c r="O23" s="17"/>
    </row>
    <row r="24" spans="1:66" hidden="1" x14ac:dyDescent="0.2">
      <c r="A24" s="64" t="s">
        <v>19</v>
      </c>
      <c r="B24" s="79"/>
      <c r="C24" s="6" t="s">
        <v>33</v>
      </c>
      <c r="D24" s="13">
        <v>11.7</v>
      </c>
      <c r="E24" s="14">
        <v>9.6999999999999993</v>
      </c>
      <c r="F24" s="15">
        <v>14</v>
      </c>
      <c r="G24" s="13">
        <v>9.4</v>
      </c>
      <c r="H24" s="14">
        <v>7.6</v>
      </c>
      <c r="I24" s="15">
        <v>11.5</v>
      </c>
      <c r="J24" s="13">
        <v>59.1</v>
      </c>
      <c r="K24" s="14">
        <v>55.8</v>
      </c>
      <c r="L24" s="15">
        <v>62.3</v>
      </c>
      <c r="M24" s="13"/>
      <c r="N24" s="14"/>
      <c r="O24" s="15"/>
    </row>
    <row r="25" spans="1:66" s="54" customFormat="1" x14ac:dyDescent="0.2">
      <c r="A25" s="65" t="s">
        <v>20</v>
      </c>
      <c r="B25" s="65"/>
      <c r="C25" s="7" t="s">
        <v>33</v>
      </c>
      <c r="D25" s="16">
        <v>21.9</v>
      </c>
      <c r="E25" s="2">
        <v>19.399999999999999</v>
      </c>
      <c r="F25" s="17">
        <v>24.6</v>
      </c>
      <c r="G25" s="16">
        <v>11.7</v>
      </c>
      <c r="H25" s="2">
        <v>9.9</v>
      </c>
      <c r="I25" s="17">
        <v>13.8</v>
      </c>
      <c r="J25" s="16">
        <v>71</v>
      </c>
      <c r="K25" s="2">
        <v>68.2</v>
      </c>
      <c r="L25" s="17">
        <v>73.7</v>
      </c>
      <c r="M25" s="16"/>
      <c r="N25" s="2"/>
      <c r="O25" s="1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</row>
    <row r="26" spans="1:66" hidden="1" x14ac:dyDescent="0.2">
      <c r="A26" s="64" t="s">
        <v>19</v>
      </c>
      <c r="B26" s="64"/>
      <c r="C26" s="51" t="s">
        <v>34</v>
      </c>
      <c r="D26" s="52">
        <v>12.42423</v>
      </c>
      <c r="E26" s="24">
        <v>10.42765</v>
      </c>
      <c r="F26" s="25">
        <v>14.740180000000001</v>
      </c>
      <c r="G26" s="52">
        <v>11.4123</v>
      </c>
      <c r="H26" s="24">
        <v>9.4730499999999989</v>
      </c>
      <c r="I26" s="25">
        <v>13.688500000000001</v>
      </c>
      <c r="J26" s="52">
        <v>58.938349999999993</v>
      </c>
      <c r="K26" s="24">
        <v>55.680529999999997</v>
      </c>
      <c r="L26" s="25">
        <v>62.119619999999998</v>
      </c>
      <c r="M26" s="52"/>
      <c r="N26" s="24"/>
      <c r="O26" s="25"/>
    </row>
    <row r="27" spans="1:66" x14ac:dyDescent="0.2">
      <c r="A27" s="65" t="s">
        <v>20</v>
      </c>
      <c r="B27" s="65"/>
      <c r="C27" s="7" t="s">
        <v>34</v>
      </c>
      <c r="D27" s="16">
        <v>22.23151</v>
      </c>
      <c r="E27" s="2">
        <v>19.744700000000002</v>
      </c>
      <c r="F27" s="17">
        <v>24.93421</v>
      </c>
      <c r="G27" s="16">
        <v>11.85933</v>
      </c>
      <c r="H27" s="2">
        <v>10.024010000000001</v>
      </c>
      <c r="I27" s="17">
        <v>13.978479999999999</v>
      </c>
      <c r="J27" s="16">
        <v>68.909620000000004</v>
      </c>
      <c r="K27" s="2">
        <v>65.973150000000004</v>
      </c>
      <c r="L27" s="17">
        <v>71.70138</v>
      </c>
      <c r="M27" s="16"/>
      <c r="N27" s="2"/>
      <c r="O27" s="17"/>
    </row>
    <row r="28" spans="1:66" s="27" customFormat="1" hidden="1" x14ac:dyDescent="0.2">
      <c r="A28" s="64" t="s">
        <v>19</v>
      </c>
      <c r="B28" s="79"/>
      <c r="C28" s="6" t="s">
        <v>35</v>
      </c>
      <c r="D28" s="13">
        <v>13.4</v>
      </c>
      <c r="E28" s="14">
        <v>11.2</v>
      </c>
      <c r="F28" s="15">
        <v>15.9</v>
      </c>
      <c r="G28" s="13">
        <v>10.5</v>
      </c>
      <c r="H28" s="14">
        <v>8.6999999999999993</v>
      </c>
      <c r="I28" s="15">
        <v>12.7</v>
      </c>
      <c r="J28" s="13">
        <v>56.6</v>
      </c>
      <c r="K28" s="14">
        <v>53.3</v>
      </c>
      <c r="L28" s="15">
        <v>59.8</v>
      </c>
      <c r="M28" s="13"/>
      <c r="N28" s="14"/>
      <c r="O28" s="15"/>
    </row>
    <row r="29" spans="1:66" s="54" customFormat="1" x14ac:dyDescent="0.2">
      <c r="A29" s="65" t="s">
        <v>20</v>
      </c>
      <c r="B29" s="65"/>
      <c r="C29" s="7" t="s">
        <v>35</v>
      </c>
      <c r="D29" s="16">
        <v>21.2</v>
      </c>
      <c r="E29" s="2">
        <v>18.8</v>
      </c>
      <c r="F29" s="17">
        <v>23.9</v>
      </c>
      <c r="G29" s="16">
        <v>12.9</v>
      </c>
      <c r="H29" s="2">
        <v>11</v>
      </c>
      <c r="I29" s="17">
        <v>15</v>
      </c>
      <c r="J29" s="16">
        <v>71.8</v>
      </c>
      <c r="K29" s="2">
        <v>69</v>
      </c>
      <c r="L29" s="17">
        <v>74.5</v>
      </c>
      <c r="M29" s="16"/>
      <c r="N29" s="2"/>
      <c r="O29" s="1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</row>
    <row r="30" spans="1:66" s="53" customFormat="1" hidden="1" x14ac:dyDescent="0.2">
      <c r="A30" s="64" t="s">
        <v>19</v>
      </c>
      <c r="B30" s="64"/>
      <c r="C30" s="51" t="s">
        <v>36</v>
      </c>
      <c r="D30" s="52">
        <v>14.8</v>
      </c>
      <c r="E30" s="24">
        <v>12.5</v>
      </c>
      <c r="F30" s="25">
        <v>17.399999999999999</v>
      </c>
      <c r="G30" s="52">
        <v>10.7</v>
      </c>
      <c r="H30" s="24">
        <v>8.6999999999999993</v>
      </c>
      <c r="I30" s="25">
        <v>13</v>
      </c>
      <c r="J30" s="52">
        <v>58.6</v>
      </c>
      <c r="K30" s="24">
        <v>55.3</v>
      </c>
      <c r="L30" s="25">
        <v>61.8</v>
      </c>
      <c r="M30" s="52"/>
      <c r="N30" s="24"/>
      <c r="O30" s="25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</row>
    <row r="31" spans="1:66" s="54" customFormat="1" x14ac:dyDescent="0.2">
      <c r="A31" s="65" t="s">
        <v>20</v>
      </c>
      <c r="B31" s="65"/>
      <c r="C31" s="7" t="s">
        <v>36</v>
      </c>
      <c r="D31" s="16">
        <v>21</v>
      </c>
      <c r="E31" s="2">
        <v>18.5</v>
      </c>
      <c r="F31" s="17">
        <v>23.6</v>
      </c>
      <c r="G31" s="16">
        <v>11.2</v>
      </c>
      <c r="H31" s="2">
        <v>9.4</v>
      </c>
      <c r="I31" s="17">
        <v>13.3</v>
      </c>
      <c r="J31" s="16">
        <v>72.3</v>
      </c>
      <c r="K31" s="2">
        <v>69.5</v>
      </c>
      <c r="L31" s="17">
        <v>75</v>
      </c>
      <c r="M31" s="16"/>
      <c r="N31" s="2"/>
      <c r="O31" s="1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</row>
    <row r="32" spans="1:66" s="53" customFormat="1" hidden="1" x14ac:dyDescent="0.2">
      <c r="A32" s="64" t="s">
        <v>19</v>
      </c>
      <c r="B32" s="64"/>
      <c r="C32" s="51" t="s">
        <v>37</v>
      </c>
      <c r="D32" s="52">
        <v>14.9</v>
      </c>
      <c r="E32" s="24">
        <v>12.7</v>
      </c>
      <c r="F32" s="25">
        <v>17.399999999999999</v>
      </c>
      <c r="G32" s="52">
        <v>13</v>
      </c>
      <c r="H32" s="24">
        <v>10.9</v>
      </c>
      <c r="I32" s="25">
        <v>15.4</v>
      </c>
      <c r="J32" s="52">
        <v>58.1</v>
      </c>
      <c r="K32" s="24">
        <v>54.8</v>
      </c>
      <c r="L32" s="25">
        <v>61.2</v>
      </c>
      <c r="M32" s="52"/>
      <c r="N32" s="24"/>
      <c r="O32" s="25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</row>
    <row r="33" spans="1:66" s="54" customFormat="1" x14ac:dyDescent="0.2">
      <c r="A33" s="65" t="s">
        <v>20</v>
      </c>
      <c r="B33" s="65"/>
      <c r="C33" s="7" t="s">
        <v>37</v>
      </c>
      <c r="D33" s="16">
        <v>22.9</v>
      </c>
      <c r="E33" s="2">
        <v>20.399999999999999</v>
      </c>
      <c r="F33" s="17">
        <v>25.5</v>
      </c>
      <c r="G33" s="16">
        <v>17.899999999999999</v>
      </c>
      <c r="H33" s="2">
        <v>15.6</v>
      </c>
      <c r="I33" s="17">
        <v>20.3</v>
      </c>
      <c r="J33" s="16">
        <v>70.3</v>
      </c>
      <c r="K33" s="2">
        <v>67.5</v>
      </c>
      <c r="L33" s="17">
        <v>73.099999999999994</v>
      </c>
      <c r="M33" s="16"/>
      <c r="N33" s="2"/>
      <c r="O33" s="1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</row>
    <row r="34" spans="1:66" s="53" customFormat="1" hidden="1" x14ac:dyDescent="0.2">
      <c r="A34" s="64" t="s">
        <v>19</v>
      </c>
      <c r="B34" s="64"/>
      <c r="C34" s="51" t="s">
        <v>38</v>
      </c>
      <c r="D34" s="52">
        <v>16.2</v>
      </c>
      <c r="E34" s="24">
        <v>13.9</v>
      </c>
      <c r="F34" s="25">
        <v>18.7</v>
      </c>
      <c r="G34" s="52">
        <v>18.2</v>
      </c>
      <c r="H34" s="24">
        <v>15.8</v>
      </c>
      <c r="I34" s="25">
        <v>20.8</v>
      </c>
      <c r="J34" s="52">
        <v>56.6</v>
      </c>
      <c r="K34" s="24">
        <v>53.3</v>
      </c>
      <c r="L34" s="25">
        <v>59.8</v>
      </c>
      <c r="M34" s="52"/>
      <c r="N34" s="24"/>
      <c r="O34" s="25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</row>
    <row r="35" spans="1:66" s="54" customFormat="1" x14ac:dyDescent="0.2">
      <c r="A35" s="65" t="s">
        <v>20</v>
      </c>
      <c r="B35" s="65"/>
      <c r="C35" s="7" t="s">
        <v>38</v>
      </c>
      <c r="D35" s="16">
        <v>25</v>
      </c>
      <c r="E35" s="2">
        <v>22.4</v>
      </c>
      <c r="F35" s="17">
        <v>27.7</v>
      </c>
      <c r="G35" s="16">
        <v>22.8</v>
      </c>
      <c r="H35" s="2">
        <v>20.3</v>
      </c>
      <c r="I35" s="17">
        <v>25.5</v>
      </c>
      <c r="J35" s="16">
        <v>69</v>
      </c>
      <c r="K35" s="2">
        <v>66.099999999999994</v>
      </c>
      <c r="L35" s="17">
        <v>71.8</v>
      </c>
      <c r="M35" s="16"/>
      <c r="N35" s="2"/>
      <c r="O35" s="1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</row>
    <row r="36" spans="1:66" s="53" customFormat="1" hidden="1" x14ac:dyDescent="0.2">
      <c r="A36" s="64" t="s">
        <v>19</v>
      </c>
      <c r="B36" s="64"/>
      <c r="C36" s="51" t="s">
        <v>39</v>
      </c>
      <c r="D36" s="52">
        <v>14</v>
      </c>
      <c r="E36" s="24">
        <v>11.8</v>
      </c>
      <c r="F36" s="25">
        <v>16.399999999999999</v>
      </c>
      <c r="G36" s="52">
        <v>19.2</v>
      </c>
      <c r="H36" s="24">
        <v>16.7</v>
      </c>
      <c r="I36" s="25">
        <v>22</v>
      </c>
      <c r="J36" s="52">
        <v>58.3</v>
      </c>
      <c r="K36" s="24">
        <v>55</v>
      </c>
      <c r="L36" s="25">
        <v>61.4</v>
      </c>
      <c r="M36" s="52"/>
      <c r="N36" s="24"/>
      <c r="O36" s="25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</row>
    <row r="37" spans="1:66" s="54" customFormat="1" x14ac:dyDescent="0.2">
      <c r="A37" s="65" t="s">
        <v>20</v>
      </c>
      <c r="B37" s="65"/>
      <c r="C37" s="7" t="s">
        <v>39</v>
      </c>
      <c r="D37" s="16">
        <v>22.7</v>
      </c>
      <c r="E37" s="2">
        <v>20.2</v>
      </c>
      <c r="F37" s="17">
        <v>25.4</v>
      </c>
      <c r="G37" s="16">
        <v>25.6</v>
      </c>
      <c r="H37" s="2">
        <v>23</v>
      </c>
      <c r="I37" s="17">
        <v>28.3</v>
      </c>
      <c r="J37" s="16">
        <v>72.5</v>
      </c>
      <c r="K37" s="2">
        <v>69.7</v>
      </c>
      <c r="L37" s="17">
        <v>75.099999999999994</v>
      </c>
      <c r="M37" s="16"/>
      <c r="N37" s="2"/>
      <c r="O37" s="1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</row>
    <row r="38" spans="1:66" s="53" customFormat="1" hidden="1" x14ac:dyDescent="0.2">
      <c r="A38" s="64" t="s">
        <v>19</v>
      </c>
      <c r="B38" s="64"/>
      <c r="C38" s="51" t="s">
        <v>40</v>
      </c>
      <c r="D38" s="24">
        <v>14.6</v>
      </c>
      <c r="E38" s="24">
        <v>12.4</v>
      </c>
      <c r="F38" s="25">
        <v>17.100000000000001</v>
      </c>
      <c r="G38" s="52">
        <v>16.5</v>
      </c>
      <c r="H38" s="24">
        <v>14.2</v>
      </c>
      <c r="I38" s="25">
        <v>19.100000000000001</v>
      </c>
      <c r="J38" s="52">
        <v>58.7</v>
      </c>
      <c r="K38" s="24">
        <v>55.4</v>
      </c>
      <c r="L38" s="25">
        <v>61.9</v>
      </c>
      <c r="M38" s="52"/>
      <c r="N38" s="24"/>
      <c r="O38" s="25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</row>
    <row r="39" spans="1:66" s="27" customFormat="1" x14ac:dyDescent="0.2">
      <c r="A39" s="65" t="s">
        <v>20</v>
      </c>
      <c r="B39" s="79"/>
      <c r="C39" s="6" t="s">
        <v>40</v>
      </c>
      <c r="D39" s="14">
        <v>25.4</v>
      </c>
      <c r="E39" s="14">
        <v>22.9</v>
      </c>
      <c r="F39" s="15">
        <v>28.1</v>
      </c>
      <c r="G39" s="13">
        <v>24.2</v>
      </c>
      <c r="H39" s="14">
        <v>21.7</v>
      </c>
      <c r="I39" s="15">
        <v>26.8</v>
      </c>
      <c r="J39" s="13">
        <v>73.099999999999994</v>
      </c>
      <c r="K39" s="14">
        <v>70.3</v>
      </c>
      <c r="L39" s="15">
        <v>75.7</v>
      </c>
      <c r="M39" s="13"/>
      <c r="N39" s="14"/>
      <c r="O39" s="15"/>
    </row>
    <row r="40" spans="1:66" s="53" customFormat="1" hidden="1" x14ac:dyDescent="0.2">
      <c r="A40" s="64" t="s">
        <v>19</v>
      </c>
      <c r="B40" s="39"/>
      <c r="C40" s="60" t="s">
        <v>41</v>
      </c>
      <c r="D40" s="52">
        <v>16.3</v>
      </c>
      <c r="E40" s="24">
        <v>13.9</v>
      </c>
      <c r="F40" s="25">
        <v>18.899999999999999</v>
      </c>
      <c r="G40" s="52">
        <v>18</v>
      </c>
      <c r="H40" s="24">
        <v>15.6</v>
      </c>
      <c r="I40" s="25">
        <v>20.8</v>
      </c>
      <c r="J40" s="52">
        <v>61.4</v>
      </c>
      <c r="K40" s="24">
        <v>58.1</v>
      </c>
      <c r="L40" s="25">
        <v>64.599999999999994</v>
      </c>
      <c r="M40" s="52"/>
      <c r="N40" s="24"/>
      <c r="O40" s="25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</row>
    <row r="41" spans="1:66" s="54" customFormat="1" x14ac:dyDescent="0.2">
      <c r="A41" s="65" t="s">
        <v>20</v>
      </c>
      <c r="B41" s="55"/>
      <c r="C41" s="62" t="s">
        <v>41</v>
      </c>
      <c r="D41" s="16">
        <v>21.9</v>
      </c>
      <c r="E41" s="2">
        <v>19.5</v>
      </c>
      <c r="F41" s="17">
        <v>24.5</v>
      </c>
      <c r="G41" s="16">
        <v>20.8</v>
      </c>
      <c r="H41" s="2">
        <v>18.5</v>
      </c>
      <c r="I41" s="17">
        <v>23.4</v>
      </c>
      <c r="J41" s="16">
        <v>72.099999999999994</v>
      </c>
      <c r="K41" s="2">
        <v>69.3</v>
      </c>
      <c r="L41" s="17">
        <v>74.7</v>
      </c>
      <c r="M41" s="16"/>
      <c r="N41" s="2"/>
      <c r="O41" s="1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</row>
    <row r="42" spans="1:66" s="53" customFormat="1" hidden="1" x14ac:dyDescent="0.2">
      <c r="A42" s="64" t="s">
        <v>19</v>
      </c>
      <c r="B42" s="39"/>
      <c r="C42" s="60" t="s">
        <v>42</v>
      </c>
      <c r="D42" s="52">
        <v>19.399999999999999</v>
      </c>
      <c r="E42" s="24">
        <v>17</v>
      </c>
      <c r="F42" s="25">
        <v>22.2</v>
      </c>
      <c r="G42" s="52">
        <v>21.6</v>
      </c>
      <c r="H42" s="24">
        <v>19</v>
      </c>
      <c r="I42" s="25">
        <v>24.3</v>
      </c>
      <c r="J42" s="52">
        <v>59.6</v>
      </c>
      <c r="K42" s="24">
        <v>56.4</v>
      </c>
      <c r="L42" s="25">
        <v>62.8</v>
      </c>
      <c r="M42" s="52">
        <v>9.5</v>
      </c>
      <c r="N42" s="24">
        <v>7.8</v>
      </c>
      <c r="O42" s="25">
        <v>11.6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</row>
    <row r="43" spans="1:66" s="54" customFormat="1" x14ac:dyDescent="0.2">
      <c r="A43" s="65" t="s">
        <v>20</v>
      </c>
      <c r="B43" s="55"/>
      <c r="C43" s="62" t="s">
        <v>42</v>
      </c>
      <c r="D43" s="16">
        <v>25.7</v>
      </c>
      <c r="E43" s="2">
        <v>23.1</v>
      </c>
      <c r="F43" s="17">
        <v>28.4</v>
      </c>
      <c r="G43" s="16">
        <v>23.7</v>
      </c>
      <c r="H43" s="2">
        <v>21.2</v>
      </c>
      <c r="I43" s="17">
        <v>26.4</v>
      </c>
      <c r="J43" s="16">
        <v>71.3</v>
      </c>
      <c r="K43" s="2">
        <v>68.5</v>
      </c>
      <c r="L43" s="17">
        <v>74</v>
      </c>
      <c r="M43" s="16">
        <v>7.1</v>
      </c>
      <c r="N43" s="2">
        <v>5.6</v>
      </c>
      <c r="O43" s="17">
        <v>8.9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</row>
    <row r="44" spans="1:66" s="53" customFormat="1" hidden="1" x14ac:dyDescent="0.2">
      <c r="A44" s="64" t="s">
        <v>19</v>
      </c>
      <c r="B44" s="39"/>
      <c r="C44" s="60" t="s">
        <v>44</v>
      </c>
      <c r="D44" s="52">
        <v>16.2</v>
      </c>
      <c r="E44" s="24">
        <v>13.9</v>
      </c>
      <c r="F44" s="25">
        <v>18.8</v>
      </c>
      <c r="G44" s="52">
        <v>18.399999999999999</v>
      </c>
      <c r="H44" s="24">
        <v>16</v>
      </c>
      <c r="I44" s="25">
        <v>21.1</v>
      </c>
      <c r="J44" s="52">
        <v>59.5</v>
      </c>
      <c r="K44" s="24">
        <v>56.2</v>
      </c>
      <c r="L44" s="25">
        <v>62.7</v>
      </c>
      <c r="M44" s="52">
        <v>9.1999999999999993</v>
      </c>
      <c r="N44" s="24">
        <v>7.5</v>
      </c>
      <c r="O44" s="25">
        <v>11.3</v>
      </c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</row>
    <row r="45" spans="1:66" s="54" customFormat="1" x14ac:dyDescent="0.2">
      <c r="A45" s="65" t="s">
        <v>20</v>
      </c>
      <c r="B45" s="55"/>
      <c r="C45" s="62" t="s">
        <v>44</v>
      </c>
      <c r="D45" s="16">
        <v>24.9</v>
      </c>
      <c r="E45" s="2">
        <v>22.3</v>
      </c>
      <c r="F45" s="17">
        <v>27.6</v>
      </c>
      <c r="G45" s="16">
        <v>21.9</v>
      </c>
      <c r="H45" s="2">
        <v>19.399999999999999</v>
      </c>
      <c r="I45" s="17">
        <v>24.5</v>
      </c>
      <c r="J45" s="16">
        <v>70.7</v>
      </c>
      <c r="K45" s="2">
        <v>67.8</v>
      </c>
      <c r="L45" s="17">
        <v>73.400000000000006</v>
      </c>
      <c r="M45" s="16">
        <v>8.6999999999999993</v>
      </c>
      <c r="N45" s="2">
        <v>7.1</v>
      </c>
      <c r="O45" s="17">
        <v>10.7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</row>
    <row r="46" spans="1:66" hidden="1" x14ac:dyDescent="0.2">
      <c r="A46" s="64" t="s">
        <v>19</v>
      </c>
      <c r="B46" s="39"/>
      <c r="C46" s="60" t="s">
        <v>48</v>
      </c>
      <c r="D46" s="52">
        <v>18.3</v>
      </c>
      <c r="E46" s="24">
        <v>15.9</v>
      </c>
      <c r="F46" s="25">
        <v>21</v>
      </c>
      <c r="G46" s="52">
        <v>19.600000000000001</v>
      </c>
      <c r="H46" s="24">
        <v>17.100000000000001</v>
      </c>
      <c r="I46" s="25">
        <v>22.3</v>
      </c>
      <c r="J46" s="52">
        <v>58</v>
      </c>
      <c r="K46" s="24">
        <v>54.6</v>
      </c>
      <c r="L46" s="25">
        <v>61.2</v>
      </c>
      <c r="M46" s="52">
        <v>10.199999999999999</v>
      </c>
      <c r="N46" s="24">
        <v>8.3000000000000007</v>
      </c>
      <c r="O46" s="25">
        <v>12.4</v>
      </c>
    </row>
    <row r="47" spans="1:66" x14ac:dyDescent="0.2">
      <c r="A47" s="65" t="s">
        <v>20</v>
      </c>
      <c r="B47" s="55"/>
      <c r="C47" s="62" t="s">
        <v>48</v>
      </c>
      <c r="D47" s="16">
        <v>25.9</v>
      </c>
      <c r="E47" s="2">
        <v>23.3</v>
      </c>
      <c r="F47" s="17">
        <v>28.7</v>
      </c>
      <c r="G47" s="16">
        <v>24.3</v>
      </c>
      <c r="H47" s="2">
        <v>21.8</v>
      </c>
      <c r="I47" s="17">
        <v>27</v>
      </c>
      <c r="J47" s="16">
        <v>69.599999999999994</v>
      </c>
      <c r="K47" s="2">
        <v>66.7</v>
      </c>
      <c r="L47" s="17">
        <v>72.3</v>
      </c>
      <c r="M47" s="16">
        <v>8.6999999999999993</v>
      </c>
      <c r="N47" s="2">
        <v>7.1</v>
      </c>
      <c r="O47" s="17">
        <v>10.7</v>
      </c>
    </row>
    <row r="48" spans="1:66" hidden="1" x14ac:dyDescent="0.2">
      <c r="A48" s="64" t="s">
        <v>19</v>
      </c>
      <c r="B48" s="39"/>
      <c r="C48" s="60" t="s">
        <v>49</v>
      </c>
      <c r="D48" s="52">
        <v>15.2</v>
      </c>
      <c r="E48" s="24">
        <v>13</v>
      </c>
      <c r="F48" s="25">
        <v>28.3</v>
      </c>
      <c r="G48" s="52">
        <v>15.4</v>
      </c>
      <c r="H48" s="24">
        <v>13.1</v>
      </c>
      <c r="I48" s="25">
        <v>18</v>
      </c>
      <c r="J48" s="52">
        <v>57.9</v>
      </c>
      <c r="K48" s="24">
        <v>54.6</v>
      </c>
      <c r="L48" s="25">
        <v>61.2</v>
      </c>
      <c r="M48" s="52">
        <v>7.5</v>
      </c>
      <c r="N48" s="24">
        <v>6</v>
      </c>
      <c r="O48" s="25">
        <v>9.5</v>
      </c>
    </row>
    <row r="49" spans="1:15" x14ac:dyDescent="0.2">
      <c r="A49" s="65" t="s">
        <v>20</v>
      </c>
      <c r="B49" s="55"/>
      <c r="C49" s="62" t="s">
        <v>49</v>
      </c>
      <c r="D49" s="16">
        <v>25.5</v>
      </c>
      <c r="E49" s="2">
        <v>22.9</v>
      </c>
      <c r="F49" s="17">
        <v>28.3</v>
      </c>
      <c r="G49" s="16">
        <v>22.3</v>
      </c>
      <c r="H49" s="2">
        <v>19.8</v>
      </c>
      <c r="I49" s="17">
        <v>25</v>
      </c>
      <c r="J49" s="16">
        <v>68.8</v>
      </c>
      <c r="K49" s="2">
        <v>65.8</v>
      </c>
      <c r="L49" s="17">
        <v>71.5</v>
      </c>
      <c r="M49" s="16">
        <v>9.3000000000000007</v>
      </c>
      <c r="N49" s="2">
        <v>7.7</v>
      </c>
      <c r="O49" s="17">
        <v>11.4</v>
      </c>
    </row>
    <row r="50" spans="1:15" hidden="1" x14ac:dyDescent="0.2">
      <c r="A50" s="64" t="s">
        <v>19</v>
      </c>
      <c r="B50" s="39"/>
      <c r="C50" s="60" t="s">
        <v>50</v>
      </c>
      <c r="D50" s="52">
        <v>15</v>
      </c>
      <c r="E50" s="24">
        <v>12.8</v>
      </c>
      <c r="F50" s="25">
        <v>17.600000000000001</v>
      </c>
      <c r="G50" s="52">
        <v>13.6</v>
      </c>
      <c r="H50" s="24">
        <v>11.4</v>
      </c>
      <c r="I50" s="25">
        <v>16</v>
      </c>
      <c r="J50" s="52">
        <v>58</v>
      </c>
      <c r="K50" s="24">
        <v>54.7</v>
      </c>
      <c r="L50" s="25">
        <v>61.2</v>
      </c>
      <c r="M50" s="52">
        <v>7.3</v>
      </c>
      <c r="N50" s="24">
        <v>5.7</v>
      </c>
      <c r="O50" s="25">
        <v>9.1999999999999993</v>
      </c>
    </row>
    <row r="51" spans="1:15" x14ac:dyDescent="0.2">
      <c r="A51" s="65" t="s">
        <v>20</v>
      </c>
      <c r="B51" s="55"/>
      <c r="C51" s="62" t="s">
        <v>50</v>
      </c>
      <c r="D51" s="16">
        <v>22.5</v>
      </c>
      <c r="E51" s="2">
        <v>20.100000000000001</v>
      </c>
      <c r="F51" s="17">
        <v>25.1</v>
      </c>
      <c r="G51" s="16">
        <v>16.399999999999999</v>
      </c>
      <c r="H51" s="2">
        <v>14.2</v>
      </c>
      <c r="I51" s="17">
        <v>18.8</v>
      </c>
      <c r="J51" s="16">
        <v>73.8</v>
      </c>
      <c r="K51" s="2">
        <v>71</v>
      </c>
      <c r="L51" s="17">
        <v>76.400000000000006</v>
      </c>
      <c r="M51" s="16">
        <v>10.9</v>
      </c>
      <c r="N51" s="2">
        <v>9.1</v>
      </c>
      <c r="O51" s="17">
        <v>12.9</v>
      </c>
    </row>
    <row r="52" spans="1:15" hidden="1" x14ac:dyDescent="0.2">
      <c r="A52" s="64" t="s">
        <v>19</v>
      </c>
      <c r="B52" s="39"/>
      <c r="C52" s="60" t="s">
        <v>51</v>
      </c>
      <c r="D52" s="52">
        <v>16.7</v>
      </c>
      <c r="E52" s="24">
        <v>14.3</v>
      </c>
      <c r="F52" s="25">
        <v>19.5</v>
      </c>
      <c r="G52" s="52">
        <v>11.9</v>
      </c>
      <c r="H52" s="24">
        <v>9.9</v>
      </c>
      <c r="I52" s="25">
        <v>14.3</v>
      </c>
      <c r="J52" s="52">
        <v>53.4</v>
      </c>
      <c r="K52" s="24">
        <v>50</v>
      </c>
      <c r="L52" s="25">
        <v>56.7</v>
      </c>
      <c r="M52" s="52">
        <v>11.1</v>
      </c>
      <c r="N52" s="24">
        <v>9.1</v>
      </c>
      <c r="O52" s="25">
        <v>13.5</v>
      </c>
    </row>
    <row r="53" spans="1:15" x14ac:dyDescent="0.2">
      <c r="A53" s="65" t="s">
        <v>20</v>
      </c>
      <c r="B53" s="55"/>
      <c r="C53" s="62" t="s">
        <v>51</v>
      </c>
      <c r="D53" s="16">
        <v>21.9</v>
      </c>
      <c r="E53" s="2">
        <v>19.5</v>
      </c>
      <c r="F53" s="17">
        <v>24.5</v>
      </c>
      <c r="G53" s="16">
        <v>13.7</v>
      </c>
      <c r="H53" s="2">
        <v>11.8</v>
      </c>
      <c r="I53" s="17">
        <v>16</v>
      </c>
      <c r="J53" s="16">
        <v>64.5</v>
      </c>
      <c r="K53" s="2">
        <v>61.5</v>
      </c>
      <c r="L53" s="17">
        <v>67.3</v>
      </c>
      <c r="M53" s="16">
        <v>7.3</v>
      </c>
      <c r="N53" s="2">
        <v>5.8</v>
      </c>
      <c r="O53" s="17">
        <v>9.1</v>
      </c>
    </row>
    <row r="54" spans="1:15" hidden="1" x14ac:dyDescent="0.2">
      <c r="A54" s="64" t="s">
        <v>19</v>
      </c>
      <c r="B54" s="39"/>
      <c r="C54" s="60" t="s">
        <v>52</v>
      </c>
      <c r="D54" s="52">
        <v>20.2</v>
      </c>
      <c r="E54" s="24">
        <v>17.7</v>
      </c>
      <c r="F54" s="25">
        <v>23</v>
      </c>
      <c r="G54" s="52">
        <v>12.5</v>
      </c>
      <c r="H54" s="24">
        <v>10.5</v>
      </c>
      <c r="I54" s="25">
        <v>14.8</v>
      </c>
      <c r="J54" s="52">
        <v>56</v>
      </c>
      <c r="K54" s="24">
        <v>52.7</v>
      </c>
      <c r="L54" s="25">
        <v>59.2</v>
      </c>
      <c r="M54" s="52">
        <v>9.1999999999999993</v>
      </c>
      <c r="N54" s="24">
        <v>7.4</v>
      </c>
      <c r="O54" s="25">
        <v>11.3</v>
      </c>
    </row>
    <row r="55" spans="1:15" x14ac:dyDescent="0.2">
      <c r="A55" s="65" t="s">
        <v>20</v>
      </c>
      <c r="B55" s="55"/>
      <c r="C55" s="62" t="s">
        <v>52</v>
      </c>
      <c r="D55" s="16">
        <v>26.2</v>
      </c>
      <c r="E55" s="2">
        <v>23.6</v>
      </c>
      <c r="F55" s="17">
        <v>28.9</v>
      </c>
      <c r="G55" s="16">
        <v>17.2</v>
      </c>
      <c r="H55" s="2">
        <v>15.1</v>
      </c>
      <c r="I55" s="17">
        <v>19.600000000000001</v>
      </c>
      <c r="J55" s="16">
        <v>69.3</v>
      </c>
      <c r="K55" s="2">
        <v>66.400000000000006</v>
      </c>
      <c r="L55" s="17">
        <v>72</v>
      </c>
      <c r="M55" s="16">
        <v>10.4</v>
      </c>
      <c r="N55" s="2">
        <v>8.6999999999999993</v>
      </c>
      <c r="O55" s="17">
        <v>12.3</v>
      </c>
    </row>
    <row r="56" spans="1:15" hidden="1" x14ac:dyDescent="0.2">
      <c r="A56" s="64" t="s">
        <v>19</v>
      </c>
      <c r="B56" s="39"/>
      <c r="C56" s="60" t="s">
        <v>53</v>
      </c>
      <c r="D56" s="52">
        <v>20.3</v>
      </c>
      <c r="E56" s="24">
        <v>17.899999999999999</v>
      </c>
      <c r="F56" s="25">
        <v>23.1</v>
      </c>
      <c r="G56" s="52">
        <v>13.9</v>
      </c>
      <c r="H56" s="24">
        <v>11.8</v>
      </c>
      <c r="I56" s="25">
        <v>16.3</v>
      </c>
      <c r="J56" s="52">
        <v>63.6</v>
      </c>
      <c r="K56" s="24">
        <v>60.5</v>
      </c>
      <c r="L56" s="25">
        <v>66.7</v>
      </c>
      <c r="M56" s="52">
        <v>10.6</v>
      </c>
      <c r="N56" s="24">
        <v>8.8000000000000007</v>
      </c>
      <c r="O56" s="25">
        <v>12.8</v>
      </c>
    </row>
    <row r="57" spans="1:15" x14ac:dyDescent="0.2">
      <c r="A57" s="65" t="s">
        <v>20</v>
      </c>
      <c r="B57" s="55"/>
      <c r="C57" s="62" t="s">
        <v>53</v>
      </c>
      <c r="D57" s="16">
        <v>30.9</v>
      </c>
      <c r="E57" s="2">
        <v>28.2</v>
      </c>
      <c r="F57" s="17">
        <v>33.799999999999997</v>
      </c>
      <c r="G57" s="16">
        <v>18.5</v>
      </c>
      <c r="H57" s="2">
        <v>16.2</v>
      </c>
      <c r="I57" s="17">
        <v>20.9</v>
      </c>
      <c r="J57" s="16">
        <v>75.400000000000006</v>
      </c>
      <c r="K57" s="2">
        <v>72.7</v>
      </c>
      <c r="L57" s="17">
        <v>77.900000000000006</v>
      </c>
      <c r="M57" s="16">
        <v>8.8000000000000007</v>
      </c>
      <c r="N57" s="2">
        <v>7.2</v>
      </c>
      <c r="O57" s="17">
        <v>10.7</v>
      </c>
    </row>
  </sheetData>
  <autoFilter ref="A1:O57" xr:uid="{00000000-0001-0000-0100-000000000000}">
    <filterColumn colId="0">
      <filters>
        <filter val="Femm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1993-5C1D-DE4D-A68F-C8FDAF07E50B}">
  <dimension ref="A1:AB57"/>
  <sheetViews>
    <sheetView workbookViewId="0">
      <selection activeCell="A30" sqref="A1:XFD1048576"/>
    </sheetView>
  </sheetViews>
  <sheetFormatPr baseColWidth="10" defaultRowHeight="15" x14ac:dyDescent="0.2"/>
  <sheetData>
    <row r="1" spans="1:28" x14ac:dyDescent="0.2">
      <c r="A1" s="3" t="s">
        <v>29</v>
      </c>
      <c r="B1" s="3"/>
      <c r="C1" s="5" t="s">
        <v>1</v>
      </c>
      <c r="D1" s="108" t="s">
        <v>73</v>
      </c>
      <c r="E1" t="s">
        <v>74</v>
      </c>
      <c r="F1" t="s">
        <v>76</v>
      </c>
      <c r="G1" t="s">
        <v>77</v>
      </c>
      <c r="H1" t="s">
        <v>75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s="10" t="s">
        <v>2</v>
      </c>
      <c r="R1" s="11" t="s">
        <v>11</v>
      </c>
      <c r="S1" s="12" t="s">
        <v>12</v>
      </c>
      <c r="T1" s="18" t="s">
        <v>3</v>
      </c>
      <c r="U1" s="19" t="s">
        <v>13</v>
      </c>
      <c r="V1" s="20" t="s">
        <v>14</v>
      </c>
      <c r="W1" s="21" t="s">
        <v>15</v>
      </c>
      <c r="X1" s="22" t="s">
        <v>16</v>
      </c>
      <c r="Y1" s="23" t="s">
        <v>17</v>
      </c>
      <c r="Z1" s="100" t="s">
        <v>45</v>
      </c>
      <c r="AA1" s="101" t="s">
        <v>46</v>
      </c>
      <c r="AB1" s="102" t="s">
        <v>47</v>
      </c>
    </row>
    <row r="2" spans="1:28" x14ac:dyDescent="0.2">
      <c r="A2" s="48" t="s">
        <v>20</v>
      </c>
      <c r="B2" s="42"/>
      <c r="C2" s="43" t="s">
        <v>6</v>
      </c>
      <c r="D2" s="113" t="s">
        <v>54</v>
      </c>
      <c r="E2" s="115">
        <f>Q2</f>
        <v>31.6</v>
      </c>
      <c r="F2" s="115">
        <f t="shared" ref="F2:M2" si="0">R2</f>
        <v>28.9</v>
      </c>
      <c r="G2" s="115">
        <f t="shared" si="0"/>
        <v>34.5</v>
      </c>
      <c r="H2" s="115">
        <f t="shared" si="0"/>
        <v>0</v>
      </c>
      <c r="I2" s="115">
        <f t="shared" si="0"/>
        <v>0</v>
      </c>
      <c r="J2" s="115">
        <f t="shared" si="0"/>
        <v>0</v>
      </c>
      <c r="K2" s="115">
        <f t="shared" si="0"/>
        <v>0</v>
      </c>
      <c r="L2" s="115">
        <f t="shared" si="0"/>
        <v>0</v>
      </c>
      <c r="M2" s="115">
        <f t="shared" si="0"/>
        <v>0</v>
      </c>
      <c r="N2" s="115"/>
      <c r="O2" s="115"/>
      <c r="P2" s="115"/>
      <c r="Q2" s="2">
        <v>31.6</v>
      </c>
      <c r="R2" s="2">
        <v>28.9</v>
      </c>
      <c r="S2" s="49">
        <v>34.5</v>
      </c>
      <c r="T2" s="33"/>
      <c r="U2" s="34"/>
      <c r="V2" s="35"/>
      <c r="W2" s="33"/>
      <c r="X2" s="34"/>
      <c r="Y2" s="35"/>
      <c r="Z2" s="33"/>
      <c r="AA2" s="34"/>
      <c r="AB2" s="35"/>
    </row>
    <row r="3" spans="1:28" x14ac:dyDescent="0.2">
      <c r="A3" s="41" t="s">
        <v>20</v>
      </c>
      <c r="B3" s="28"/>
      <c r="C3" s="6" t="s">
        <v>7</v>
      </c>
      <c r="D3" s="113" t="s">
        <v>55</v>
      </c>
      <c r="E3" s="115">
        <f>AVERAGE(Q3:Q6)</f>
        <v>23.1</v>
      </c>
      <c r="F3" s="115">
        <f t="shared" ref="F3:M3" si="1">AVERAGE(R3:R6)</f>
        <v>20.625</v>
      </c>
      <c r="G3" s="115">
        <f t="shared" si="1"/>
        <v>25.749999999999996</v>
      </c>
      <c r="H3" s="115">
        <f t="shared" si="1"/>
        <v>21.074999999999999</v>
      </c>
      <c r="I3" s="115">
        <f t="shared" si="1"/>
        <v>18.7</v>
      </c>
      <c r="J3" s="115">
        <f t="shared" si="1"/>
        <v>23.674999999999997</v>
      </c>
      <c r="K3" s="115">
        <f t="shared" si="1"/>
        <v>70.425000000000011</v>
      </c>
      <c r="L3" s="115">
        <f t="shared" si="1"/>
        <v>67.575000000000003</v>
      </c>
      <c r="M3" s="115">
        <f t="shared" si="1"/>
        <v>73.149999999999991</v>
      </c>
      <c r="N3" s="115"/>
      <c r="O3" s="115"/>
      <c r="P3" s="115"/>
      <c r="Q3" s="36">
        <v>26</v>
      </c>
      <c r="R3" s="36">
        <v>23.4</v>
      </c>
      <c r="S3" s="38">
        <v>28.7</v>
      </c>
      <c r="T3" s="1">
        <v>21.1</v>
      </c>
      <c r="U3" s="14">
        <v>18.7</v>
      </c>
      <c r="V3" s="38">
        <v>23.7</v>
      </c>
      <c r="W3" s="13">
        <v>67.8</v>
      </c>
      <c r="X3" s="36">
        <v>64.8</v>
      </c>
      <c r="Y3" s="38">
        <v>70.599999999999994</v>
      </c>
      <c r="Z3" s="13"/>
      <c r="AA3" s="36"/>
      <c r="AB3" s="38"/>
    </row>
    <row r="4" spans="1:28" x14ac:dyDescent="0.2">
      <c r="A4" s="48" t="s">
        <v>20</v>
      </c>
      <c r="B4" s="42"/>
      <c r="C4" s="43" t="s">
        <v>8</v>
      </c>
      <c r="D4" s="113" t="s">
        <v>56</v>
      </c>
      <c r="E4" s="115">
        <f>AVERAGE(Q7:Q10)</f>
        <v>20.125</v>
      </c>
      <c r="F4" s="115">
        <f t="shared" ref="F4:M4" si="2">AVERAGE(R7:R10)</f>
        <v>18.074999999999999</v>
      </c>
      <c r="G4" s="115">
        <f t="shared" si="2"/>
        <v>22.725000000000001</v>
      </c>
      <c r="H4" s="115">
        <f t="shared" si="2"/>
        <v>15.474999999999998</v>
      </c>
      <c r="I4" s="115">
        <f t="shared" si="2"/>
        <v>13.45</v>
      </c>
      <c r="J4" s="115">
        <f t="shared" si="2"/>
        <v>17.799999999999997</v>
      </c>
      <c r="K4" s="115">
        <f t="shared" si="2"/>
        <v>70.775000000000006</v>
      </c>
      <c r="L4" s="115">
        <f t="shared" si="2"/>
        <v>67.924999999999997</v>
      </c>
      <c r="M4" s="115">
        <f t="shared" si="2"/>
        <v>73.474999999999994</v>
      </c>
      <c r="N4" s="115"/>
      <c r="O4" s="115"/>
      <c r="P4" s="115"/>
      <c r="Q4" s="2">
        <v>21.5</v>
      </c>
      <c r="R4" s="49">
        <v>19.100000000000001</v>
      </c>
      <c r="S4" s="50">
        <v>24.1</v>
      </c>
      <c r="T4" s="2">
        <v>19.7</v>
      </c>
      <c r="U4" s="49">
        <v>17.399999999999999</v>
      </c>
      <c r="V4" s="50">
        <v>22.3</v>
      </c>
      <c r="W4" s="16">
        <v>69.5</v>
      </c>
      <c r="X4" s="49">
        <v>66.7</v>
      </c>
      <c r="Y4" s="50">
        <v>72.3</v>
      </c>
      <c r="Z4" s="16"/>
      <c r="AA4" s="49"/>
      <c r="AB4" s="50"/>
    </row>
    <row r="5" spans="1:28" x14ac:dyDescent="0.2">
      <c r="A5" s="41" t="s">
        <v>20</v>
      </c>
      <c r="B5" s="28"/>
      <c r="C5" s="6" t="s">
        <v>9</v>
      </c>
      <c r="D5" s="113" t="s">
        <v>57</v>
      </c>
      <c r="E5" s="115">
        <f>AVERAGE(Q11:Q12)</f>
        <v>17.350000000000001</v>
      </c>
      <c r="F5" s="115">
        <f t="shared" ref="F5:M5" si="3">AVERAGE(R11:R12)</f>
        <v>15.15</v>
      </c>
      <c r="G5" s="115">
        <f t="shared" si="3"/>
        <v>19.75</v>
      </c>
      <c r="H5" s="115">
        <f t="shared" si="3"/>
        <v>12.100000000000001</v>
      </c>
      <c r="I5" s="115">
        <f t="shared" si="3"/>
        <v>10.25</v>
      </c>
      <c r="J5" s="115">
        <f t="shared" si="3"/>
        <v>14.25</v>
      </c>
      <c r="K5" s="115">
        <f t="shared" si="3"/>
        <v>69.3</v>
      </c>
      <c r="L5" s="115">
        <f t="shared" si="3"/>
        <v>66.45</v>
      </c>
      <c r="M5" s="115">
        <f t="shared" si="3"/>
        <v>72.05</v>
      </c>
      <c r="N5" s="115"/>
      <c r="O5" s="115"/>
      <c r="P5" s="115"/>
      <c r="Q5" s="14">
        <v>23.7</v>
      </c>
      <c r="R5" s="36">
        <v>21.2</v>
      </c>
      <c r="S5" s="38">
        <v>26.4</v>
      </c>
      <c r="T5" s="14">
        <v>23</v>
      </c>
      <c r="U5" s="36">
        <v>20.5</v>
      </c>
      <c r="V5" s="38">
        <v>25.6</v>
      </c>
      <c r="W5" s="13">
        <v>72.400000000000006</v>
      </c>
      <c r="X5" s="36">
        <v>69.599999999999994</v>
      </c>
      <c r="Y5" s="38">
        <v>75.099999999999994</v>
      </c>
      <c r="Z5" s="13"/>
      <c r="AA5" s="36"/>
      <c r="AB5" s="38"/>
    </row>
    <row r="6" spans="1:28" x14ac:dyDescent="0.2">
      <c r="A6" s="48" t="s">
        <v>20</v>
      </c>
      <c r="B6" s="42"/>
      <c r="C6" s="51" t="s">
        <v>10</v>
      </c>
      <c r="D6" s="113" t="s">
        <v>58</v>
      </c>
      <c r="E6" s="115">
        <f>AVERAGE(Q13:Q14)</f>
        <v>22.065754999999999</v>
      </c>
      <c r="F6" s="115">
        <f t="shared" ref="F6:M6" si="4">AVERAGE(R13:R14)</f>
        <v>19.57235</v>
      </c>
      <c r="G6" s="115">
        <f t="shared" si="4"/>
        <v>24.767105000000001</v>
      </c>
      <c r="H6" s="115">
        <f t="shared" si="4"/>
        <v>11.779665</v>
      </c>
      <c r="I6" s="115">
        <f t="shared" si="4"/>
        <v>9.9620050000000013</v>
      </c>
      <c r="J6" s="115">
        <f t="shared" si="4"/>
        <v>13.889240000000001</v>
      </c>
      <c r="K6" s="115">
        <f t="shared" si="4"/>
        <v>69.954810000000009</v>
      </c>
      <c r="L6" s="115">
        <f t="shared" si="4"/>
        <v>67.086575000000011</v>
      </c>
      <c r="M6" s="115">
        <f t="shared" si="4"/>
        <v>72.700690000000009</v>
      </c>
      <c r="N6" s="115"/>
      <c r="O6" s="115"/>
      <c r="P6" s="115"/>
      <c r="Q6" s="2">
        <v>21.2</v>
      </c>
      <c r="R6" s="49">
        <v>18.8</v>
      </c>
      <c r="S6" s="50">
        <v>23.8</v>
      </c>
      <c r="T6" s="2">
        <v>20.5</v>
      </c>
      <c r="U6" s="49">
        <v>18.2</v>
      </c>
      <c r="V6" s="50">
        <v>23.1</v>
      </c>
      <c r="W6" s="16">
        <v>72</v>
      </c>
      <c r="X6" s="49">
        <v>69.2</v>
      </c>
      <c r="Y6" s="50">
        <v>74.599999999999994</v>
      </c>
      <c r="Z6" s="16"/>
      <c r="AA6" s="49"/>
      <c r="AB6" s="50"/>
    </row>
    <row r="7" spans="1:28" x14ac:dyDescent="0.2">
      <c r="A7" s="48" t="s">
        <v>20</v>
      </c>
      <c r="B7" s="42"/>
      <c r="C7" s="51" t="s">
        <v>18</v>
      </c>
      <c r="D7" s="110" t="s">
        <v>59</v>
      </c>
      <c r="E7" s="115">
        <f>Q15</f>
        <v>21.2</v>
      </c>
      <c r="F7" s="115">
        <f t="shared" ref="F7:M8" si="5">R15</f>
        <v>18.8</v>
      </c>
      <c r="G7" s="115">
        <f t="shared" si="5"/>
        <v>23.9</v>
      </c>
      <c r="H7" s="115">
        <f t="shared" si="5"/>
        <v>12.9</v>
      </c>
      <c r="I7" s="115">
        <f t="shared" si="5"/>
        <v>11</v>
      </c>
      <c r="J7" s="115">
        <f t="shared" si="5"/>
        <v>15</v>
      </c>
      <c r="K7" s="115">
        <f t="shared" si="5"/>
        <v>71.8</v>
      </c>
      <c r="L7" s="115">
        <f t="shared" si="5"/>
        <v>69</v>
      </c>
      <c r="M7" s="115">
        <f t="shared" si="5"/>
        <v>74.5</v>
      </c>
      <c r="N7" s="115"/>
      <c r="O7" s="115"/>
      <c r="P7" s="115"/>
      <c r="Q7" s="2">
        <v>21.4</v>
      </c>
      <c r="R7" s="49">
        <v>19.899999999999999</v>
      </c>
      <c r="S7" s="50">
        <v>24</v>
      </c>
      <c r="T7" s="2">
        <v>21.2</v>
      </c>
      <c r="U7" s="49">
        <v>18.8</v>
      </c>
      <c r="V7" s="50">
        <v>23.8</v>
      </c>
      <c r="W7" s="16">
        <v>71.599999999999994</v>
      </c>
      <c r="X7" s="49">
        <v>68.7</v>
      </c>
      <c r="Y7" s="50">
        <v>74.2</v>
      </c>
      <c r="Z7" s="16"/>
      <c r="AA7" s="49"/>
      <c r="AB7" s="50"/>
    </row>
    <row r="8" spans="1:28" x14ac:dyDescent="0.2">
      <c r="A8" s="48" t="s">
        <v>20</v>
      </c>
      <c r="B8" s="42"/>
      <c r="C8" s="51" t="s">
        <v>21</v>
      </c>
      <c r="D8" s="110" t="s">
        <v>60</v>
      </c>
      <c r="E8" s="115">
        <f>Q16</f>
        <v>21</v>
      </c>
      <c r="F8" s="115">
        <f t="shared" si="5"/>
        <v>18.5</v>
      </c>
      <c r="G8" s="115">
        <f t="shared" si="5"/>
        <v>23.6</v>
      </c>
      <c r="H8" s="115">
        <f t="shared" si="5"/>
        <v>11.2</v>
      </c>
      <c r="I8" s="115">
        <f t="shared" si="5"/>
        <v>9.4</v>
      </c>
      <c r="J8" s="115">
        <f t="shared" si="5"/>
        <v>13.3</v>
      </c>
      <c r="K8" s="115">
        <f t="shared" si="5"/>
        <v>72.3</v>
      </c>
      <c r="L8" s="115">
        <f t="shared" si="5"/>
        <v>69.5</v>
      </c>
      <c r="M8" s="115">
        <f t="shared" si="5"/>
        <v>75</v>
      </c>
      <c r="N8" s="115"/>
      <c r="O8" s="115"/>
      <c r="P8" s="115"/>
      <c r="Q8" s="16">
        <v>19.3</v>
      </c>
      <c r="R8" s="2">
        <v>17.2</v>
      </c>
      <c r="S8" s="17">
        <v>21.9</v>
      </c>
      <c r="T8" s="16">
        <v>14.7</v>
      </c>
      <c r="U8" s="2">
        <v>12.7</v>
      </c>
      <c r="V8" s="17">
        <v>17</v>
      </c>
      <c r="W8" s="16">
        <v>71</v>
      </c>
      <c r="X8" s="2">
        <v>68.099999999999994</v>
      </c>
      <c r="Y8" s="17">
        <v>73.7</v>
      </c>
      <c r="Z8" s="16"/>
      <c r="AA8" s="2"/>
      <c r="AB8" s="17"/>
    </row>
    <row r="9" spans="1:28" x14ac:dyDescent="0.2">
      <c r="A9" s="48" t="s">
        <v>20</v>
      </c>
      <c r="B9" s="42"/>
      <c r="C9" s="51" t="s">
        <v>27</v>
      </c>
      <c r="D9" s="113" t="s">
        <v>61</v>
      </c>
      <c r="E9" s="115">
        <f>AVERAGE(Q17)</f>
        <v>22.9</v>
      </c>
      <c r="F9" s="115">
        <f t="shared" ref="F9:M9" si="6">AVERAGE(R17)</f>
        <v>20.399999999999999</v>
      </c>
      <c r="G9" s="115">
        <f t="shared" si="6"/>
        <v>25.5</v>
      </c>
      <c r="H9" s="115">
        <f t="shared" si="6"/>
        <v>17.899999999999999</v>
      </c>
      <c r="I9" s="115">
        <f t="shared" si="6"/>
        <v>15.6</v>
      </c>
      <c r="J9" s="115">
        <f t="shared" si="6"/>
        <v>20.3</v>
      </c>
      <c r="K9" s="115">
        <f t="shared" si="6"/>
        <v>70.3</v>
      </c>
      <c r="L9" s="115">
        <f t="shared" si="6"/>
        <v>67.5</v>
      </c>
      <c r="M9" s="115">
        <f t="shared" si="6"/>
        <v>73.099999999999994</v>
      </c>
      <c r="N9" s="115"/>
      <c r="O9" s="115"/>
      <c r="P9" s="115"/>
      <c r="Q9" s="16">
        <v>20.5</v>
      </c>
      <c r="R9" s="2">
        <v>18.2</v>
      </c>
      <c r="S9" s="17">
        <v>23.1</v>
      </c>
      <c r="T9" s="16">
        <v>13.7</v>
      </c>
      <c r="U9" s="2">
        <v>11.8</v>
      </c>
      <c r="V9" s="17">
        <v>15.9</v>
      </c>
      <c r="W9" s="16">
        <v>69</v>
      </c>
      <c r="X9" s="2">
        <v>66.2</v>
      </c>
      <c r="Y9" s="17">
        <v>71.8</v>
      </c>
      <c r="Z9" s="16"/>
      <c r="AA9" s="2"/>
      <c r="AB9" s="17"/>
    </row>
    <row r="10" spans="1:28" x14ac:dyDescent="0.2">
      <c r="A10" s="4" t="s">
        <v>20</v>
      </c>
      <c r="B10" s="40"/>
      <c r="C10" s="51" t="s">
        <v>28</v>
      </c>
      <c r="D10" s="113" t="s">
        <v>62</v>
      </c>
      <c r="E10" s="115">
        <f>AVERAGE(Q18:Q19)</f>
        <v>23.85</v>
      </c>
      <c r="F10" s="115">
        <f t="shared" ref="F10:M10" si="7">AVERAGE(R18:R19)</f>
        <v>21.299999999999997</v>
      </c>
      <c r="G10" s="115">
        <f t="shared" si="7"/>
        <v>26.549999999999997</v>
      </c>
      <c r="H10" s="115">
        <f t="shared" si="7"/>
        <v>24.200000000000003</v>
      </c>
      <c r="I10" s="115">
        <f t="shared" si="7"/>
        <v>21.65</v>
      </c>
      <c r="J10" s="115">
        <f t="shared" si="7"/>
        <v>26.9</v>
      </c>
      <c r="K10" s="115">
        <f t="shared" si="7"/>
        <v>70.75</v>
      </c>
      <c r="L10" s="115">
        <f t="shared" si="7"/>
        <v>67.900000000000006</v>
      </c>
      <c r="M10" s="115">
        <f t="shared" si="7"/>
        <v>73.449999999999989</v>
      </c>
      <c r="N10" s="115"/>
      <c r="O10" s="115"/>
      <c r="P10" s="115"/>
      <c r="Q10" s="13">
        <v>19.3</v>
      </c>
      <c r="R10" s="14">
        <v>17</v>
      </c>
      <c r="S10" s="15">
        <v>21.9</v>
      </c>
      <c r="T10" s="13">
        <v>12.3</v>
      </c>
      <c r="U10" s="14">
        <v>10.5</v>
      </c>
      <c r="V10" s="15">
        <v>14.5</v>
      </c>
      <c r="W10" s="13">
        <v>71.5</v>
      </c>
      <c r="X10" s="14">
        <v>68.7</v>
      </c>
      <c r="Y10" s="15">
        <v>74.2</v>
      </c>
      <c r="Z10" s="13"/>
      <c r="AA10" s="14"/>
      <c r="AB10" s="15"/>
    </row>
    <row r="11" spans="1:28" x14ac:dyDescent="0.2">
      <c r="A11" s="65" t="s">
        <v>20</v>
      </c>
      <c r="B11" s="64"/>
      <c r="C11" s="51" t="s">
        <v>31</v>
      </c>
      <c r="D11" s="110" t="s">
        <v>63</v>
      </c>
      <c r="E11" s="115">
        <f t="shared" ref="E11:M11" si="8">Q20</f>
        <v>25.4</v>
      </c>
      <c r="F11" s="115">
        <f t="shared" si="8"/>
        <v>22.9</v>
      </c>
      <c r="G11" s="115">
        <f t="shared" si="8"/>
        <v>28.1</v>
      </c>
      <c r="H11" s="115">
        <f t="shared" si="8"/>
        <v>24.2</v>
      </c>
      <c r="I11" s="115">
        <f t="shared" si="8"/>
        <v>21.7</v>
      </c>
      <c r="J11" s="115">
        <f t="shared" si="8"/>
        <v>26.8</v>
      </c>
      <c r="K11" s="115">
        <f t="shared" si="8"/>
        <v>73.099999999999994</v>
      </c>
      <c r="L11" s="115">
        <f t="shared" si="8"/>
        <v>70.3</v>
      </c>
      <c r="M11" s="115">
        <f t="shared" si="8"/>
        <v>75.7</v>
      </c>
      <c r="N11" s="115"/>
      <c r="O11" s="115"/>
      <c r="P11" s="115"/>
      <c r="Q11" s="16">
        <v>17</v>
      </c>
      <c r="R11" s="2">
        <v>14.8</v>
      </c>
      <c r="S11" s="17">
        <v>19.399999999999999</v>
      </c>
      <c r="T11" s="16">
        <v>12.8</v>
      </c>
      <c r="U11" s="2">
        <v>10.9</v>
      </c>
      <c r="V11" s="17">
        <v>15</v>
      </c>
      <c r="W11" s="16">
        <v>70.3</v>
      </c>
      <c r="X11" s="2">
        <v>67.400000000000006</v>
      </c>
      <c r="Y11" s="17">
        <v>73</v>
      </c>
      <c r="Z11" s="16"/>
      <c r="AA11" s="2"/>
      <c r="AB11" s="17"/>
    </row>
    <row r="12" spans="1:28" x14ac:dyDescent="0.2">
      <c r="A12" s="65" t="s">
        <v>20</v>
      </c>
      <c r="B12" s="79"/>
      <c r="C12" s="6" t="s">
        <v>32</v>
      </c>
      <c r="D12" s="110" t="s">
        <v>64</v>
      </c>
      <c r="E12" s="115">
        <f t="shared" ref="E12:E20" si="9">Q21</f>
        <v>21.9</v>
      </c>
      <c r="F12" s="115">
        <f t="shared" ref="F12:P20" si="10">R21</f>
        <v>19.5</v>
      </c>
      <c r="G12" s="115">
        <f t="shared" si="10"/>
        <v>24.5</v>
      </c>
      <c r="H12" s="115">
        <f t="shared" si="10"/>
        <v>20.8</v>
      </c>
      <c r="I12" s="115">
        <f t="shared" si="10"/>
        <v>18.5</v>
      </c>
      <c r="J12" s="115">
        <f t="shared" si="10"/>
        <v>23.4</v>
      </c>
      <c r="K12" s="115">
        <f t="shared" si="10"/>
        <v>72.099999999999994</v>
      </c>
      <c r="L12" s="115">
        <f t="shared" si="10"/>
        <v>69.3</v>
      </c>
      <c r="M12" s="115">
        <f t="shared" si="10"/>
        <v>74.7</v>
      </c>
      <c r="N12" s="115"/>
      <c r="O12" s="115"/>
      <c r="P12" s="115"/>
      <c r="Q12" s="16">
        <v>17.7</v>
      </c>
      <c r="R12" s="2">
        <v>15.5</v>
      </c>
      <c r="S12" s="17">
        <v>20.100000000000001</v>
      </c>
      <c r="T12" s="16">
        <v>11.4</v>
      </c>
      <c r="U12" s="2">
        <v>9.6</v>
      </c>
      <c r="V12" s="17">
        <v>13.5</v>
      </c>
      <c r="W12" s="16">
        <v>68.3</v>
      </c>
      <c r="X12" s="2">
        <v>65.5</v>
      </c>
      <c r="Y12" s="17">
        <v>71.099999999999994</v>
      </c>
      <c r="Z12" s="16"/>
      <c r="AA12" s="2"/>
      <c r="AB12" s="17"/>
    </row>
    <row r="13" spans="1:28" x14ac:dyDescent="0.2">
      <c r="A13" s="65" t="s">
        <v>20</v>
      </c>
      <c r="B13" s="79"/>
      <c r="C13" s="6" t="s">
        <v>33</v>
      </c>
      <c r="D13" s="110" t="s">
        <v>65</v>
      </c>
      <c r="E13" s="115">
        <f t="shared" si="9"/>
        <v>25.7</v>
      </c>
      <c r="F13" s="115">
        <f t="shared" si="10"/>
        <v>23.1</v>
      </c>
      <c r="G13" s="115">
        <f t="shared" si="10"/>
        <v>28.4</v>
      </c>
      <c r="H13" s="115">
        <f t="shared" si="10"/>
        <v>23.7</v>
      </c>
      <c r="I13" s="115">
        <f t="shared" si="10"/>
        <v>21.2</v>
      </c>
      <c r="J13" s="115">
        <f t="shared" si="10"/>
        <v>26.4</v>
      </c>
      <c r="K13" s="115">
        <f t="shared" si="10"/>
        <v>71.3</v>
      </c>
      <c r="L13" s="115">
        <f t="shared" si="10"/>
        <v>68.5</v>
      </c>
      <c r="M13" s="115">
        <f t="shared" si="10"/>
        <v>74</v>
      </c>
      <c r="N13" s="115">
        <f t="shared" si="10"/>
        <v>7.1</v>
      </c>
      <c r="O13" s="115">
        <f t="shared" si="10"/>
        <v>5.6</v>
      </c>
      <c r="P13" s="115">
        <f t="shared" si="10"/>
        <v>8.9</v>
      </c>
      <c r="Q13" s="16">
        <v>21.9</v>
      </c>
      <c r="R13" s="2">
        <v>19.399999999999999</v>
      </c>
      <c r="S13" s="17">
        <v>24.6</v>
      </c>
      <c r="T13" s="16">
        <v>11.7</v>
      </c>
      <c r="U13" s="2">
        <v>9.9</v>
      </c>
      <c r="V13" s="17">
        <v>13.8</v>
      </c>
      <c r="W13" s="16">
        <v>71</v>
      </c>
      <c r="X13" s="2">
        <v>68.2</v>
      </c>
      <c r="Y13" s="17">
        <v>73.7</v>
      </c>
      <c r="Z13" s="16"/>
      <c r="AA13" s="2"/>
      <c r="AB13" s="17"/>
    </row>
    <row r="14" spans="1:28" x14ac:dyDescent="0.2">
      <c r="A14" s="65" t="s">
        <v>20</v>
      </c>
      <c r="B14" s="64"/>
      <c r="C14" s="51" t="s">
        <v>34</v>
      </c>
      <c r="D14" s="110" t="s">
        <v>66</v>
      </c>
      <c r="E14" s="115">
        <f t="shared" si="9"/>
        <v>24.9</v>
      </c>
      <c r="F14" s="115">
        <f t="shared" si="10"/>
        <v>22.3</v>
      </c>
      <c r="G14" s="115">
        <f t="shared" si="10"/>
        <v>27.6</v>
      </c>
      <c r="H14" s="115">
        <f t="shared" si="10"/>
        <v>21.9</v>
      </c>
      <c r="I14" s="115">
        <f t="shared" si="10"/>
        <v>19.399999999999999</v>
      </c>
      <c r="J14" s="115">
        <f t="shared" si="10"/>
        <v>24.5</v>
      </c>
      <c r="K14" s="115">
        <f t="shared" si="10"/>
        <v>70.7</v>
      </c>
      <c r="L14" s="115">
        <f t="shared" si="10"/>
        <v>67.8</v>
      </c>
      <c r="M14" s="115">
        <f t="shared" si="10"/>
        <v>73.400000000000006</v>
      </c>
      <c r="N14" s="115">
        <f t="shared" si="10"/>
        <v>8.6999999999999993</v>
      </c>
      <c r="O14" s="115">
        <f t="shared" si="10"/>
        <v>7.1</v>
      </c>
      <c r="P14" s="115">
        <f t="shared" si="10"/>
        <v>10.7</v>
      </c>
      <c r="Q14" s="16">
        <v>22.23151</v>
      </c>
      <c r="R14" s="2">
        <v>19.744700000000002</v>
      </c>
      <c r="S14" s="17">
        <v>24.93421</v>
      </c>
      <c r="T14" s="16">
        <v>11.85933</v>
      </c>
      <c r="U14" s="2">
        <v>10.024010000000001</v>
      </c>
      <c r="V14" s="17">
        <v>13.978479999999999</v>
      </c>
      <c r="W14" s="16">
        <v>68.909620000000004</v>
      </c>
      <c r="X14" s="2">
        <v>65.973150000000004</v>
      </c>
      <c r="Y14" s="17">
        <v>71.70138</v>
      </c>
      <c r="Z14" s="16"/>
      <c r="AA14" s="2"/>
      <c r="AB14" s="17"/>
    </row>
    <row r="15" spans="1:28" x14ac:dyDescent="0.2">
      <c r="A15" s="65" t="s">
        <v>20</v>
      </c>
      <c r="B15" s="79"/>
      <c r="C15" s="6" t="s">
        <v>35</v>
      </c>
      <c r="D15" s="110" t="s">
        <v>67</v>
      </c>
      <c r="E15" s="115">
        <f t="shared" si="9"/>
        <v>25.9</v>
      </c>
      <c r="F15" s="115">
        <f t="shared" si="10"/>
        <v>23.3</v>
      </c>
      <c r="G15" s="115">
        <f t="shared" si="10"/>
        <v>28.7</v>
      </c>
      <c r="H15" s="115">
        <f t="shared" si="10"/>
        <v>24.3</v>
      </c>
      <c r="I15" s="115">
        <f t="shared" si="10"/>
        <v>21.8</v>
      </c>
      <c r="J15" s="115">
        <f t="shared" si="10"/>
        <v>27</v>
      </c>
      <c r="K15" s="115">
        <f t="shared" si="10"/>
        <v>69.599999999999994</v>
      </c>
      <c r="L15" s="115">
        <f t="shared" si="10"/>
        <v>66.7</v>
      </c>
      <c r="M15" s="115">
        <f t="shared" si="10"/>
        <v>72.3</v>
      </c>
      <c r="N15" s="115">
        <f t="shared" si="10"/>
        <v>8.6999999999999993</v>
      </c>
      <c r="O15" s="115">
        <f t="shared" si="10"/>
        <v>7.1</v>
      </c>
      <c r="P15" s="115">
        <f t="shared" si="10"/>
        <v>10.7</v>
      </c>
      <c r="Q15" s="16">
        <v>21.2</v>
      </c>
      <c r="R15" s="2">
        <v>18.8</v>
      </c>
      <c r="S15" s="17">
        <v>23.9</v>
      </c>
      <c r="T15" s="16">
        <v>12.9</v>
      </c>
      <c r="U15" s="2">
        <v>11</v>
      </c>
      <c r="V15" s="17">
        <v>15</v>
      </c>
      <c r="W15" s="16">
        <v>71.8</v>
      </c>
      <c r="X15" s="2">
        <v>69</v>
      </c>
      <c r="Y15" s="17">
        <v>74.5</v>
      </c>
      <c r="Z15" s="16"/>
      <c r="AA15" s="2"/>
      <c r="AB15" s="17"/>
    </row>
    <row r="16" spans="1:28" x14ac:dyDescent="0.2">
      <c r="A16" s="65" t="s">
        <v>20</v>
      </c>
      <c r="B16" s="64"/>
      <c r="C16" s="51" t="s">
        <v>36</v>
      </c>
      <c r="D16" s="110" t="s">
        <v>68</v>
      </c>
      <c r="E16" s="115">
        <f t="shared" si="9"/>
        <v>25.5</v>
      </c>
      <c r="F16" s="115">
        <f t="shared" si="10"/>
        <v>22.9</v>
      </c>
      <c r="G16" s="115">
        <f t="shared" si="10"/>
        <v>28.3</v>
      </c>
      <c r="H16" s="115">
        <f t="shared" si="10"/>
        <v>22.3</v>
      </c>
      <c r="I16" s="115">
        <f t="shared" si="10"/>
        <v>19.8</v>
      </c>
      <c r="J16" s="115">
        <f t="shared" si="10"/>
        <v>25</v>
      </c>
      <c r="K16" s="115">
        <f t="shared" si="10"/>
        <v>68.8</v>
      </c>
      <c r="L16" s="115">
        <f t="shared" si="10"/>
        <v>65.8</v>
      </c>
      <c r="M16" s="115">
        <f t="shared" si="10"/>
        <v>71.5</v>
      </c>
      <c r="N16" s="115">
        <f t="shared" si="10"/>
        <v>9.3000000000000007</v>
      </c>
      <c r="O16" s="115">
        <f t="shared" si="10"/>
        <v>7.7</v>
      </c>
      <c r="P16" s="115">
        <f t="shared" si="10"/>
        <v>11.4</v>
      </c>
      <c r="Q16" s="16">
        <v>21</v>
      </c>
      <c r="R16" s="2">
        <v>18.5</v>
      </c>
      <c r="S16" s="17">
        <v>23.6</v>
      </c>
      <c r="T16" s="16">
        <v>11.2</v>
      </c>
      <c r="U16" s="2">
        <v>9.4</v>
      </c>
      <c r="V16" s="17">
        <v>13.3</v>
      </c>
      <c r="W16" s="16">
        <v>72.3</v>
      </c>
      <c r="X16" s="2">
        <v>69.5</v>
      </c>
      <c r="Y16" s="17">
        <v>75</v>
      </c>
      <c r="Z16" s="16"/>
      <c r="AA16" s="2"/>
      <c r="AB16" s="17"/>
    </row>
    <row r="17" spans="1:28" x14ac:dyDescent="0.2">
      <c r="A17" s="65" t="s">
        <v>20</v>
      </c>
      <c r="B17" s="64"/>
      <c r="C17" s="51" t="s">
        <v>37</v>
      </c>
      <c r="D17" s="110" t="s">
        <v>69</v>
      </c>
      <c r="E17" s="115">
        <f t="shared" si="9"/>
        <v>22.5</v>
      </c>
      <c r="F17" s="115">
        <f t="shared" si="10"/>
        <v>20.100000000000001</v>
      </c>
      <c r="G17" s="115">
        <f t="shared" si="10"/>
        <v>25.1</v>
      </c>
      <c r="H17" s="115">
        <f t="shared" si="10"/>
        <v>16.399999999999999</v>
      </c>
      <c r="I17" s="115">
        <f t="shared" si="10"/>
        <v>14.2</v>
      </c>
      <c r="J17" s="115">
        <f t="shared" si="10"/>
        <v>18.8</v>
      </c>
      <c r="K17" s="115">
        <f t="shared" si="10"/>
        <v>73.8</v>
      </c>
      <c r="L17" s="115">
        <f t="shared" si="10"/>
        <v>71</v>
      </c>
      <c r="M17" s="115">
        <f t="shared" si="10"/>
        <v>76.400000000000006</v>
      </c>
      <c r="N17" s="115">
        <f t="shared" si="10"/>
        <v>10.9</v>
      </c>
      <c r="O17" s="115">
        <f t="shared" si="10"/>
        <v>9.1</v>
      </c>
      <c r="P17" s="115">
        <f t="shared" si="10"/>
        <v>12.9</v>
      </c>
      <c r="Q17" s="16">
        <v>22.9</v>
      </c>
      <c r="R17" s="2">
        <v>20.399999999999999</v>
      </c>
      <c r="S17" s="17">
        <v>25.5</v>
      </c>
      <c r="T17" s="16">
        <v>17.899999999999999</v>
      </c>
      <c r="U17" s="2">
        <v>15.6</v>
      </c>
      <c r="V17" s="17">
        <v>20.3</v>
      </c>
      <c r="W17" s="16">
        <v>70.3</v>
      </c>
      <c r="X17" s="2">
        <v>67.5</v>
      </c>
      <c r="Y17" s="17">
        <v>73.099999999999994</v>
      </c>
      <c r="Z17" s="16"/>
      <c r="AA17" s="2"/>
      <c r="AB17" s="17"/>
    </row>
    <row r="18" spans="1:28" x14ac:dyDescent="0.2">
      <c r="A18" s="65" t="s">
        <v>20</v>
      </c>
      <c r="B18" s="64"/>
      <c r="C18" s="51" t="s">
        <v>38</v>
      </c>
      <c r="D18" s="110" t="s">
        <v>70</v>
      </c>
      <c r="E18" s="115">
        <f t="shared" si="9"/>
        <v>21.9</v>
      </c>
      <c r="F18" s="115">
        <f t="shared" si="10"/>
        <v>19.5</v>
      </c>
      <c r="G18" s="115">
        <f t="shared" si="10"/>
        <v>24.5</v>
      </c>
      <c r="H18" s="115">
        <f t="shared" si="10"/>
        <v>13.7</v>
      </c>
      <c r="I18" s="115">
        <f t="shared" si="10"/>
        <v>11.8</v>
      </c>
      <c r="J18" s="115">
        <f t="shared" si="10"/>
        <v>16</v>
      </c>
      <c r="K18" s="115">
        <f t="shared" si="10"/>
        <v>64.5</v>
      </c>
      <c r="L18" s="115">
        <f t="shared" si="10"/>
        <v>61.5</v>
      </c>
      <c r="M18" s="115">
        <f t="shared" si="10"/>
        <v>67.3</v>
      </c>
      <c r="N18" s="115">
        <f t="shared" si="10"/>
        <v>7.3</v>
      </c>
      <c r="O18" s="115">
        <f t="shared" si="10"/>
        <v>5.8</v>
      </c>
      <c r="P18" s="115">
        <f t="shared" si="10"/>
        <v>9.1</v>
      </c>
      <c r="Q18" s="16">
        <v>25</v>
      </c>
      <c r="R18" s="2">
        <v>22.4</v>
      </c>
      <c r="S18" s="17">
        <v>27.7</v>
      </c>
      <c r="T18" s="16">
        <v>22.8</v>
      </c>
      <c r="U18" s="2">
        <v>20.3</v>
      </c>
      <c r="V18" s="17">
        <v>25.5</v>
      </c>
      <c r="W18" s="16">
        <v>69</v>
      </c>
      <c r="X18" s="2">
        <v>66.099999999999994</v>
      </c>
      <c r="Y18" s="17">
        <v>71.8</v>
      </c>
      <c r="Z18" s="16"/>
      <c r="AA18" s="2"/>
      <c r="AB18" s="17"/>
    </row>
    <row r="19" spans="1:28" x14ac:dyDescent="0.2">
      <c r="A19" s="65" t="s">
        <v>20</v>
      </c>
      <c r="B19" s="64"/>
      <c r="C19" s="51" t="s">
        <v>39</v>
      </c>
      <c r="D19" s="110" t="s">
        <v>86</v>
      </c>
      <c r="E19" s="115">
        <f t="shared" si="9"/>
        <v>26.2</v>
      </c>
      <c r="F19" s="115">
        <f t="shared" si="10"/>
        <v>23.6</v>
      </c>
      <c r="G19" s="115">
        <f t="shared" si="10"/>
        <v>28.9</v>
      </c>
      <c r="H19" s="115">
        <f t="shared" si="10"/>
        <v>17.2</v>
      </c>
      <c r="I19" s="115">
        <f t="shared" si="10"/>
        <v>15.1</v>
      </c>
      <c r="J19" s="115">
        <f t="shared" si="10"/>
        <v>19.600000000000001</v>
      </c>
      <c r="K19" s="115">
        <f t="shared" si="10"/>
        <v>69.3</v>
      </c>
      <c r="L19" s="115">
        <f t="shared" si="10"/>
        <v>66.400000000000006</v>
      </c>
      <c r="M19" s="115">
        <f t="shared" si="10"/>
        <v>72</v>
      </c>
      <c r="N19" s="115">
        <f t="shared" si="10"/>
        <v>10.4</v>
      </c>
      <c r="O19" s="115">
        <f t="shared" si="10"/>
        <v>8.6999999999999993</v>
      </c>
      <c r="P19" s="115">
        <f t="shared" si="10"/>
        <v>12.3</v>
      </c>
      <c r="Q19" s="16">
        <v>22.7</v>
      </c>
      <c r="R19" s="2">
        <v>20.2</v>
      </c>
      <c r="S19" s="17">
        <v>25.4</v>
      </c>
      <c r="T19" s="16">
        <v>25.6</v>
      </c>
      <c r="U19" s="2">
        <v>23</v>
      </c>
      <c r="V19" s="17">
        <v>28.3</v>
      </c>
      <c r="W19" s="16">
        <v>72.5</v>
      </c>
      <c r="X19" s="2">
        <v>69.7</v>
      </c>
      <c r="Y19" s="17">
        <v>75.099999999999994</v>
      </c>
      <c r="Z19" s="16"/>
      <c r="AA19" s="2"/>
      <c r="AB19" s="17"/>
    </row>
    <row r="20" spans="1:28" x14ac:dyDescent="0.2">
      <c r="A20" s="65" t="s">
        <v>20</v>
      </c>
      <c r="B20" s="64"/>
      <c r="C20" s="51" t="s">
        <v>40</v>
      </c>
      <c r="D20" s="110" t="s">
        <v>72</v>
      </c>
      <c r="E20" s="115">
        <f t="shared" si="9"/>
        <v>30.9</v>
      </c>
      <c r="F20" s="115">
        <f t="shared" si="10"/>
        <v>28.2</v>
      </c>
      <c r="G20" s="115">
        <f t="shared" si="10"/>
        <v>33.799999999999997</v>
      </c>
      <c r="H20" s="115">
        <f t="shared" si="10"/>
        <v>18.5</v>
      </c>
      <c r="I20" s="115">
        <f t="shared" si="10"/>
        <v>16.2</v>
      </c>
      <c r="J20" s="115">
        <f t="shared" si="10"/>
        <v>20.9</v>
      </c>
      <c r="K20" s="115">
        <f t="shared" si="10"/>
        <v>75.400000000000006</v>
      </c>
      <c r="L20" s="115">
        <f t="shared" si="10"/>
        <v>72.7</v>
      </c>
      <c r="M20" s="115">
        <f t="shared" si="10"/>
        <v>77.900000000000006</v>
      </c>
      <c r="N20" s="115">
        <f t="shared" si="10"/>
        <v>8.8000000000000007</v>
      </c>
      <c r="O20" s="115">
        <f t="shared" si="10"/>
        <v>7.2</v>
      </c>
      <c r="P20" s="115">
        <f t="shared" si="10"/>
        <v>10.7</v>
      </c>
      <c r="Q20" s="14">
        <v>25.4</v>
      </c>
      <c r="R20" s="14">
        <v>22.9</v>
      </c>
      <c r="S20" s="15">
        <v>28.1</v>
      </c>
      <c r="T20" s="13">
        <v>24.2</v>
      </c>
      <c r="U20" s="14">
        <v>21.7</v>
      </c>
      <c r="V20" s="15">
        <v>26.8</v>
      </c>
      <c r="W20" s="13">
        <v>73.099999999999994</v>
      </c>
      <c r="X20" s="14">
        <v>70.3</v>
      </c>
      <c r="Y20" s="15">
        <v>75.7</v>
      </c>
      <c r="Z20" s="13"/>
      <c r="AA20" s="14"/>
      <c r="AB20" s="15"/>
    </row>
    <row r="21" spans="1:28" ht="16" x14ac:dyDescent="0.2">
      <c r="A21" s="65" t="s">
        <v>20</v>
      </c>
      <c r="B21" s="39"/>
      <c r="C21" s="60" t="s">
        <v>41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6">
        <v>21.9</v>
      </c>
      <c r="R21" s="2">
        <v>19.5</v>
      </c>
      <c r="S21" s="17">
        <v>24.5</v>
      </c>
      <c r="T21" s="16">
        <v>20.8</v>
      </c>
      <c r="U21" s="2">
        <v>18.5</v>
      </c>
      <c r="V21" s="17">
        <v>23.4</v>
      </c>
      <c r="W21" s="16">
        <v>72.099999999999994</v>
      </c>
      <c r="X21" s="2">
        <v>69.3</v>
      </c>
      <c r="Y21" s="17">
        <v>74.7</v>
      </c>
      <c r="Z21" s="16"/>
      <c r="AA21" s="2"/>
      <c r="AB21" s="17"/>
    </row>
    <row r="22" spans="1:28" ht="16" x14ac:dyDescent="0.2">
      <c r="A22" s="65" t="s">
        <v>20</v>
      </c>
      <c r="B22" s="39"/>
      <c r="C22" s="60" t="s">
        <v>42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6">
        <v>25.7</v>
      </c>
      <c r="R22" s="2">
        <v>23.1</v>
      </c>
      <c r="S22" s="17">
        <v>28.4</v>
      </c>
      <c r="T22" s="16">
        <v>23.7</v>
      </c>
      <c r="U22" s="2">
        <v>21.2</v>
      </c>
      <c r="V22" s="17">
        <v>26.4</v>
      </c>
      <c r="W22" s="16">
        <v>71.3</v>
      </c>
      <c r="X22" s="2">
        <v>68.5</v>
      </c>
      <c r="Y22" s="17">
        <v>74</v>
      </c>
      <c r="Z22" s="16">
        <v>7.1</v>
      </c>
      <c r="AA22" s="2">
        <v>5.6</v>
      </c>
      <c r="AB22" s="17">
        <v>8.9</v>
      </c>
    </row>
    <row r="23" spans="1:28" ht="16" x14ac:dyDescent="0.2">
      <c r="A23" s="65" t="s">
        <v>20</v>
      </c>
      <c r="B23" s="39"/>
      <c r="C23" s="60" t="s">
        <v>44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6">
        <v>24.9</v>
      </c>
      <c r="R23" s="2">
        <v>22.3</v>
      </c>
      <c r="S23" s="17">
        <v>27.6</v>
      </c>
      <c r="T23" s="16">
        <v>21.9</v>
      </c>
      <c r="U23" s="2">
        <v>19.399999999999999</v>
      </c>
      <c r="V23" s="17">
        <v>24.5</v>
      </c>
      <c r="W23" s="16">
        <v>70.7</v>
      </c>
      <c r="X23" s="2">
        <v>67.8</v>
      </c>
      <c r="Y23" s="17">
        <v>73.400000000000006</v>
      </c>
      <c r="Z23" s="16">
        <v>8.6999999999999993</v>
      </c>
      <c r="AA23" s="2">
        <v>7.1</v>
      </c>
      <c r="AB23" s="17">
        <v>10.7</v>
      </c>
    </row>
    <row r="24" spans="1:28" ht="16" x14ac:dyDescent="0.2">
      <c r="A24" s="65" t="s">
        <v>20</v>
      </c>
      <c r="B24" s="39"/>
      <c r="C24" s="60" t="s">
        <v>48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6">
        <v>25.9</v>
      </c>
      <c r="R24" s="2">
        <v>23.3</v>
      </c>
      <c r="S24" s="17">
        <v>28.7</v>
      </c>
      <c r="T24" s="16">
        <v>24.3</v>
      </c>
      <c r="U24" s="2">
        <v>21.8</v>
      </c>
      <c r="V24" s="17">
        <v>27</v>
      </c>
      <c r="W24" s="16">
        <v>69.599999999999994</v>
      </c>
      <c r="X24" s="2">
        <v>66.7</v>
      </c>
      <c r="Y24" s="17">
        <v>72.3</v>
      </c>
      <c r="Z24" s="16">
        <v>8.6999999999999993</v>
      </c>
      <c r="AA24" s="2">
        <v>7.1</v>
      </c>
      <c r="AB24" s="17">
        <v>10.7</v>
      </c>
    </row>
    <row r="25" spans="1:28" ht="16" x14ac:dyDescent="0.2">
      <c r="A25" s="65" t="s">
        <v>20</v>
      </c>
      <c r="B25" s="39"/>
      <c r="C25" s="60" t="s">
        <v>49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6">
        <v>25.5</v>
      </c>
      <c r="R25" s="2">
        <v>22.9</v>
      </c>
      <c r="S25" s="17">
        <v>28.3</v>
      </c>
      <c r="T25" s="16">
        <v>22.3</v>
      </c>
      <c r="U25" s="2">
        <v>19.8</v>
      </c>
      <c r="V25" s="17">
        <v>25</v>
      </c>
      <c r="W25" s="16">
        <v>68.8</v>
      </c>
      <c r="X25" s="2">
        <v>65.8</v>
      </c>
      <c r="Y25" s="17">
        <v>71.5</v>
      </c>
      <c r="Z25" s="16">
        <v>9.3000000000000007</v>
      </c>
      <c r="AA25" s="2">
        <v>7.7</v>
      </c>
      <c r="AB25" s="17">
        <v>11.4</v>
      </c>
    </row>
    <row r="26" spans="1:28" ht="16" x14ac:dyDescent="0.2">
      <c r="A26" s="65" t="s">
        <v>20</v>
      </c>
      <c r="B26" s="39"/>
      <c r="C26" s="60" t="s">
        <v>50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6">
        <v>22.5</v>
      </c>
      <c r="R26" s="2">
        <v>20.100000000000001</v>
      </c>
      <c r="S26" s="17">
        <v>25.1</v>
      </c>
      <c r="T26" s="16">
        <v>16.399999999999999</v>
      </c>
      <c r="U26" s="2">
        <v>14.2</v>
      </c>
      <c r="V26" s="17">
        <v>18.8</v>
      </c>
      <c r="W26" s="16">
        <v>73.8</v>
      </c>
      <c r="X26" s="2">
        <v>71</v>
      </c>
      <c r="Y26" s="17">
        <v>76.400000000000006</v>
      </c>
      <c r="Z26" s="16">
        <v>10.9</v>
      </c>
      <c r="AA26" s="2">
        <v>9.1</v>
      </c>
      <c r="AB26" s="17">
        <v>12.9</v>
      </c>
    </row>
    <row r="27" spans="1:28" ht="16" x14ac:dyDescent="0.2">
      <c r="A27" s="65" t="s">
        <v>20</v>
      </c>
      <c r="B27" s="39"/>
      <c r="C27" s="60" t="s">
        <v>51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6">
        <v>21.9</v>
      </c>
      <c r="R27" s="2">
        <v>19.5</v>
      </c>
      <c r="S27" s="17">
        <v>24.5</v>
      </c>
      <c r="T27" s="16">
        <v>13.7</v>
      </c>
      <c r="U27" s="2">
        <v>11.8</v>
      </c>
      <c r="V27" s="17">
        <v>16</v>
      </c>
      <c r="W27" s="16">
        <v>64.5</v>
      </c>
      <c r="X27" s="2">
        <v>61.5</v>
      </c>
      <c r="Y27" s="17">
        <v>67.3</v>
      </c>
      <c r="Z27" s="16">
        <v>7.3</v>
      </c>
      <c r="AA27" s="2">
        <v>5.8</v>
      </c>
      <c r="AB27" s="17">
        <v>9.1</v>
      </c>
    </row>
    <row r="28" spans="1:28" ht="16" x14ac:dyDescent="0.2">
      <c r="A28" s="65" t="s">
        <v>20</v>
      </c>
      <c r="B28" s="39"/>
      <c r="C28" s="60" t="s">
        <v>52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6">
        <v>26.2</v>
      </c>
      <c r="R28" s="2">
        <v>23.6</v>
      </c>
      <c r="S28" s="17">
        <v>28.9</v>
      </c>
      <c r="T28" s="16">
        <v>17.2</v>
      </c>
      <c r="U28" s="2">
        <v>15.1</v>
      </c>
      <c r="V28" s="17">
        <v>19.600000000000001</v>
      </c>
      <c r="W28" s="16">
        <v>69.3</v>
      </c>
      <c r="X28" s="2">
        <v>66.400000000000006</v>
      </c>
      <c r="Y28" s="17">
        <v>72</v>
      </c>
      <c r="Z28" s="16">
        <v>10.4</v>
      </c>
      <c r="AA28" s="2">
        <v>8.6999999999999993</v>
      </c>
      <c r="AB28" s="17">
        <v>12.3</v>
      </c>
    </row>
    <row r="29" spans="1:28" ht="16" x14ac:dyDescent="0.2">
      <c r="A29" s="65" t="s">
        <v>20</v>
      </c>
      <c r="B29" s="39"/>
      <c r="C29" s="60" t="s">
        <v>53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6">
        <v>30.9</v>
      </c>
      <c r="R29" s="2">
        <v>28.2</v>
      </c>
      <c r="S29" s="17">
        <v>33.799999999999997</v>
      </c>
      <c r="T29" s="16">
        <v>18.5</v>
      </c>
      <c r="U29" s="2">
        <v>16.2</v>
      </c>
      <c r="V29" s="17">
        <v>20.9</v>
      </c>
      <c r="W29" s="16">
        <v>75.400000000000006</v>
      </c>
      <c r="X29" s="2">
        <v>72.7</v>
      </c>
      <c r="Y29" s="17">
        <v>77.900000000000006</v>
      </c>
      <c r="Z29" s="16">
        <v>8.8000000000000007</v>
      </c>
      <c r="AA29" s="2">
        <v>7.2</v>
      </c>
      <c r="AB29" s="17">
        <v>10.7</v>
      </c>
    </row>
    <row r="30" spans="1:28" x14ac:dyDescent="0.2">
      <c r="A30" s="42" t="s">
        <v>19</v>
      </c>
      <c r="B30" s="42"/>
      <c r="C30" s="43" t="s">
        <v>6</v>
      </c>
      <c r="D30" s="113" t="s">
        <v>54</v>
      </c>
      <c r="E30" s="115">
        <f>Q30</f>
        <v>21.3</v>
      </c>
      <c r="F30" s="115">
        <f t="shared" ref="F30:M30" si="11">R30</f>
        <v>18.899999999999999</v>
      </c>
      <c r="G30" s="115">
        <f t="shared" si="11"/>
        <v>24.1</v>
      </c>
      <c r="H30" s="115">
        <f t="shared" si="11"/>
        <v>0</v>
      </c>
      <c r="I30" s="115">
        <f t="shared" si="11"/>
        <v>0</v>
      </c>
      <c r="J30" s="115">
        <f t="shared" si="11"/>
        <v>0</v>
      </c>
      <c r="K30" s="115">
        <f t="shared" si="11"/>
        <v>0</v>
      </c>
      <c r="L30" s="115">
        <f t="shared" si="11"/>
        <v>0</v>
      </c>
      <c r="M30" s="115">
        <f t="shared" si="11"/>
        <v>0</v>
      </c>
      <c r="N30" s="115"/>
      <c r="O30" s="115"/>
      <c r="P30" s="115"/>
      <c r="Q30" s="24">
        <v>21.3</v>
      </c>
      <c r="R30" s="24">
        <v>18.899999999999999</v>
      </c>
      <c r="S30" s="44">
        <v>24.1</v>
      </c>
      <c r="T30" s="45"/>
      <c r="U30" s="46"/>
      <c r="V30" s="47"/>
      <c r="W30" s="45"/>
      <c r="X30" s="46"/>
      <c r="Y30" s="47"/>
      <c r="Z30" s="45"/>
      <c r="AA30" s="46"/>
      <c r="AB30" s="47"/>
    </row>
    <row r="31" spans="1:28" x14ac:dyDescent="0.2">
      <c r="A31" s="41" t="s">
        <v>19</v>
      </c>
      <c r="B31" s="28"/>
      <c r="C31" s="6" t="s">
        <v>7</v>
      </c>
      <c r="D31" s="113" t="s">
        <v>55</v>
      </c>
      <c r="E31" s="115">
        <f>AVERAGE(Q31:Q34)</f>
        <v>14.824999999999999</v>
      </c>
      <c r="F31" s="115">
        <f t="shared" ref="F31:M31" si="12">AVERAGE(R31:R34)</f>
        <v>12.675000000000001</v>
      </c>
      <c r="G31" s="115">
        <f t="shared" si="12"/>
        <v>17.3</v>
      </c>
      <c r="H31" s="115">
        <f t="shared" si="12"/>
        <v>17.350000000000001</v>
      </c>
      <c r="I31" s="115">
        <f t="shared" si="12"/>
        <v>15.024999999999999</v>
      </c>
      <c r="J31" s="115">
        <f t="shared" si="12"/>
        <v>19.925000000000001</v>
      </c>
      <c r="K31" s="115">
        <f t="shared" si="12"/>
        <v>57.875</v>
      </c>
      <c r="L31" s="115">
        <f t="shared" si="12"/>
        <v>54.7</v>
      </c>
      <c r="M31" s="115">
        <f t="shared" si="12"/>
        <v>61.024999999999991</v>
      </c>
      <c r="N31" s="115"/>
      <c r="O31" s="115"/>
      <c r="P31" s="115"/>
      <c r="Q31" s="14">
        <v>16.600000000000001</v>
      </c>
      <c r="R31" s="36">
        <v>14.4</v>
      </c>
      <c r="S31" s="38">
        <v>19.100000000000001</v>
      </c>
      <c r="T31" s="1">
        <v>18.5</v>
      </c>
      <c r="U31" s="14">
        <v>16.2</v>
      </c>
      <c r="V31" s="38">
        <v>21.1</v>
      </c>
      <c r="W31" s="13">
        <v>54.2</v>
      </c>
      <c r="X31" s="36">
        <v>51</v>
      </c>
      <c r="Y31" s="38">
        <v>57.4</v>
      </c>
      <c r="Z31" s="13"/>
      <c r="AA31" s="36"/>
      <c r="AB31" s="38"/>
    </row>
    <row r="32" spans="1:28" x14ac:dyDescent="0.2">
      <c r="A32" s="42" t="s">
        <v>19</v>
      </c>
      <c r="B32" s="42"/>
      <c r="C32" s="43" t="s">
        <v>8</v>
      </c>
      <c r="D32" s="113" t="s">
        <v>56</v>
      </c>
      <c r="E32" s="115">
        <f>AVERAGE(Q35:Q38)</f>
        <v>14.274999999999999</v>
      </c>
      <c r="F32" s="115">
        <f t="shared" ref="F32:M32" si="13">AVERAGE(R35:R38)</f>
        <v>12.100000000000001</v>
      </c>
      <c r="G32" s="115">
        <f t="shared" si="13"/>
        <v>16.75</v>
      </c>
      <c r="H32" s="115">
        <f t="shared" si="13"/>
        <v>12.875</v>
      </c>
      <c r="I32" s="115">
        <f t="shared" si="13"/>
        <v>10.850000000000001</v>
      </c>
      <c r="J32" s="115">
        <f t="shared" si="13"/>
        <v>15.275</v>
      </c>
      <c r="K32" s="115">
        <f t="shared" si="13"/>
        <v>59.924999999999997</v>
      </c>
      <c r="L32" s="115">
        <f t="shared" si="13"/>
        <v>56.699999999999996</v>
      </c>
      <c r="M32" s="115">
        <f t="shared" si="13"/>
        <v>63.099999999999994</v>
      </c>
      <c r="N32" s="115"/>
      <c r="O32" s="115"/>
      <c r="P32" s="115"/>
      <c r="Q32" s="24">
        <v>14.4</v>
      </c>
      <c r="R32" s="24">
        <v>12.3</v>
      </c>
      <c r="S32" s="25">
        <v>16.8</v>
      </c>
      <c r="T32" s="24">
        <v>15.3</v>
      </c>
      <c r="U32" s="24">
        <v>13.1</v>
      </c>
      <c r="V32" s="25">
        <v>17.7</v>
      </c>
      <c r="W32" s="52">
        <v>57.2</v>
      </c>
      <c r="X32" s="24">
        <v>54</v>
      </c>
      <c r="Y32" s="25">
        <v>60.3</v>
      </c>
      <c r="Z32" s="52"/>
      <c r="AA32" s="24"/>
      <c r="AB32" s="25"/>
    </row>
    <row r="33" spans="1:28" x14ac:dyDescent="0.2">
      <c r="A33" s="41" t="s">
        <v>19</v>
      </c>
      <c r="B33" s="28"/>
      <c r="C33" s="6" t="s">
        <v>9</v>
      </c>
      <c r="D33" s="113" t="s">
        <v>57</v>
      </c>
      <c r="E33" s="115">
        <f>AVERAGE(Q39:Q40)</f>
        <v>13.5</v>
      </c>
      <c r="F33" s="115">
        <f t="shared" ref="F33:M33" si="14">AVERAGE(R39:R40)</f>
        <v>11.399999999999999</v>
      </c>
      <c r="G33" s="115">
        <f t="shared" si="14"/>
        <v>15.899999999999999</v>
      </c>
      <c r="H33" s="115">
        <f t="shared" si="14"/>
        <v>10.350000000000001</v>
      </c>
      <c r="I33" s="115">
        <f t="shared" si="14"/>
        <v>8.5500000000000007</v>
      </c>
      <c r="J33" s="115">
        <f t="shared" si="14"/>
        <v>12.5</v>
      </c>
      <c r="K33" s="115">
        <f t="shared" si="14"/>
        <v>56.85</v>
      </c>
      <c r="L33" s="115">
        <f t="shared" si="14"/>
        <v>53.599999999999994</v>
      </c>
      <c r="M33" s="115">
        <f t="shared" si="14"/>
        <v>60.099999999999994</v>
      </c>
      <c r="N33" s="115"/>
      <c r="O33" s="115"/>
      <c r="P33" s="115"/>
      <c r="Q33" s="14">
        <v>13.6</v>
      </c>
      <c r="R33" s="14">
        <v>11.5</v>
      </c>
      <c r="S33" s="15">
        <v>16</v>
      </c>
      <c r="T33" s="14">
        <v>17.600000000000001</v>
      </c>
      <c r="U33" s="14">
        <v>15.3</v>
      </c>
      <c r="V33" s="15">
        <v>20.2</v>
      </c>
      <c r="W33" s="13">
        <v>60.6</v>
      </c>
      <c r="X33" s="14">
        <v>57.5</v>
      </c>
      <c r="Y33" s="15">
        <v>63.7</v>
      </c>
      <c r="Z33" s="13"/>
      <c r="AA33" s="14"/>
      <c r="AB33" s="15"/>
    </row>
    <row r="34" spans="1:28" x14ac:dyDescent="0.2">
      <c r="A34" s="42" t="s">
        <v>19</v>
      </c>
      <c r="B34" s="42"/>
      <c r="C34" s="51" t="s">
        <v>10</v>
      </c>
      <c r="D34" s="113" t="s">
        <v>58</v>
      </c>
      <c r="E34" s="115">
        <f>AVERAGE(Q41:Q42)</f>
        <v>12.062114999999999</v>
      </c>
      <c r="F34" s="115">
        <f t="shared" ref="F34:M34" si="15">AVERAGE(R41:R42)</f>
        <v>10.063825</v>
      </c>
      <c r="G34" s="115">
        <f t="shared" si="15"/>
        <v>14.370090000000001</v>
      </c>
      <c r="H34" s="115">
        <f t="shared" si="15"/>
        <v>10.40615</v>
      </c>
      <c r="I34" s="115">
        <f t="shared" si="15"/>
        <v>8.5365249999999993</v>
      </c>
      <c r="J34" s="115">
        <f t="shared" si="15"/>
        <v>12.594250000000001</v>
      </c>
      <c r="K34" s="115">
        <f t="shared" si="15"/>
        <v>59.019174999999997</v>
      </c>
      <c r="L34" s="115">
        <f t="shared" si="15"/>
        <v>55.740264999999994</v>
      </c>
      <c r="M34" s="115">
        <f t="shared" si="15"/>
        <v>62.209809999999997</v>
      </c>
      <c r="N34" s="115"/>
      <c r="O34" s="115"/>
      <c r="P34" s="115"/>
      <c r="Q34" s="24">
        <v>14.7</v>
      </c>
      <c r="R34" s="24">
        <v>12.5</v>
      </c>
      <c r="S34" s="25">
        <v>17.3</v>
      </c>
      <c r="T34" s="24">
        <v>18</v>
      </c>
      <c r="U34" s="24">
        <v>15.5</v>
      </c>
      <c r="V34" s="25">
        <v>20.7</v>
      </c>
      <c r="W34" s="52">
        <v>59.5</v>
      </c>
      <c r="X34" s="24">
        <v>56.3</v>
      </c>
      <c r="Y34" s="25">
        <v>62.7</v>
      </c>
      <c r="Z34" s="52"/>
      <c r="AA34" s="24"/>
      <c r="AB34" s="25"/>
    </row>
    <row r="35" spans="1:28" x14ac:dyDescent="0.2">
      <c r="A35" s="42" t="s">
        <v>19</v>
      </c>
      <c r="B35" s="42"/>
      <c r="C35" s="51" t="s">
        <v>18</v>
      </c>
      <c r="D35" s="110" t="s">
        <v>59</v>
      </c>
      <c r="E35" s="115">
        <f>Q43</f>
        <v>13.4</v>
      </c>
      <c r="F35" s="115">
        <f t="shared" ref="F35:M36" si="16">R43</f>
        <v>11.2</v>
      </c>
      <c r="G35" s="115">
        <f t="shared" si="16"/>
        <v>15.9</v>
      </c>
      <c r="H35" s="115">
        <f t="shared" si="16"/>
        <v>10.5</v>
      </c>
      <c r="I35" s="115">
        <f t="shared" si="16"/>
        <v>8.6999999999999993</v>
      </c>
      <c r="J35" s="115">
        <f t="shared" si="16"/>
        <v>12.7</v>
      </c>
      <c r="K35" s="115">
        <f t="shared" si="16"/>
        <v>56.6</v>
      </c>
      <c r="L35" s="115">
        <f t="shared" si="16"/>
        <v>53.3</v>
      </c>
      <c r="M35" s="115">
        <f t="shared" si="16"/>
        <v>59.8</v>
      </c>
      <c r="N35" s="115"/>
      <c r="O35" s="115"/>
      <c r="P35" s="115"/>
      <c r="Q35" s="24">
        <v>15.1</v>
      </c>
      <c r="R35" s="24">
        <v>12.9</v>
      </c>
      <c r="S35" s="25">
        <v>17.600000000000001</v>
      </c>
      <c r="T35" s="24">
        <v>15.7</v>
      </c>
      <c r="U35" s="24">
        <v>13.5</v>
      </c>
      <c r="V35" s="25">
        <v>18.2</v>
      </c>
      <c r="W35" s="52">
        <v>60.4</v>
      </c>
      <c r="X35" s="24">
        <v>57.2</v>
      </c>
      <c r="Y35" s="25">
        <v>63.5</v>
      </c>
      <c r="Z35" s="52"/>
      <c r="AA35" s="24"/>
      <c r="AB35" s="25"/>
    </row>
    <row r="36" spans="1:28" x14ac:dyDescent="0.2">
      <c r="A36" s="42" t="s">
        <v>19</v>
      </c>
      <c r="B36" s="42"/>
      <c r="C36" s="51" t="s">
        <v>21</v>
      </c>
      <c r="D36" s="110" t="s">
        <v>60</v>
      </c>
      <c r="E36" s="115">
        <f>Q44</f>
        <v>14.8</v>
      </c>
      <c r="F36" s="115">
        <f t="shared" si="16"/>
        <v>12.5</v>
      </c>
      <c r="G36" s="115">
        <f t="shared" si="16"/>
        <v>17.399999999999999</v>
      </c>
      <c r="H36" s="115">
        <f t="shared" si="16"/>
        <v>10.7</v>
      </c>
      <c r="I36" s="115">
        <f t="shared" si="16"/>
        <v>8.6999999999999993</v>
      </c>
      <c r="J36" s="115">
        <f t="shared" si="16"/>
        <v>13</v>
      </c>
      <c r="K36" s="115">
        <f t="shared" si="16"/>
        <v>58.6</v>
      </c>
      <c r="L36" s="115">
        <f t="shared" si="16"/>
        <v>55.3</v>
      </c>
      <c r="M36" s="115">
        <f t="shared" si="16"/>
        <v>61.8</v>
      </c>
      <c r="N36" s="115"/>
      <c r="O36" s="115"/>
      <c r="P36" s="115"/>
      <c r="Q36" s="52">
        <v>15.7</v>
      </c>
      <c r="R36" s="24">
        <v>13.4</v>
      </c>
      <c r="S36" s="25">
        <v>18.3</v>
      </c>
      <c r="T36" s="52">
        <v>13.4</v>
      </c>
      <c r="U36" s="24">
        <v>11.3</v>
      </c>
      <c r="V36" s="25">
        <v>15.9</v>
      </c>
      <c r="W36" s="52">
        <v>63</v>
      </c>
      <c r="X36" s="24">
        <v>59.8</v>
      </c>
      <c r="Y36" s="25">
        <v>66.2</v>
      </c>
      <c r="Z36" s="52"/>
      <c r="AA36" s="24"/>
      <c r="AB36" s="25"/>
    </row>
    <row r="37" spans="1:28" x14ac:dyDescent="0.2">
      <c r="A37" s="42" t="s">
        <v>19</v>
      </c>
      <c r="B37" s="42"/>
      <c r="C37" s="51" t="s">
        <v>27</v>
      </c>
      <c r="D37" s="113" t="s">
        <v>61</v>
      </c>
      <c r="E37" s="115">
        <f>AVERAGE(Q45)</f>
        <v>14.9</v>
      </c>
      <c r="F37" s="115">
        <f t="shared" ref="F37:M37" si="17">AVERAGE(R45)</f>
        <v>12.7</v>
      </c>
      <c r="G37" s="115">
        <f t="shared" si="17"/>
        <v>17.399999999999999</v>
      </c>
      <c r="H37" s="115">
        <f t="shared" si="17"/>
        <v>13</v>
      </c>
      <c r="I37" s="115">
        <f t="shared" si="17"/>
        <v>10.9</v>
      </c>
      <c r="J37" s="115">
        <f t="shared" si="17"/>
        <v>15.4</v>
      </c>
      <c r="K37" s="115">
        <f t="shared" si="17"/>
        <v>58.1</v>
      </c>
      <c r="L37" s="115">
        <f t="shared" si="17"/>
        <v>54.8</v>
      </c>
      <c r="M37" s="115">
        <f t="shared" si="17"/>
        <v>61.2</v>
      </c>
      <c r="N37" s="115"/>
      <c r="O37" s="115"/>
      <c r="P37" s="115"/>
      <c r="Q37" s="13">
        <v>12.9</v>
      </c>
      <c r="R37" s="14">
        <v>10.8</v>
      </c>
      <c r="S37" s="15">
        <v>15.3</v>
      </c>
      <c r="T37" s="13">
        <v>10.199999999999999</v>
      </c>
      <c r="U37" s="14">
        <v>8.4</v>
      </c>
      <c r="V37" s="15">
        <v>12.4</v>
      </c>
      <c r="W37" s="13">
        <v>56</v>
      </c>
      <c r="X37" s="14">
        <v>52.7</v>
      </c>
      <c r="Y37" s="15">
        <v>59.2</v>
      </c>
      <c r="Z37" s="13"/>
      <c r="AA37" s="14"/>
      <c r="AB37" s="15"/>
    </row>
    <row r="38" spans="1:28" x14ac:dyDescent="0.2">
      <c r="A38" s="40" t="s">
        <v>19</v>
      </c>
      <c r="B38" s="40"/>
      <c r="C38" s="51" t="s">
        <v>28</v>
      </c>
      <c r="D38" s="113" t="s">
        <v>62</v>
      </c>
      <c r="E38" s="115">
        <f>AVERAGE(Q46:Q47)</f>
        <v>15.1</v>
      </c>
      <c r="F38" s="115">
        <f t="shared" ref="F38:M38" si="18">AVERAGE(R46:R47)</f>
        <v>12.850000000000001</v>
      </c>
      <c r="G38" s="115">
        <f t="shared" si="18"/>
        <v>17.549999999999997</v>
      </c>
      <c r="H38" s="115">
        <f t="shared" si="18"/>
        <v>18.7</v>
      </c>
      <c r="I38" s="115">
        <f t="shared" si="18"/>
        <v>16.25</v>
      </c>
      <c r="J38" s="115">
        <f t="shared" si="18"/>
        <v>21.4</v>
      </c>
      <c r="K38" s="115">
        <f t="shared" si="18"/>
        <v>57.45</v>
      </c>
      <c r="L38" s="115">
        <f t="shared" si="18"/>
        <v>54.15</v>
      </c>
      <c r="M38" s="115">
        <f t="shared" si="18"/>
        <v>60.599999999999994</v>
      </c>
      <c r="N38" s="115"/>
      <c r="O38" s="115"/>
      <c r="P38" s="115"/>
      <c r="Q38" s="52">
        <v>13.4</v>
      </c>
      <c r="R38" s="24">
        <v>11.3</v>
      </c>
      <c r="S38" s="25">
        <v>15.8</v>
      </c>
      <c r="T38" s="52">
        <v>12.2</v>
      </c>
      <c r="U38" s="24">
        <v>10.199999999999999</v>
      </c>
      <c r="V38" s="25">
        <v>14.6</v>
      </c>
      <c r="W38" s="52">
        <v>60.3</v>
      </c>
      <c r="X38" s="24">
        <v>57.1</v>
      </c>
      <c r="Y38" s="25">
        <v>63.5</v>
      </c>
      <c r="Z38" s="52"/>
      <c r="AA38" s="24"/>
      <c r="AB38" s="25"/>
    </row>
    <row r="39" spans="1:28" x14ac:dyDescent="0.2">
      <c r="A39" s="64" t="s">
        <v>19</v>
      </c>
      <c r="B39" s="64"/>
      <c r="C39" s="51" t="s">
        <v>31</v>
      </c>
      <c r="D39" s="110" t="s">
        <v>63</v>
      </c>
      <c r="E39" s="115">
        <f t="shared" ref="E39:M39" si="19">Q48</f>
        <v>14.6</v>
      </c>
      <c r="F39" s="115">
        <f t="shared" si="19"/>
        <v>12.4</v>
      </c>
      <c r="G39" s="115">
        <f t="shared" si="19"/>
        <v>17.100000000000001</v>
      </c>
      <c r="H39" s="115">
        <f t="shared" si="19"/>
        <v>16.5</v>
      </c>
      <c r="I39" s="115">
        <f t="shared" si="19"/>
        <v>14.2</v>
      </c>
      <c r="J39" s="115">
        <f t="shared" si="19"/>
        <v>19.100000000000001</v>
      </c>
      <c r="K39" s="115">
        <f t="shared" si="19"/>
        <v>58.7</v>
      </c>
      <c r="L39" s="115">
        <f t="shared" si="19"/>
        <v>55.4</v>
      </c>
      <c r="M39" s="115">
        <f t="shared" si="19"/>
        <v>61.9</v>
      </c>
      <c r="N39" s="115"/>
      <c r="O39" s="115"/>
      <c r="P39" s="115"/>
      <c r="Q39" s="52">
        <v>14.8</v>
      </c>
      <c r="R39" s="24">
        <v>12.6</v>
      </c>
      <c r="S39" s="25">
        <v>17.2</v>
      </c>
      <c r="T39" s="52">
        <v>9.8000000000000007</v>
      </c>
      <c r="U39" s="24">
        <v>8.1</v>
      </c>
      <c r="V39" s="25">
        <v>11.9</v>
      </c>
      <c r="W39" s="52">
        <v>58.1</v>
      </c>
      <c r="X39" s="24">
        <v>54.9</v>
      </c>
      <c r="Y39" s="25">
        <v>61.3</v>
      </c>
      <c r="Z39" s="52"/>
      <c r="AA39" s="24"/>
      <c r="AB39" s="25"/>
    </row>
    <row r="40" spans="1:28" x14ac:dyDescent="0.2">
      <c r="A40" s="64" t="s">
        <v>19</v>
      </c>
      <c r="B40" s="79"/>
      <c r="C40" s="6" t="s">
        <v>32</v>
      </c>
      <c r="D40" s="110" t="s">
        <v>64</v>
      </c>
      <c r="E40" s="115">
        <f t="shared" ref="E40:E48" si="20">Q49</f>
        <v>16.3</v>
      </c>
      <c r="F40" s="115">
        <f t="shared" ref="F40:P48" si="21">R49</f>
        <v>13.9</v>
      </c>
      <c r="G40" s="115">
        <f t="shared" si="21"/>
        <v>18.899999999999999</v>
      </c>
      <c r="H40" s="115">
        <f t="shared" si="21"/>
        <v>18</v>
      </c>
      <c r="I40" s="115">
        <f t="shared" si="21"/>
        <v>15.6</v>
      </c>
      <c r="J40" s="115">
        <f t="shared" si="21"/>
        <v>20.8</v>
      </c>
      <c r="K40" s="115">
        <f t="shared" si="21"/>
        <v>61.4</v>
      </c>
      <c r="L40" s="115">
        <f t="shared" si="21"/>
        <v>58.1</v>
      </c>
      <c r="M40" s="115">
        <f t="shared" si="21"/>
        <v>64.599999999999994</v>
      </c>
      <c r="N40" s="115"/>
      <c r="O40" s="115"/>
      <c r="P40" s="115"/>
      <c r="Q40" s="13">
        <v>12.2</v>
      </c>
      <c r="R40" s="14">
        <v>10.199999999999999</v>
      </c>
      <c r="S40" s="15">
        <v>14.6</v>
      </c>
      <c r="T40" s="13">
        <v>10.9</v>
      </c>
      <c r="U40" s="14">
        <v>9</v>
      </c>
      <c r="V40" s="15">
        <v>13.1</v>
      </c>
      <c r="W40" s="13">
        <v>55.6</v>
      </c>
      <c r="X40" s="14">
        <v>52.3</v>
      </c>
      <c r="Y40" s="15">
        <v>58.9</v>
      </c>
      <c r="Z40" s="13"/>
      <c r="AA40" s="14"/>
      <c r="AB40" s="15"/>
    </row>
    <row r="41" spans="1:28" x14ac:dyDescent="0.2">
      <c r="A41" s="64" t="s">
        <v>19</v>
      </c>
      <c r="B41" s="79"/>
      <c r="C41" s="6" t="s">
        <v>33</v>
      </c>
      <c r="D41" s="110" t="s">
        <v>65</v>
      </c>
      <c r="E41" s="115">
        <f t="shared" si="20"/>
        <v>19.399999999999999</v>
      </c>
      <c r="F41" s="115">
        <f t="shared" si="21"/>
        <v>17</v>
      </c>
      <c r="G41" s="115">
        <f t="shared" si="21"/>
        <v>22.2</v>
      </c>
      <c r="H41" s="115">
        <f t="shared" si="21"/>
        <v>21.6</v>
      </c>
      <c r="I41" s="115">
        <f t="shared" si="21"/>
        <v>19</v>
      </c>
      <c r="J41" s="115">
        <f t="shared" si="21"/>
        <v>24.3</v>
      </c>
      <c r="K41" s="115">
        <f t="shared" si="21"/>
        <v>59.6</v>
      </c>
      <c r="L41" s="115">
        <f t="shared" si="21"/>
        <v>56.4</v>
      </c>
      <c r="M41" s="115">
        <f t="shared" si="21"/>
        <v>62.8</v>
      </c>
      <c r="N41" s="115">
        <f t="shared" si="21"/>
        <v>9.5</v>
      </c>
      <c r="O41" s="115">
        <f t="shared" si="21"/>
        <v>7.8</v>
      </c>
      <c r="P41" s="115">
        <f t="shared" si="21"/>
        <v>11.6</v>
      </c>
      <c r="Q41" s="13">
        <v>11.7</v>
      </c>
      <c r="R41" s="14">
        <v>9.6999999999999993</v>
      </c>
      <c r="S41" s="15">
        <v>14</v>
      </c>
      <c r="T41" s="13">
        <v>9.4</v>
      </c>
      <c r="U41" s="14">
        <v>7.6</v>
      </c>
      <c r="V41" s="15">
        <v>11.5</v>
      </c>
      <c r="W41" s="13">
        <v>59.1</v>
      </c>
      <c r="X41" s="14">
        <v>55.8</v>
      </c>
      <c r="Y41" s="15">
        <v>62.3</v>
      </c>
      <c r="Z41" s="13"/>
      <c r="AA41" s="14"/>
      <c r="AB41" s="15"/>
    </row>
    <row r="42" spans="1:28" x14ac:dyDescent="0.2">
      <c r="A42" s="64" t="s">
        <v>19</v>
      </c>
      <c r="B42" s="64"/>
      <c r="C42" s="51" t="s">
        <v>34</v>
      </c>
      <c r="D42" s="110" t="s">
        <v>66</v>
      </c>
      <c r="E42" s="115">
        <f t="shared" si="20"/>
        <v>16.2</v>
      </c>
      <c r="F42" s="115">
        <f t="shared" si="21"/>
        <v>13.9</v>
      </c>
      <c r="G42" s="115">
        <f t="shared" si="21"/>
        <v>18.8</v>
      </c>
      <c r="H42" s="115">
        <f t="shared" si="21"/>
        <v>18.399999999999999</v>
      </c>
      <c r="I42" s="115">
        <f t="shared" si="21"/>
        <v>16</v>
      </c>
      <c r="J42" s="115">
        <f t="shared" si="21"/>
        <v>21.1</v>
      </c>
      <c r="K42" s="115">
        <f t="shared" si="21"/>
        <v>59.5</v>
      </c>
      <c r="L42" s="115">
        <f t="shared" si="21"/>
        <v>56.2</v>
      </c>
      <c r="M42" s="115">
        <f t="shared" si="21"/>
        <v>62.7</v>
      </c>
      <c r="N42" s="115">
        <f t="shared" si="21"/>
        <v>9.1999999999999993</v>
      </c>
      <c r="O42" s="115">
        <f t="shared" si="21"/>
        <v>7.5</v>
      </c>
      <c r="P42" s="115">
        <f t="shared" si="21"/>
        <v>11.3</v>
      </c>
      <c r="Q42" s="52">
        <v>12.42423</v>
      </c>
      <c r="R42" s="24">
        <v>10.42765</v>
      </c>
      <c r="S42" s="25">
        <v>14.740180000000001</v>
      </c>
      <c r="T42" s="52">
        <v>11.4123</v>
      </c>
      <c r="U42" s="24">
        <v>9.4730499999999989</v>
      </c>
      <c r="V42" s="25">
        <v>13.688500000000001</v>
      </c>
      <c r="W42" s="52">
        <v>58.938349999999993</v>
      </c>
      <c r="X42" s="24">
        <v>55.680529999999997</v>
      </c>
      <c r="Y42" s="25">
        <v>62.119619999999998</v>
      </c>
      <c r="Z42" s="52"/>
      <c r="AA42" s="24"/>
      <c r="AB42" s="25"/>
    </row>
    <row r="43" spans="1:28" x14ac:dyDescent="0.2">
      <c r="A43" s="64" t="s">
        <v>19</v>
      </c>
      <c r="B43" s="79"/>
      <c r="C43" s="6" t="s">
        <v>35</v>
      </c>
      <c r="D43" s="110" t="s">
        <v>67</v>
      </c>
      <c r="E43" s="115">
        <f t="shared" si="20"/>
        <v>18.3</v>
      </c>
      <c r="F43" s="115">
        <f t="shared" si="21"/>
        <v>15.9</v>
      </c>
      <c r="G43" s="115">
        <f t="shared" si="21"/>
        <v>21</v>
      </c>
      <c r="H43" s="115">
        <f t="shared" si="21"/>
        <v>19.600000000000001</v>
      </c>
      <c r="I43" s="115">
        <f t="shared" si="21"/>
        <v>17.100000000000001</v>
      </c>
      <c r="J43" s="115">
        <f t="shared" si="21"/>
        <v>22.3</v>
      </c>
      <c r="K43" s="115">
        <f t="shared" si="21"/>
        <v>58</v>
      </c>
      <c r="L43" s="115">
        <f t="shared" si="21"/>
        <v>54.6</v>
      </c>
      <c r="M43" s="115">
        <f t="shared" si="21"/>
        <v>61.2</v>
      </c>
      <c r="N43" s="115">
        <f t="shared" si="21"/>
        <v>10.199999999999999</v>
      </c>
      <c r="O43" s="115">
        <f t="shared" si="21"/>
        <v>8.3000000000000007</v>
      </c>
      <c r="P43" s="115">
        <f t="shared" si="21"/>
        <v>12.4</v>
      </c>
      <c r="Q43" s="13">
        <v>13.4</v>
      </c>
      <c r="R43" s="14">
        <v>11.2</v>
      </c>
      <c r="S43" s="15">
        <v>15.9</v>
      </c>
      <c r="T43" s="13">
        <v>10.5</v>
      </c>
      <c r="U43" s="14">
        <v>8.6999999999999993</v>
      </c>
      <c r="V43" s="15">
        <v>12.7</v>
      </c>
      <c r="W43" s="13">
        <v>56.6</v>
      </c>
      <c r="X43" s="14">
        <v>53.3</v>
      </c>
      <c r="Y43" s="15">
        <v>59.8</v>
      </c>
      <c r="Z43" s="13"/>
      <c r="AA43" s="14"/>
      <c r="AB43" s="15"/>
    </row>
    <row r="44" spans="1:28" x14ac:dyDescent="0.2">
      <c r="A44" s="64" t="s">
        <v>19</v>
      </c>
      <c r="B44" s="64"/>
      <c r="C44" s="51" t="s">
        <v>36</v>
      </c>
      <c r="D44" s="110" t="s">
        <v>68</v>
      </c>
      <c r="E44" s="115">
        <f t="shared" si="20"/>
        <v>15.2</v>
      </c>
      <c r="F44" s="115">
        <f t="shared" si="21"/>
        <v>13</v>
      </c>
      <c r="G44" s="115">
        <f t="shared" si="21"/>
        <v>28.3</v>
      </c>
      <c r="H44" s="115">
        <f t="shared" si="21"/>
        <v>15.4</v>
      </c>
      <c r="I44" s="115">
        <f t="shared" si="21"/>
        <v>13.1</v>
      </c>
      <c r="J44" s="115">
        <f t="shared" si="21"/>
        <v>18</v>
      </c>
      <c r="K44" s="115">
        <f t="shared" si="21"/>
        <v>57.9</v>
      </c>
      <c r="L44" s="115">
        <f t="shared" si="21"/>
        <v>54.6</v>
      </c>
      <c r="M44" s="115">
        <f t="shared" si="21"/>
        <v>61.2</v>
      </c>
      <c r="N44" s="115">
        <f t="shared" si="21"/>
        <v>7.5</v>
      </c>
      <c r="O44" s="115">
        <f t="shared" si="21"/>
        <v>6</v>
      </c>
      <c r="P44" s="115">
        <f t="shared" si="21"/>
        <v>9.5</v>
      </c>
      <c r="Q44" s="52">
        <v>14.8</v>
      </c>
      <c r="R44" s="24">
        <v>12.5</v>
      </c>
      <c r="S44" s="25">
        <v>17.399999999999999</v>
      </c>
      <c r="T44" s="52">
        <v>10.7</v>
      </c>
      <c r="U44" s="24">
        <v>8.6999999999999993</v>
      </c>
      <c r="V44" s="25">
        <v>13</v>
      </c>
      <c r="W44" s="52">
        <v>58.6</v>
      </c>
      <c r="X44" s="24">
        <v>55.3</v>
      </c>
      <c r="Y44" s="25">
        <v>61.8</v>
      </c>
      <c r="Z44" s="52"/>
      <c r="AA44" s="24"/>
      <c r="AB44" s="25"/>
    </row>
    <row r="45" spans="1:28" x14ac:dyDescent="0.2">
      <c r="A45" s="64" t="s">
        <v>19</v>
      </c>
      <c r="B45" s="64"/>
      <c r="C45" s="51" t="s">
        <v>37</v>
      </c>
      <c r="D45" s="110" t="s">
        <v>69</v>
      </c>
      <c r="E45" s="115">
        <f t="shared" si="20"/>
        <v>15</v>
      </c>
      <c r="F45" s="115">
        <f t="shared" si="21"/>
        <v>12.8</v>
      </c>
      <c r="G45" s="115">
        <f t="shared" si="21"/>
        <v>17.600000000000001</v>
      </c>
      <c r="H45" s="115">
        <f t="shared" si="21"/>
        <v>13.6</v>
      </c>
      <c r="I45" s="115">
        <f t="shared" si="21"/>
        <v>11.4</v>
      </c>
      <c r="J45" s="115">
        <f t="shared" si="21"/>
        <v>16</v>
      </c>
      <c r="K45" s="115">
        <f t="shared" si="21"/>
        <v>58</v>
      </c>
      <c r="L45" s="115">
        <f t="shared" si="21"/>
        <v>54.7</v>
      </c>
      <c r="M45" s="115">
        <f t="shared" si="21"/>
        <v>61.2</v>
      </c>
      <c r="N45" s="115">
        <f t="shared" si="21"/>
        <v>7.3</v>
      </c>
      <c r="O45" s="115">
        <f t="shared" si="21"/>
        <v>5.7</v>
      </c>
      <c r="P45" s="115">
        <f t="shared" si="21"/>
        <v>9.1999999999999993</v>
      </c>
      <c r="Q45" s="52">
        <v>14.9</v>
      </c>
      <c r="R45" s="24">
        <v>12.7</v>
      </c>
      <c r="S45" s="25">
        <v>17.399999999999999</v>
      </c>
      <c r="T45" s="52">
        <v>13</v>
      </c>
      <c r="U45" s="24">
        <v>10.9</v>
      </c>
      <c r="V45" s="25">
        <v>15.4</v>
      </c>
      <c r="W45" s="52">
        <v>58.1</v>
      </c>
      <c r="X45" s="24">
        <v>54.8</v>
      </c>
      <c r="Y45" s="25">
        <v>61.2</v>
      </c>
      <c r="Z45" s="52"/>
      <c r="AA45" s="24"/>
      <c r="AB45" s="25"/>
    </row>
    <row r="46" spans="1:28" x14ac:dyDescent="0.2">
      <c r="A46" s="64" t="s">
        <v>19</v>
      </c>
      <c r="B46" s="64"/>
      <c r="C46" s="51" t="s">
        <v>38</v>
      </c>
      <c r="D46" s="110" t="s">
        <v>70</v>
      </c>
      <c r="E46" s="115">
        <f t="shared" si="20"/>
        <v>16.7</v>
      </c>
      <c r="F46" s="115">
        <f t="shared" si="21"/>
        <v>14.3</v>
      </c>
      <c r="G46" s="115">
        <f t="shared" si="21"/>
        <v>19.5</v>
      </c>
      <c r="H46" s="115">
        <f t="shared" si="21"/>
        <v>11.9</v>
      </c>
      <c r="I46" s="115">
        <f t="shared" si="21"/>
        <v>9.9</v>
      </c>
      <c r="J46" s="115">
        <f t="shared" si="21"/>
        <v>14.3</v>
      </c>
      <c r="K46" s="115">
        <f t="shared" si="21"/>
        <v>53.4</v>
      </c>
      <c r="L46" s="115">
        <f t="shared" si="21"/>
        <v>50</v>
      </c>
      <c r="M46" s="115">
        <f t="shared" si="21"/>
        <v>56.7</v>
      </c>
      <c r="N46" s="115">
        <f t="shared" si="21"/>
        <v>11.1</v>
      </c>
      <c r="O46" s="115">
        <f t="shared" si="21"/>
        <v>9.1</v>
      </c>
      <c r="P46" s="115">
        <f t="shared" si="21"/>
        <v>13.5</v>
      </c>
      <c r="Q46" s="52">
        <v>16.2</v>
      </c>
      <c r="R46" s="24">
        <v>13.9</v>
      </c>
      <c r="S46" s="25">
        <v>18.7</v>
      </c>
      <c r="T46" s="52">
        <v>18.2</v>
      </c>
      <c r="U46" s="24">
        <v>15.8</v>
      </c>
      <c r="V46" s="25">
        <v>20.8</v>
      </c>
      <c r="W46" s="52">
        <v>56.6</v>
      </c>
      <c r="X46" s="24">
        <v>53.3</v>
      </c>
      <c r="Y46" s="25">
        <v>59.8</v>
      </c>
      <c r="Z46" s="52"/>
      <c r="AA46" s="24"/>
      <c r="AB46" s="25"/>
    </row>
    <row r="47" spans="1:28" x14ac:dyDescent="0.2">
      <c r="A47" s="64" t="s">
        <v>19</v>
      </c>
      <c r="B47" s="64"/>
      <c r="C47" s="51" t="s">
        <v>39</v>
      </c>
      <c r="D47" s="110" t="s">
        <v>86</v>
      </c>
      <c r="E47" s="115">
        <f t="shared" si="20"/>
        <v>20.2</v>
      </c>
      <c r="F47" s="115">
        <f t="shared" si="21"/>
        <v>17.7</v>
      </c>
      <c r="G47" s="115">
        <f t="shared" si="21"/>
        <v>23</v>
      </c>
      <c r="H47" s="115">
        <f t="shared" si="21"/>
        <v>12.5</v>
      </c>
      <c r="I47" s="115">
        <f t="shared" si="21"/>
        <v>10.5</v>
      </c>
      <c r="J47" s="115">
        <f t="shared" si="21"/>
        <v>14.8</v>
      </c>
      <c r="K47" s="115">
        <f t="shared" si="21"/>
        <v>56</v>
      </c>
      <c r="L47" s="115">
        <f t="shared" si="21"/>
        <v>52.7</v>
      </c>
      <c r="M47" s="115">
        <f t="shared" si="21"/>
        <v>59.2</v>
      </c>
      <c r="N47" s="115">
        <f t="shared" si="21"/>
        <v>9.1999999999999993</v>
      </c>
      <c r="O47" s="115">
        <f t="shared" si="21"/>
        <v>7.4</v>
      </c>
      <c r="P47" s="115">
        <f t="shared" si="21"/>
        <v>11.3</v>
      </c>
      <c r="Q47" s="52">
        <v>14</v>
      </c>
      <c r="R47" s="24">
        <v>11.8</v>
      </c>
      <c r="S47" s="25">
        <v>16.399999999999999</v>
      </c>
      <c r="T47" s="52">
        <v>19.2</v>
      </c>
      <c r="U47" s="24">
        <v>16.7</v>
      </c>
      <c r="V47" s="25">
        <v>22</v>
      </c>
      <c r="W47" s="52">
        <v>58.3</v>
      </c>
      <c r="X47" s="24">
        <v>55</v>
      </c>
      <c r="Y47" s="25">
        <v>61.4</v>
      </c>
      <c r="Z47" s="52"/>
      <c r="AA47" s="24"/>
      <c r="AB47" s="25"/>
    </row>
    <row r="48" spans="1:28" x14ac:dyDescent="0.2">
      <c r="A48" s="64" t="s">
        <v>19</v>
      </c>
      <c r="B48" s="64"/>
      <c r="C48" s="51" t="s">
        <v>40</v>
      </c>
      <c r="D48" s="110" t="s">
        <v>72</v>
      </c>
      <c r="E48" s="115">
        <f t="shared" si="20"/>
        <v>20.3</v>
      </c>
      <c r="F48" s="115">
        <f t="shared" si="21"/>
        <v>17.899999999999999</v>
      </c>
      <c r="G48" s="115">
        <f t="shared" si="21"/>
        <v>23.1</v>
      </c>
      <c r="H48" s="115">
        <f t="shared" si="21"/>
        <v>13.9</v>
      </c>
      <c r="I48" s="115">
        <f t="shared" si="21"/>
        <v>11.8</v>
      </c>
      <c r="J48" s="115">
        <f t="shared" si="21"/>
        <v>16.3</v>
      </c>
      <c r="K48" s="115">
        <f t="shared" si="21"/>
        <v>63.6</v>
      </c>
      <c r="L48" s="115">
        <f t="shared" si="21"/>
        <v>60.5</v>
      </c>
      <c r="M48" s="115">
        <f t="shared" si="21"/>
        <v>66.7</v>
      </c>
      <c r="N48" s="115">
        <f t="shared" si="21"/>
        <v>10.6</v>
      </c>
      <c r="O48" s="115">
        <f t="shared" si="21"/>
        <v>8.8000000000000007</v>
      </c>
      <c r="P48" s="115">
        <f t="shared" si="21"/>
        <v>12.8</v>
      </c>
      <c r="Q48" s="24">
        <v>14.6</v>
      </c>
      <c r="R48" s="24">
        <v>12.4</v>
      </c>
      <c r="S48" s="25">
        <v>17.100000000000001</v>
      </c>
      <c r="T48" s="52">
        <v>16.5</v>
      </c>
      <c r="U48" s="24">
        <v>14.2</v>
      </c>
      <c r="V48" s="25">
        <v>19.100000000000001</v>
      </c>
      <c r="W48" s="52">
        <v>58.7</v>
      </c>
      <c r="X48" s="24">
        <v>55.4</v>
      </c>
      <c r="Y48" s="25">
        <v>61.9</v>
      </c>
      <c r="Z48" s="52"/>
      <c r="AA48" s="24"/>
      <c r="AB48" s="25"/>
    </row>
    <row r="49" spans="1:28" ht="16" x14ac:dyDescent="0.2">
      <c r="A49" s="64" t="s">
        <v>19</v>
      </c>
      <c r="B49" s="39"/>
      <c r="C49" s="60" t="s">
        <v>41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52">
        <v>16.3</v>
      </c>
      <c r="R49" s="24">
        <v>13.9</v>
      </c>
      <c r="S49" s="25">
        <v>18.899999999999999</v>
      </c>
      <c r="T49" s="52">
        <v>18</v>
      </c>
      <c r="U49" s="24">
        <v>15.6</v>
      </c>
      <c r="V49" s="25">
        <v>20.8</v>
      </c>
      <c r="W49" s="52">
        <v>61.4</v>
      </c>
      <c r="X49" s="24">
        <v>58.1</v>
      </c>
      <c r="Y49" s="25">
        <v>64.599999999999994</v>
      </c>
      <c r="Z49" s="52"/>
      <c r="AA49" s="24"/>
      <c r="AB49" s="25"/>
    </row>
    <row r="50" spans="1:28" ht="16" x14ac:dyDescent="0.2">
      <c r="A50" s="64" t="s">
        <v>19</v>
      </c>
      <c r="B50" s="39"/>
      <c r="C50" s="60" t="s">
        <v>42</v>
      </c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52">
        <v>19.399999999999999</v>
      </c>
      <c r="R50" s="24">
        <v>17</v>
      </c>
      <c r="S50" s="25">
        <v>22.2</v>
      </c>
      <c r="T50" s="52">
        <v>21.6</v>
      </c>
      <c r="U50" s="24">
        <v>19</v>
      </c>
      <c r="V50" s="25">
        <v>24.3</v>
      </c>
      <c r="W50" s="52">
        <v>59.6</v>
      </c>
      <c r="X50" s="24">
        <v>56.4</v>
      </c>
      <c r="Y50" s="25">
        <v>62.8</v>
      </c>
      <c r="Z50" s="52">
        <v>9.5</v>
      </c>
      <c r="AA50" s="24">
        <v>7.8</v>
      </c>
      <c r="AB50" s="25">
        <v>11.6</v>
      </c>
    </row>
    <row r="51" spans="1:28" ht="16" x14ac:dyDescent="0.2">
      <c r="A51" s="64" t="s">
        <v>19</v>
      </c>
      <c r="B51" s="39"/>
      <c r="C51" s="60" t="s">
        <v>44</v>
      </c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52">
        <v>16.2</v>
      </c>
      <c r="R51" s="24">
        <v>13.9</v>
      </c>
      <c r="S51" s="25">
        <v>18.8</v>
      </c>
      <c r="T51" s="52">
        <v>18.399999999999999</v>
      </c>
      <c r="U51" s="24">
        <v>16</v>
      </c>
      <c r="V51" s="25">
        <v>21.1</v>
      </c>
      <c r="W51" s="52">
        <v>59.5</v>
      </c>
      <c r="X51" s="24">
        <v>56.2</v>
      </c>
      <c r="Y51" s="25">
        <v>62.7</v>
      </c>
      <c r="Z51" s="52">
        <v>9.1999999999999993</v>
      </c>
      <c r="AA51" s="24">
        <v>7.5</v>
      </c>
      <c r="AB51" s="25">
        <v>11.3</v>
      </c>
    </row>
    <row r="52" spans="1:28" ht="16" x14ac:dyDescent="0.2">
      <c r="A52" s="64" t="s">
        <v>19</v>
      </c>
      <c r="B52" s="39"/>
      <c r="C52" s="60" t="s">
        <v>48</v>
      </c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52">
        <v>18.3</v>
      </c>
      <c r="R52" s="24">
        <v>15.9</v>
      </c>
      <c r="S52" s="25">
        <v>21</v>
      </c>
      <c r="T52" s="52">
        <v>19.600000000000001</v>
      </c>
      <c r="U52" s="24">
        <v>17.100000000000001</v>
      </c>
      <c r="V52" s="25">
        <v>22.3</v>
      </c>
      <c r="W52" s="52">
        <v>58</v>
      </c>
      <c r="X52" s="24">
        <v>54.6</v>
      </c>
      <c r="Y52" s="25">
        <v>61.2</v>
      </c>
      <c r="Z52" s="52">
        <v>10.199999999999999</v>
      </c>
      <c r="AA52" s="24">
        <v>8.3000000000000007</v>
      </c>
      <c r="AB52" s="25">
        <v>12.4</v>
      </c>
    </row>
    <row r="53" spans="1:28" ht="16" x14ac:dyDescent="0.2">
      <c r="A53" s="64" t="s">
        <v>19</v>
      </c>
      <c r="B53" s="39"/>
      <c r="C53" s="60" t="s">
        <v>49</v>
      </c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52">
        <v>15.2</v>
      </c>
      <c r="R53" s="24">
        <v>13</v>
      </c>
      <c r="S53" s="25">
        <v>28.3</v>
      </c>
      <c r="T53" s="52">
        <v>15.4</v>
      </c>
      <c r="U53" s="24">
        <v>13.1</v>
      </c>
      <c r="V53" s="25">
        <v>18</v>
      </c>
      <c r="W53" s="52">
        <v>57.9</v>
      </c>
      <c r="X53" s="24">
        <v>54.6</v>
      </c>
      <c r="Y53" s="25">
        <v>61.2</v>
      </c>
      <c r="Z53" s="52">
        <v>7.5</v>
      </c>
      <c r="AA53" s="24">
        <v>6</v>
      </c>
      <c r="AB53" s="25">
        <v>9.5</v>
      </c>
    </row>
    <row r="54" spans="1:28" ht="16" x14ac:dyDescent="0.2">
      <c r="A54" s="64" t="s">
        <v>19</v>
      </c>
      <c r="B54" s="39"/>
      <c r="C54" s="60" t="s">
        <v>50</v>
      </c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52">
        <v>15</v>
      </c>
      <c r="R54" s="24">
        <v>12.8</v>
      </c>
      <c r="S54" s="25">
        <v>17.600000000000001</v>
      </c>
      <c r="T54" s="52">
        <v>13.6</v>
      </c>
      <c r="U54" s="24">
        <v>11.4</v>
      </c>
      <c r="V54" s="25">
        <v>16</v>
      </c>
      <c r="W54" s="52">
        <v>58</v>
      </c>
      <c r="X54" s="24">
        <v>54.7</v>
      </c>
      <c r="Y54" s="25">
        <v>61.2</v>
      </c>
      <c r="Z54" s="52">
        <v>7.3</v>
      </c>
      <c r="AA54" s="24">
        <v>5.7</v>
      </c>
      <c r="AB54" s="25">
        <v>9.1999999999999993</v>
      </c>
    </row>
    <row r="55" spans="1:28" ht="16" x14ac:dyDescent="0.2">
      <c r="A55" s="64" t="s">
        <v>19</v>
      </c>
      <c r="B55" s="39"/>
      <c r="C55" s="60" t="s">
        <v>51</v>
      </c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52">
        <v>16.7</v>
      </c>
      <c r="R55" s="24">
        <v>14.3</v>
      </c>
      <c r="S55" s="25">
        <v>19.5</v>
      </c>
      <c r="T55" s="52">
        <v>11.9</v>
      </c>
      <c r="U55" s="24">
        <v>9.9</v>
      </c>
      <c r="V55" s="25">
        <v>14.3</v>
      </c>
      <c r="W55" s="52">
        <v>53.4</v>
      </c>
      <c r="X55" s="24">
        <v>50</v>
      </c>
      <c r="Y55" s="25">
        <v>56.7</v>
      </c>
      <c r="Z55" s="52">
        <v>11.1</v>
      </c>
      <c r="AA55" s="24">
        <v>9.1</v>
      </c>
      <c r="AB55" s="25">
        <v>13.5</v>
      </c>
    </row>
    <row r="56" spans="1:28" ht="16" x14ac:dyDescent="0.2">
      <c r="A56" s="64" t="s">
        <v>19</v>
      </c>
      <c r="B56" s="39"/>
      <c r="C56" s="60" t="s">
        <v>52</v>
      </c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52">
        <v>20.2</v>
      </c>
      <c r="R56" s="24">
        <v>17.7</v>
      </c>
      <c r="S56" s="25">
        <v>23</v>
      </c>
      <c r="T56" s="52">
        <v>12.5</v>
      </c>
      <c r="U56" s="24">
        <v>10.5</v>
      </c>
      <c r="V56" s="25">
        <v>14.8</v>
      </c>
      <c r="W56" s="52">
        <v>56</v>
      </c>
      <c r="X56" s="24">
        <v>52.7</v>
      </c>
      <c r="Y56" s="25">
        <v>59.2</v>
      </c>
      <c r="Z56" s="52">
        <v>9.1999999999999993</v>
      </c>
      <c r="AA56" s="24">
        <v>7.4</v>
      </c>
      <c r="AB56" s="25">
        <v>11.3</v>
      </c>
    </row>
    <row r="57" spans="1:28" ht="16" x14ac:dyDescent="0.2">
      <c r="A57" s="64" t="s">
        <v>19</v>
      </c>
      <c r="B57" s="39"/>
      <c r="C57" s="60" t="s">
        <v>53</v>
      </c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52">
        <v>20.3</v>
      </c>
      <c r="R57" s="24">
        <v>17.899999999999999</v>
      </c>
      <c r="S57" s="25">
        <v>23.1</v>
      </c>
      <c r="T57" s="52">
        <v>13.9</v>
      </c>
      <c r="U57" s="24">
        <v>11.8</v>
      </c>
      <c r="V57" s="25">
        <v>16.3</v>
      </c>
      <c r="W57" s="52">
        <v>63.6</v>
      </c>
      <c r="X57" s="24">
        <v>60.5</v>
      </c>
      <c r="Y57" s="25">
        <v>66.7</v>
      </c>
      <c r="Z57" s="52">
        <v>10.6</v>
      </c>
      <c r="AA57" s="24">
        <v>8.8000000000000007</v>
      </c>
      <c r="AB57" s="25">
        <v>12.8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5DFA-5BF6-9B43-A9AE-9FABC4B9121E}">
  <dimension ref="A1:AB29"/>
  <sheetViews>
    <sheetView zoomScale="41" zoomScaleNormal="38" workbookViewId="0">
      <selection activeCell="A2" sqref="A2:AB29"/>
    </sheetView>
  </sheetViews>
  <sheetFormatPr baseColWidth="10" defaultRowHeight="15" x14ac:dyDescent="0.2"/>
  <cols>
    <col min="4" max="4" width="21.5" customWidth="1"/>
    <col min="5" max="5" width="26.33203125" style="26" customWidth="1"/>
    <col min="6" max="16" width="26.33203125" style="27" customWidth="1"/>
  </cols>
  <sheetData>
    <row r="1" spans="1:28" x14ac:dyDescent="0.2">
      <c r="A1" s="3" t="s">
        <v>29</v>
      </c>
      <c r="B1" s="3"/>
      <c r="C1" s="5" t="s">
        <v>1</v>
      </c>
      <c r="D1" s="108" t="s">
        <v>73</v>
      </c>
      <c r="E1" t="s">
        <v>74</v>
      </c>
      <c r="F1" t="s">
        <v>76</v>
      </c>
      <c r="G1" t="s">
        <v>77</v>
      </c>
      <c r="H1" t="s">
        <v>75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s="10" t="s">
        <v>2</v>
      </c>
      <c r="R1" s="11" t="s">
        <v>11</v>
      </c>
      <c r="S1" s="12" t="s">
        <v>12</v>
      </c>
      <c r="T1" s="18" t="s">
        <v>3</v>
      </c>
      <c r="U1" s="19" t="s">
        <v>13</v>
      </c>
      <c r="V1" s="20" t="s">
        <v>14</v>
      </c>
      <c r="W1" s="21" t="s">
        <v>15</v>
      </c>
      <c r="X1" s="22" t="s">
        <v>16</v>
      </c>
      <c r="Y1" s="23" t="s">
        <v>17</v>
      </c>
      <c r="Z1" s="100" t="s">
        <v>45</v>
      </c>
      <c r="AA1" s="101" t="s">
        <v>46</v>
      </c>
      <c r="AB1" s="102" t="s">
        <v>47</v>
      </c>
    </row>
    <row r="2" spans="1:28" x14ac:dyDescent="0.2">
      <c r="A2" s="42" t="s">
        <v>19</v>
      </c>
      <c r="B2" s="42"/>
      <c r="C2" s="43" t="s">
        <v>6</v>
      </c>
      <c r="D2" s="113" t="s">
        <v>54</v>
      </c>
      <c r="E2" s="115">
        <f>Q2</f>
        <v>21.3</v>
      </c>
      <c r="F2" s="115">
        <f t="shared" ref="F2:M2" si="0">R2</f>
        <v>18.899999999999999</v>
      </c>
      <c r="G2" s="115">
        <f t="shared" si="0"/>
        <v>24.1</v>
      </c>
      <c r="H2" s="115">
        <f t="shared" si="0"/>
        <v>0</v>
      </c>
      <c r="I2" s="115">
        <f t="shared" si="0"/>
        <v>0</v>
      </c>
      <c r="J2" s="115">
        <f t="shared" si="0"/>
        <v>0</v>
      </c>
      <c r="K2" s="115">
        <f t="shared" si="0"/>
        <v>0</v>
      </c>
      <c r="L2" s="115">
        <f t="shared" si="0"/>
        <v>0</v>
      </c>
      <c r="M2" s="115">
        <f t="shared" si="0"/>
        <v>0</v>
      </c>
      <c r="N2" s="115"/>
      <c r="O2" s="115"/>
      <c r="P2" s="115"/>
      <c r="Q2" s="24">
        <v>21.3</v>
      </c>
      <c r="R2" s="24">
        <v>18.899999999999999</v>
      </c>
      <c r="S2" s="44">
        <v>24.1</v>
      </c>
      <c r="T2" s="45"/>
      <c r="U2" s="46"/>
      <c r="V2" s="47"/>
      <c r="W2" s="45"/>
      <c r="X2" s="46"/>
      <c r="Y2" s="47"/>
      <c r="Z2" s="45"/>
      <c r="AA2" s="46"/>
      <c r="AB2" s="47"/>
    </row>
    <row r="3" spans="1:28" x14ac:dyDescent="0.2">
      <c r="A3" s="41" t="s">
        <v>19</v>
      </c>
      <c r="B3" s="28"/>
      <c r="C3" s="6" t="s">
        <v>7</v>
      </c>
      <c r="D3" s="113" t="s">
        <v>55</v>
      </c>
      <c r="E3" s="115">
        <f>AVERAGE(Q3:Q6)</f>
        <v>14.824999999999999</v>
      </c>
      <c r="F3" s="115">
        <f t="shared" ref="F3:M3" si="1">AVERAGE(R3:R6)</f>
        <v>12.675000000000001</v>
      </c>
      <c r="G3" s="115">
        <f t="shared" si="1"/>
        <v>17.3</v>
      </c>
      <c r="H3" s="115">
        <f t="shared" si="1"/>
        <v>17.350000000000001</v>
      </c>
      <c r="I3" s="115">
        <f t="shared" si="1"/>
        <v>15.024999999999999</v>
      </c>
      <c r="J3" s="115">
        <f t="shared" si="1"/>
        <v>19.925000000000001</v>
      </c>
      <c r="K3" s="115">
        <f t="shared" si="1"/>
        <v>57.875</v>
      </c>
      <c r="L3" s="115">
        <f t="shared" si="1"/>
        <v>54.7</v>
      </c>
      <c r="M3" s="115">
        <f t="shared" si="1"/>
        <v>61.024999999999991</v>
      </c>
      <c r="N3" s="115"/>
      <c r="O3" s="115"/>
      <c r="P3" s="115"/>
      <c r="Q3" s="14">
        <v>16.600000000000001</v>
      </c>
      <c r="R3" s="36">
        <v>14.4</v>
      </c>
      <c r="S3" s="38">
        <v>19.100000000000001</v>
      </c>
      <c r="T3" s="1">
        <v>18.5</v>
      </c>
      <c r="U3" s="14">
        <v>16.2</v>
      </c>
      <c r="V3" s="38">
        <v>21.1</v>
      </c>
      <c r="W3" s="13">
        <v>54.2</v>
      </c>
      <c r="X3" s="36">
        <v>51</v>
      </c>
      <c r="Y3" s="38">
        <v>57.4</v>
      </c>
      <c r="Z3" s="13"/>
      <c r="AA3" s="36"/>
      <c r="AB3" s="38"/>
    </row>
    <row r="4" spans="1:28" x14ac:dyDescent="0.2">
      <c r="A4" s="42" t="s">
        <v>19</v>
      </c>
      <c r="B4" s="42"/>
      <c r="C4" s="43" t="s">
        <v>8</v>
      </c>
      <c r="D4" s="113" t="s">
        <v>56</v>
      </c>
      <c r="E4" s="115">
        <f>AVERAGE(Q7:Q10)</f>
        <v>14.274999999999999</v>
      </c>
      <c r="F4" s="115">
        <f t="shared" ref="F4:M4" si="2">AVERAGE(R7:R10)</f>
        <v>12.100000000000001</v>
      </c>
      <c r="G4" s="115">
        <f t="shared" si="2"/>
        <v>16.75</v>
      </c>
      <c r="H4" s="115">
        <f t="shared" si="2"/>
        <v>12.875</v>
      </c>
      <c r="I4" s="115">
        <f t="shared" si="2"/>
        <v>10.850000000000001</v>
      </c>
      <c r="J4" s="115">
        <f t="shared" si="2"/>
        <v>15.275</v>
      </c>
      <c r="K4" s="115">
        <f t="shared" si="2"/>
        <v>59.924999999999997</v>
      </c>
      <c r="L4" s="115">
        <f t="shared" si="2"/>
        <v>56.699999999999996</v>
      </c>
      <c r="M4" s="115">
        <f t="shared" si="2"/>
        <v>63.099999999999994</v>
      </c>
      <c r="N4" s="115"/>
      <c r="O4" s="115"/>
      <c r="P4" s="115"/>
      <c r="Q4" s="24">
        <v>14.4</v>
      </c>
      <c r="R4" s="24">
        <v>12.3</v>
      </c>
      <c r="S4" s="25">
        <v>16.8</v>
      </c>
      <c r="T4" s="24">
        <v>15.3</v>
      </c>
      <c r="U4" s="24">
        <v>13.1</v>
      </c>
      <c r="V4" s="25">
        <v>17.7</v>
      </c>
      <c r="W4" s="52">
        <v>57.2</v>
      </c>
      <c r="X4" s="24">
        <v>54</v>
      </c>
      <c r="Y4" s="25">
        <v>60.3</v>
      </c>
      <c r="Z4" s="52"/>
      <c r="AA4" s="24"/>
      <c r="AB4" s="25"/>
    </row>
    <row r="5" spans="1:28" x14ac:dyDescent="0.2">
      <c r="A5" s="41" t="s">
        <v>19</v>
      </c>
      <c r="B5" s="28"/>
      <c r="C5" s="6" t="s">
        <v>9</v>
      </c>
      <c r="D5" s="113" t="s">
        <v>57</v>
      </c>
      <c r="E5" s="115">
        <f>AVERAGE(Q11:Q12)</f>
        <v>13.5</v>
      </c>
      <c r="F5" s="115">
        <f t="shared" ref="F5:M5" si="3">AVERAGE(R11:R12)</f>
        <v>11.399999999999999</v>
      </c>
      <c r="G5" s="115">
        <f t="shared" si="3"/>
        <v>15.899999999999999</v>
      </c>
      <c r="H5" s="115">
        <f t="shared" si="3"/>
        <v>10.350000000000001</v>
      </c>
      <c r="I5" s="115">
        <f t="shared" si="3"/>
        <v>8.5500000000000007</v>
      </c>
      <c r="J5" s="115">
        <f t="shared" si="3"/>
        <v>12.5</v>
      </c>
      <c r="K5" s="115">
        <f t="shared" si="3"/>
        <v>56.85</v>
      </c>
      <c r="L5" s="115">
        <f t="shared" si="3"/>
        <v>53.599999999999994</v>
      </c>
      <c r="M5" s="115">
        <f t="shared" si="3"/>
        <v>60.099999999999994</v>
      </c>
      <c r="N5" s="115"/>
      <c r="O5" s="115"/>
      <c r="P5" s="115"/>
      <c r="Q5" s="14">
        <v>13.6</v>
      </c>
      <c r="R5" s="14">
        <v>11.5</v>
      </c>
      <c r="S5" s="15">
        <v>16</v>
      </c>
      <c r="T5" s="14">
        <v>17.600000000000001</v>
      </c>
      <c r="U5" s="14">
        <v>15.3</v>
      </c>
      <c r="V5" s="15">
        <v>20.2</v>
      </c>
      <c r="W5" s="13">
        <v>60.6</v>
      </c>
      <c r="X5" s="14">
        <v>57.5</v>
      </c>
      <c r="Y5" s="15">
        <v>63.7</v>
      </c>
      <c r="Z5" s="13"/>
      <c r="AA5" s="14"/>
      <c r="AB5" s="15"/>
    </row>
    <row r="6" spans="1:28" x14ac:dyDescent="0.2">
      <c r="A6" s="42" t="s">
        <v>19</v>
      </c>
      <c r="B6" s="42"/>
      <c r="C6" s="51" t="s">
        <v>10</v>
      </c>
      <c r="D6" s="113" t="s">
        <v>58</v>
      </c>
      <c r="E6" s="115">
        <f>AVERAGE(Q13:Q14)</f>
        <v>12.062114999999999</v>
      </c>
      <c r="F6" s="115">
        <f t="shared" ref="F6:M6" si="4">AVERAGE(R13:R14)</f>
        <v>10.063825</v>
      </c>
      <c r="G6" s="115">
        <f t="shared" si="4"/>
        <v>14.370090000000001</v>
      </c>
      <c r="H6" s="115">
        <f t="shared" si="4"/>
        <v>10.40615</v>
      </c>
      <c r="I6" s="115">
        <f t="shared" si="4"/>
        <v>8.5365249999999993</v>
      </c>
      <c r="J6" s="115">
        <f t="shared" si="4"/>
        <v>12.594250000000001</v>
      </c>
      <c r="K6" s="115">
        <f t="shared" si="4"/>
        <v>59.019174999999997</v>
      </c>
      <c r="L6" s="115">
        <f t="shared" si="4"/>
        <v>55.740264999999994</v>
      </c>
      <c r="M6" s="115">
        <f t="shared" si="4"/>
        <v>62.209809999999997</v>
      </c>
      <c r="N6" s="115"/>
      <c r="O6" s="115"/>
      <c r="P6" s="115"/>
      <c r="Q6" s="24">
        <v>14.7</v>
      </c>
      <c r="R6" s="24">
        <v>12.5</v>
      </c>
      <c r="S6" s="25">
        <v>17.3</v>
      </c>
      <c r="T6" s="24">
        <v>18</v>
      </c>
      <c r="U6" s="24">
        <v>15.5</v>
      </c>
      <c r="V6" s="25">
        <v>20.7</v>
      </c>
      <c r="W6" s="52">
        <v>59.5</v>
      </c>
      <c r="X6" s="24">
        <v>56.3</v>
      </c>
      <c r="Y6" s="25">
        <v>62.7</v>
      </c>
      <c r="Z6" s="52"/>
      <c r="AA6" s="24"/>
      <c r="AB6" s="25"/>
    </row>
    <row r="7" spans="1:28" x14ac:dyDescent="0.2">
      <c r="A7" s="42" t="s">
        <v>19</v>
      </c>
      <c r="B7" s="42"/>
      <c r="C7" s="51" t="s">
        <v>18</v>
      </c>
      <c r="D7" s="110" t="s">
        <v>59</v>
      </c>
      <c r="E7" s="115">
        <f>Q15</f>
        <v>13.4</v>
      </c>
      <c r="F7" s="115">
        <f t="shared" ref="F7:M7" si="5">R15</f>
        <v>11.2</v>
      </c>
      <c r="G7" s="115">
        <f t="shared" si="5"/>
        <v>15.9</v>
      </c>
      <c r="H7" s="115">
        <f t="shared" si="5"/>
        <v>10.5</v>
      </c>
      <c r="I7" s="115">
        <f t="shared" si="5"/>
        <v>8.6999999999999993</v>
      </c>
      <c r="J7" s="115">
        <f t="shared" si="5"/>
        <v>12.7</v>
      </c>
      <c r="K7" s="115">
        <f t="shared" si="5"/>
        <v>56.6</v>
      </c>
      <c r="L7" s="115">
        <f t="shared" si="5"/>
        <v>53.3</v>
      </c>
      <c r="M7" s="115">
        <f t="shared" si="5"/>
        <v>59.8</v>
      </c>
      <c r="N7" s="115"/>
      <c r="O7" s="115"/>
      <c r="P7" s="115"/>
      <c r="Q7" s="24">
        <v>15.1</v>
      </c>
      <c r="R7" s="24">
        <v>12.9</v>
      </c>
      <c r="S7" s="25">
        <v>17.600000000000001</v>
      </c>
      <c r="T7" s="24">
        <v>15.7</v>
      </c>
      <c r="U7" s="24">
        <v>13.5</v>
      </c>
      <c r="V7" s="25">
        <v>18.2</v>
      </c>
      <c r="W7" s="52">
        <v>60.4</v>
      </c>
      <c r="X7" s="24">
        <v>57.2</v>
      </c>
      <c r="Y7" s="25">
        <v>63.5</v>
      </c>
      <c r="Z7" s="52"/>
      <c r="AA7" s="24"/>
      <c r="AB7" s="25"/>
    </row>
    <row r="8" spans="1:28" x14ac:dyDescent="0.2">
      <c r="A8" s="42" t="s">
        <v>19</v>
      </c>
      <c r="B8" s="42"/>
      <c r="C8" s="51" t="s">
        <v>21</v>
      </c>
      <c r="D8" s="110" t="s">
        <v>60</v>
      </c>
      <c r="E8" s="115">
        <f>Q16</f>
        <v>14.8</v>
      </c>
      <c r="F8" s="115">
        <f t="shared" ref="F8:M8" si="6">R16</f>
        <v>12.5</v>
      </c>
      <c r="G8" s="115">
        <f t="shared" si="6"/>
        <v>17.399999999999999</v>
      </c>
      <c r="H8" s="115">
        <f t="shared" si="6"/>
        <v>10.7</v>
      </c>
      <c r="I8" s="115">
        <f t="shared" si="6"/>
        <v>8.6999999999999993</v>
      </c>
      <c r="J8" s="115">
        <f t="shared" si="6"/>
        <v>13</v>
      </c>
      <c r="K8" s="115">
        <f t="shared" si="6"/>
        <v>58.6</v>
      </c>
      <c r="L8" s="115">
        <f t="shared" si="6"/>
        <v>55.3</v>
      </c>
      <c r="M8" s="115">
        <f t="shared" si="6"/>
        <v>61.8</v>
      </c>
      <c r="N8" s="115"/>
      <c r="O8" s="115"/>
      <c r="P8" s="115"/>
      <c r="Q8" s="52">
        <v>15.7</v>
      </c>
      <c r="R8" s="24">
        <v>13.4</v>
      </c>
      <c r="S8" s="25">
        <v>18.3</v>
      </c>
      <c r="T8" s="52">
        <v>13.4</v>
      </c>
      <c r="U8" s="24">
        <v>11.3</v>
      </c>
      <c r="V8" s="25">
        <v>15.9</v>
      </c>
      <c r="W8" s="52">
        <v>63</v>
      </c>
      <c r="X8" s="24">
        <v>59.8</v>
      </c>
      <c r="Y8" s="25">
        <v>66.2</v>
      </c>
      <c r="Z8" s="52"/>
      <c r="AA8" s="24"/>
      <c r="AB8" s="25"/>
    </row>
    <row r="9" spans="1:28" x14ac:dyDescent="0.2">
      <c r="A9" s="42" t="s">
        <v>19</v>
      </c>
      <c r="B9" s="42"/>
      <c r="C9" s="51" t="s">
        <v>27</v>
      </c>
      <c r="D9" s="113" t="s">
        <v>61</v>
      </c>
      <c r="E9" s="115">
        <f>AVERAGE(Q17)</f>
        <v>14.9</v>
      </c>
      <c r="F9" s="115">
        <f t="shared" ref="F9:M9" si="7">AVERAGE(R17)</f>
        <v>12.7</v>
      </c>
      <c r="G9" s="115">
        <f t="shared" si="7"/>
        <v>17.399999999999999</v>
      </c>
      <c r="H9" s="115">
        <f t="shared" si="7"/>
        <v>13</v>
      </c>
      <c r="I9" s="115">
        <f t="shared" si="7"/>
        <v>10.9</v>
      </c>
      <c r="J9" s="115">
        <f t="shared" si="7"/>
        <v>15.4</v>
      </c>
      <c r="K9" s="115">
        <f t="shared" si="7"/>
        <v>58.1</v>
      </c>
      <c r="L9" s="115">
        <f t="shared" si="7"/>
        <v>54.8</v>
      </c>
      <c r="M9" s="115">
        <f t="shared" si="7"/>
        <v>61.2</v>
      </c>
      <c r="N9" s="115"/>
      <c r="O9" s="115"/>
      <c r="P9" s="115"/>
      <c r="Q9" s="13">
        <v>12.9</v>
      </c>
      <c r="R9" s="14">
        <v>10.8</v>
      </c>
      <c r="S9" s="15">
        <v>15.3</v>
      </c>
      <c r="T9" s="13">
        <v>10.199999999999999</v>
      </c>
      <c r="U9" s="14">
        <v>8.4</v>
      </c>
      <c r="V9" s="15">
        <v>12.4</v>
      </c>
      <c r="W9" s="13">
        <v>56</v>
      </c>
      <c r="X9" s="14">
        <v>52.7</v>
      </c>
      <c r="Y9" s="15">
        <v>59.2</v>
      </c>
      <c r="Z9" s="13"/>
      <c r="AA9" s="14"/>
      <c r="AB9" s="15"/>
    </row>
    <row r="10" spans="1:28" x14ac:dyDescent="0.2">
      <c r="A10" s="40" t="s">
        <v>19</v>
      </c>
      <c r="B10" s="40"/>
      <c r="C10" s="51" t="s">
        <v>28</v>
      </c>
      <c r="D10" s="113" t="s">
        <v>62</v>
      </c>
      <c r="E10" s="115">
        <f>AVERAGE(Q18:Q19)</f>
        <v>15.1</v>
      </c>
      <c r="F10" s="115">
        <f t="shared" ref="F10:M10" si="8">AVERAGE(R18:R19)</f>
        <v>12.850000000000001</v>
      </c>
      <c r="G10" s="115">
        <f t="shared" si="8"/>
        <v>17.549999999999997</v>
      </c>
      <c r="H10" s="115">
        <f t="shared" si="8"/>
        <v>18.7</v>
      </c>
      <c r="I10" s="115">
        <f t="shared" si="8"/>
        <v>16.25</v>
      </c>
      <c r="J10" s="115">
        <f t="shared" si="8"/>
        <v>21.4</v>
      </c>
      <c r="K10" s="115">
        <f t="shared" si="8"/>
        <v>57.45</v>
      </c>
      <c r="L10" s="115">
        <f t="shared" si="8"/>
        <v>54.15</v>
      </c>
      <c r="M10" s="115">
        <f t="shared" si="8"/>
        <v>60.599999999999994</v>
      </c>
      <c r="N10" s="115"/>
      <c r="O10" s="115"/>
      <c r="P10" s="115"/>
      <c r="Q10" s="52">
        <v>13.4</v>
      </c>
      <c r="R10" s="24">
        <v>11.3</v>
      </c>
      <c r="S10" s="25">
        <v>15.8</v>
      </c>
      <c r="T10" s="52">
        <v>12.2</v>
      </c>
      <c r="U10" s="24">
        <v>10.199999999999999</v>
      </c>
      <c r="V10" s="25">
        <v>14.6</v>
      </c>
      <c r="W10" s="52">
        <v>60.3</v>
      </c>
      <c r="X10" s="24">
        <v>57.1</v>
      </c>
      <c r="Y10" s="25">
        <v>63.5</v>
      </c>
      <c r="Z10" s="52"/>
      <c r="AA10" s="24"/>
      <c r="AB10" s="25"/>
    </row>
    <row r="11" spans="1:28" x14ac:dyDescent="0.2">
      <c r="A11" s="64" t="s">
        <v>19</v>
      </c>
      <c r="B11" s="64"/>
      <c r="C11" s="51" t="s">
        <v>31</v>
      </c>
      <c r="D11" s="110" t="s">
        <v>63</v>
      </c>
      <c r="E11" s="115">
        <f t="shared" ref="E11:M11" si="9">Q20</f>
        <v>14.6</v>
      </c>
      <c r="F11" s="115">
        <f t="shared" si="9"/>
        <v>12.4</v>
      </c>
      <c r="G11" s="115">
        <f t="shared" si="9"/>
        <v>17.100000000000001</v>
      </c>
      <c r="H11" s="115">
        <f t="shared" si="9"/>
        <v>16.5</v>
      </c>
      <c r="I11" s="115">
        <f t="shared" si="9"/>
        <v>14.2</v>
      </c>
      <c r="J11" s="115">
        <f t="shared" si="9"/>
        <v>19.100000000000001</v>
      </c>
      <c r="K11" s="115">
        <f t="shared" si="9"/>
        <v>58.7</v>
      </c>
      <c r="L11" s="115">
        <f t="shared" si="9"/>
        <v>55.4</v>
      </c>
      <c r="M11" s="115">
        <f t="shared" si="9"/>
        <v>61.9</v>
      </c>
      <c r="N11" s="115"/>
      <c r="O11" s="115"/>
      <c r="P11" s="115"/>
      <c r="Q11" s="52">
        <v>14.8</v>
      </c>
      <c r="R11" s="24">
        <v>12.6</v>
      </c>
      <c r="S11" s="25">
        <v>17.2</v>
      </c>
      <c r="T11" s="52">
        <v>9.8000000000000007</v>
      </c>
      <c r="U11" s="24">
        <v>8.1</v>
      </c>
      <c r="V11" s="25">
        <v>11.9</v>
      </c>
      <c r="W11" s="52">
        <v>58.1</v>
      </c>
      <c r="X11" s="24">
        <v>54.9</v>
      </c>
      <c r="Y11" s="25">
        <v>61.3</v>
      </c>
      <c r="Z11" s="52"/>
      <c r="AA11" s="24"/>
      <c r="AB11" s="25"/>
    </row>
    <row r="12" spans="1:28" x14ac:dyDescent="0.2">
      <c r="A12" s="64" t="s">
        <v>19</v>
      </c>
      <c r="B12" s="79"/>
      <c r="C12" s="6" t="s">
        <v>32</v>
      </c>
      <c r="D12" s="110" t="s">
        <v>64</v>
      </c>
      <c r="E12" s="115">
        <f t="shared" ref="E12:E20" si="10">Q21</f>
        <v>16.3</v>
      </c>
      <c r="F12" s="115">
        <f t="shared" ref="F12:M18" si="11">R21</f>
        <v>13.9</v>
      </c>
      <c r="G12" s="115">
        <f t="shared" si="11"/>
        <v>18.899999999999999</v>
      </c>
      <c r="H12" s="115">
        <f t="shared" si="11"/>
        <v>18</v>
      </c>
      <c r="I12" s="115">
        <f t="shared" si="11"/>
        <v>15.6</v>
      </c>
      <c r="J12" s="115">
        <f t="shared" si="11"/>
        <v>20.8</v>
      </c>
      <c r="K12" s="115">
        <f t="shared" si="11"/>
        <v>61.4</v>
      </c>
      <c r="L12" s="115">
        <f t="shared" si="11"/>
        <v>58.1</v>
      </c>
      <c r="M12" s="115">
        <f t="shared" si="11"/>
        <v>64.599999999999994</v>
      </c>
      <c r="N12" s="115"/>
      <c r="O12" s="115"/>
      <c r="P12" s="115"/>
      <c r="Q12" s="13">
        <v>12.2</v>
      </c>
      <c r="R12" s="14">
        <v>10.199999999999999</v>
      </c>
      <c r="S12" s="15">
        <v>14.6</v>
      </c>
      <c r="T12" s="13">
        <v>10.9</v>
      </c>
      <c r="U12" s="14">
        <v>9</v>
      </c>
      <c r="V12" s="15">
        <v>13.1</v>
      </c>
      <c r="W12" s="13">
        <v>55.6</v>
      </c>
      <c r="X12" s="14">
        <v>52.3</v>
      </c>
      <c r="Y12" s="15">
        <v>58.9</v>
      </c>
      <c r="Z12" s="13"/>
      <c r="AA12" s="14"/>
      <c r="AB12" s="15"/>
    </row>
    <row r="13" spans="1:28" x14ac:dyDescent="0.2">
      <c r="A13" s="64" t="s">
        <v>19</v>
      </c>
      <c r="B13" s="79"/>
      <c r="C13" s="6" t="s">
        <v>33</v>
      </c>
      <c r="D13" s="110" t="s">
        <v>65</v>
      </c>
      <c r="E13" s="115">
        <f t="shared" si="10"/>
        <v>19.399999999999999</v>
      </c>
      <c r="F13" s="115">
        <f t="shared" si="11"/>
        <v>17</v>
      </c>
      <c r="G13" s="115">
        <f t="shared" si="11"/>
        <v>22.2</v>
      </c>
      <c r="H13" s="115">
        <f t="shared" si="11"/>
        <v>21.6</v>
      </c>
      <c r="I13" s="115">
        <f t="shared" si="11"/>
        <v>19</v>
      </c>
      <c r="J13" s="115">
        <f t="shared" si="11"/>
        <v>24.3</v>
      </c>
      <c r="K13" s="115">
        <f t="shared" si="11"/>
        <v>59.6</v>
      </c>
      <c r="L13" s="115">
        <f t="shared" si="11"/>
        <v>56.4</v>
      </c>
      <c r="M13" s="115">
        <f t="shared" si="11"/>
        <v>62.8</v>
      </c>
      <c r="N13" s="115">
        <f t="shared" ref="N13:N20" si="12">Z22</f>
        <v>9.5</v>
      </c>
      <c r="O13" s="115">
        <f t="shared" ref="O13:O20" si="13">AA22</f>
        <v>7.8</v>
      </c>
      <c r="P13" s="115">
        <f t="shared" ref="P13:P20" si="14">AB22</f>
        <v>11.6</v>
      </c>
      <c r="Q13" s="13">
        <v>11.7</v>
      </c>
      <c r="R13" s="14">
        <v>9.6999999999999993</v>
      </c>
      <c r="S13" s="15">
        <v>14</v>
      </c>
      <c r="T13" s="13">
        <v>9.4</v>
      </c>
      <c r="U13" s="14">
        <v>7.6</v>
      </c>
      <c r="V13" s="15">
        <v>11.5</v>
      </c>
      <c r="W13" s="13">
        <v>59.1</v>
      </c>
      <c r="X13" s="14">
        <v>55.8</v>
      </c>
      <c r="Y13" s="15">
        <v>62.3</v>
      </c>
      <c r="Z13" s="13"/>
      <c r="AA13" s="14"/>
      <c r="AB13" s="15"/>
    </row>
    <row r="14" spans="1:28" x14ac:dyDescent="0.2">
      <c r="A14" s="64" t="s">
        <v>19</v>
      </c>
      <c r="B14" s="64"/>
      <c r="C14" s="51" t="s">
        <v>34</v>
      </c>
      <c r="D14" s="110" t="s">
        <v>66</v>
      </c>
      <c r="E14" s="115">
        <f t="shared" si="10"/>
        <v>16.2</v>
      </c>
      <c r="F14" s="115">
        <f t="shared" si="11"/>
        <v>13.9</v>
      </c>
      <c r="G14" s="115">
        <f t="shared" si="11"/>
        <v>18.8</v>
      </c>
      <c r="H14" s="115">
        <f t="shared" si="11"/>
        <v>18.399999999999999</v>
      </c>
      <c r="I14" s="115">
        <f t="shared" si="11"/>
        <v>16</v>
      </c>
      <c r="J14" s="115">
        <f t="shared" si="11"/>
        <v>21.1</v>
      </c>
      <c r="K14" s="115">
        <f t="shared" si="11"/>
        <v>59.5</v>
      </c>
      <c r="L14" s="115">
        <f t="shared" si="11"/>
        <v>56.2</v>
      </c>
      <c r="M14" s="115">
        <f t="shared" si="11"/>
        <v>62.7</v>
      </c>
      <c r="N14" s="115">
        <f t="shared" si="12"/>
        <v>9.1999999999999993</v>
      </c>
      <c r="O14" s="115">
        <f t="shared" si="13"/>
        <v>7.5</v>
      </c>
      <c r="P14" s="115">
        <f t="shared" si="14"/>
        <v>11.3</v>
      </c>
      <c r="Q14" s="52">
        <v>12.42423</v>
      </c>
      <c r="R14" s="24">
        <v>10.42765</v>
      </c>
      <c r="S14" s="25">
        <v>14.740180000000001</v>
      </c>
      <c r="T14" s="52">
        <v>11.4123</v>
      </c>
      <c r="U14" s="24">
        <v>9.4730499999999989</v>
      </c>
      <c r="V14" s="25">
        <v>13.688500000000001</v>
      </c>
      <c r="W14" s="52">
        <v>58.938349999999993</v>
      </c>
      <c r="X14" s="24">
        <v>55.680529999999997</v>
      </c>
      <c r="Y14" s="25">
        <v>62.119619999999998</v>
      </c>
      <c r="Z14" s="52"/>
      <c r="AA14" s="24"/>
      <c r="AB14" s="25"/>
    </row>
    <row r="15" spans="1:28" x14ac:dyDescent="0.2">
      <c r="A15" s="64" t="s">
        <v>19</v>
      </c>
      <c r="B15" s="79"/>
      <c r="C15" s="6" t="s">
        <v>35</v>
      </c>
      <c r="D15" s="110" t="s">
        <v>67</v>
      </c>
      <c r="E15" s="115">
        <f t="shared" si="10"/>
        <v>18.3</v>
      </c>
      <c r="F15" s="115">
        <f t="shared" si="11"/>
        <v>15.9</v>
      </c>
      <c r="G15" s="115">
        <f t="shared" si="11"/>
        <v>21</v>
      </c>
      <c r="H15" s="115">
        <f t="shared" si="11"/>
        <v>19.600000000000001</v>
      </c>
      <c r="I15" s="115">
        <f t="shared" si="11"/>
        <v>17.100000000000001</v>
      </c>
      <c r="J15" s="115">
        <f t="shared" si="11"/>
        <v>22.3</v>
      </c>
      <c r="K15" s="115">
        <f t="shared" si="11"/>
        <v>58</v>
      </c>
      <c r="L15" s="115">
        <f t="shared" si="11"/>
        <v>54.6</v>
      </c>
      <c r="M15" s="115">
        <f t="shared" si="11"/>
        <v>61.2</v>
      </c>
      <c r="N15" s="115">
        <f t="shared" si="12"/>
        <v>10.199999999999999</v>
      </c>
      <c r="O15" s="115">
        <f t="shared" si="13"/>
        <v>8.3000000000000007</v>
      </c>
      <c r="P15" s="115">
        <f t="shared" si="14"/>
        <v>12.4</v>
      </c>
      <c r="Q15" s="13">
        <v>13.4</v>
      </c>
      <c r="R15" s="14">
        <v>11.2</v>
      </c>
      <c r="S15" s="15">
        <v>15.9</v>
      </c>
      <c r="T15" s="13">
        <v>10.5</v>
      </c>
      <c r="U15" s="14">
        <v>8.6999999999999993</v>
      </c>
      <c r="V15" s="15">
        <v>12.7</v>
      </c>
      <c r="W15" s="13">
        <v>56.6</v>
      </c>
      <c r="X15" s="14">
        <v>53.3</v>
      </c>
      <c r="Y15" s="15">
        <v>59.8</v>
      </c>
      <c r="Z15" s="13"/>
      <c r="AA15" s="14"/>
      <c r="AB15" s="15"/>
    </row>
    <row r="16" spans="1:28" x14ac:dyDescent="0.2">
      <c r="A16" s="64" t="s">
        <v>19</v>
      </c>
      <c r="B16" s="64"/>
      <c r="C16" s="51" t="s">
        <v>36</v>
      </c>
      <c r="D16" s="110" t="s">
        <v>68</v>
      </c>
      <c r="E16" s="115">
        <f t="shared" si="10"/>
        <v>15.2</v>
      </c>
      <c r="F16" s="115">
        <f t="shared" si="11"/>
        <v>13</v>
      </c>
      <c r="G16" s="115">
        <f t="shared" si="11"/>
        <v>28.3</v>
      </c>
      <c r="H16" s="115">
        <f t="shared" si="11"/>
        <v>15.4</v>
      </c>
      <c r="I16" s="115">
        <f t="shared" si="11"/>
        <v>13.1</v>
      </c>
      <c r="J16" s="115">
        <f t="shared" si="11"/>
        <v>18</v>
      </c>
      <c r="K16" s="115">
        <f t="shared" si="11"/>
        <v>57.9</v>
      </c>
      <c r="L16" s="115">
        <f t="shared" si="11"/>
        <v>54.6</v>
      </c>
      <c r="M16" s="115">
        <f t="shared" si="11"/>
        <v>61.2</v>
      </c>
      <c r="N16" s="115">
        <f t="shared" si="12"/>
        <v>7.5</v>
      </c>
      <c r="O16" s="115">
        <f t="shared" si="13"/>
        <v>6</v>
      </c>
      <c r="P16" s="115">
        <f t="shared" si="14"/>
        <v>9.5</v>
      </c>
      <c r="Q16" s="52">
        <v>14.8</v>
      </c>
      <c r="R16" s="24">
        <v>12.5</v>
      </c>
      <c r="S16" s="25">
        <v>17.399999999999999</v>
      </c>
      <c r="T16" s="52">
        <v>10.7</v>
      </c>
      <c r="U16" s="24">
        <v>8.6999999999999993</v>
      </c>
      <c r="V16" s="25">
        <v>13</v>
      </c>
      <c r="W16" s="52">
        <v>58.6</v>
      </c>
      <c r="X16" s="24">
        <v>55.3</v>
      </c>
      <c r="Y16" s="25">
        <v>61.8</v>
      </c>
      <c r="Z16" s="52"/>
      <c r="AA16" s="24"/>
      <c r="AB16" s="25"/>
    </row>
    <row r="17" spans="1:28" x14ac:dyDescent="0.2">
      <c r="A17" s="64" t="s">
        <v>19</v>
      </c>
      <c r="B17" s="64"/>
      <c r="C17" s="51" t="s">
        <v>37</v>
      </c>
      <c r="D17" s="110" t="s">
        <v>69</v>
      </c>
      <c r="E17" s="115">
        <f t="shared" si="10"/>
        <v>15</v>
      </c>
      <c r="F17" s="115">
        <f t="shared" si="11"/>
        <v>12.8</v>
      </c>
      <c r="G17" s="115">
        <f t="shared" si="11"/>
        <v>17.600000000000001</v>
      </c>
      <c r="H17" s="115">
        <f t="shared" si="11"/>
        <v>13.6</v>
      </c>
      <c r="I17" s="115">
        <f t="shared" si="11"/>
        <v>11.4</v>
      </c>
      <c r="J17" s="115">
        <f t="shared" si="11"/>
        <v>16</v>
      </c>
      <c r="K17" s="115">
        <f t="shared" si="11"/>
        <v>58</v>
      </c>
      <c r="L17" s="115">
        <f t="shared" si="11"/>
        <v>54.7</v>
      </c>
      <c r="M17" s="115">
        <f t="shared" si="11"/>
        <v>61.2</v>
      </c>
      <c r="N17" s="115">
        <f t="shared" si="12"/>
        <v>7.3</v>
      </c>
      <c r="O17" s="115">
        <f t="shared" si="13"/>
        <v>5.7</v>
      </c>
      <c r="P17" s="115">
        <f t="shared" si="14"/>
        <v>9.1999999999999993</v>
      </c>
      <c r="Q17" s="52">
        <v>14.9</v>
      </c>
      <c r="R17" s="24">
        <v>12.7</v>
      </c>
      <c r="S17" s="25">
        <v>17.399999999999999</v>
      </c>
      <c r="T17" s="52">
        <v>13</v>
      </c>
      <c r="U17" s="24">
        <v>10.9</v>
      </c>
      <c r="V17" s="25">
        <v>15.4</v>
      </c>
      <c r="W17" s="52">
        <v>58.1</v>
      </c>
      <c r="X17" s="24">
        <v>54.8</v>
      </c>
      <c r="Y17" s="25">
        <v>61.2</v>
      </c>
      <c r="Z17" s="52"/>
      <c r="AA17" s="24"/>
      <c r="AB17" s="25"/>
    </row>
    <row r="18" spans="1:28" x14ac:dyDescent="0.2">
      <c r="A18" s="64" t="s">
        <v>19</v>
      </c>
      <c r="B18" s="64"/>
      <c r="C18" s="51" t="s">
        <v>38</v>
      </c>
      <c r="D18" s="110" t="s">
        <v>70</v>
      </c>
      <c r="E18" s="115">
        <f t="shared" si="10"/>
        <v>16.7</v>
      </c>
      <c r="F18" s="115">
        <f t="shared" si="11"/>
        <v>14.3</v>
      </c>
      <c r="G18" s="115">
        <f t="shared" si="11"/>
        <v>19.5</v>
      </c>
      <c r="H18" s="115">
        <f t="shared" si="11"/>
        <v>11.9</v>
      </c>
      <c r="I18" s="115">
        <f t="shared" si="11"/>
        <v>9.9</v>
      </c>
      <c r="J18" s="115">
        <f t="shared" si="11"/>
        <v>14.3</v>
      </c>
      <c r="K18" s="115">
        <f t="shared" si="11"/>
        <v>53.4</v>
      </c>
      <c r="L18" s="115">
        <f t="shared" si="11"/>
        <v>50</v>
      </c>
      <c r="M18" s="115">
        <f t="shared" si="11"/>
        <v>56.7</v>
      </c>
      <c r="N18" s="115">
        <f t="shared" si="12"/>
        <v>11.1</v>
      </c>
      <c r="O18" s="115">
        <f t="shared" si="13"/>
        <v>9.1</v>
      </c>
      <c r="P18" s="115">
        <f t="shared" si="14"/>
        <v>13.5</v>
      </c>
      <c r="Q18" s="52">
        <v>16.2</v>
      </c>
      <c r="R18" s="24">
        <v>13.9</v>
      </c>
      <c r="S18" s="25">
        <v>18.7</v>
      </c>
      <c r="T18" s="52">
        <v>18.2</v>
      </c>
      <c r="U18" s="24">
        <v>15.8</v>
      </c>
      <c r="V18" s="25">
        <v>20.8</v>
      </c>
      <c r="W18" s="52">
        <v>56.6</v>
      </c>
      <c r="X18" s="24">
        <v>53.3</v>
      </c>
      <c r="Y18" s="25">
        <v>59.8</v>
      </c>
      <c r="Z18" s="52"/>
      <c r="AA18" s="24"/>
      <c r="AB18" s="25"/>
    </row>
    <row r="19" spans="1:28" x14ac:dyDescent="0.2">
      <c r="A19" s="64" t="s">
        <v>19</v>
      </c>
      <c r="B19" s="64"/>
      <c r="C19" s="51" t="s">
        <v>39</v>
      </c>
      <c r="D19" s="110" t="s">
        <v>86</v>
      </c>
      <c r="E19" s="115">
        <f t="shared" si="10"/>
        <v>20.2</v>
      </c>
      <c r="F19" s="115">
        <f t="shared" ref="F19:M20" si="15">R28</f>
        <v>17.7</v>
      </c>
      <c r="G19" s="115">
        <f t="shared" si="15"/>
        <v>23</v>
      </c>
      <c r="H19" s="115">
        <f t="shared" si="15"/>
        <v>12.5</v>
      </c>
      <c r="I19" s="115">
        <f t="shared" si="15"/>
        <v>10.5</v>
      </c>
      <c r="J19" s="115">
        <f t="shared" si="15"/>
        <v>14.8</v>
      </c>
      <c r="K19" s="115">
        <f t="shared" si="15"/>
        <v>56</v>
      </c>
      <c r="L19" s="115">
        <f t="shared" si="15"/>
        <v>52.7</v>
      </c>
      <c r="M19" s="115">
        <f t="shared" si="15"/>
        <v>59.2</v>
      </c>
      <c r="N19" s="115">
        <f t="shared" si="12"/>
        <v>9.1999999999999993</v>
      </c>
      <c r="O19" s="115">
        <f t="shared" si="13"/>
        <v>7.4</v>
      </c>
      <c r="P19" s="115">
        <f t="shared" si="14"/>
        <v>11.3</v>
      </c>
      <c r="Q19" s="52">
        <v>14</v>
      </c>
      <c r="R19" s="24">
        <v>11.8</v>
      </c>
      <c r="S19" s="25">
        <v>16.399999999999999</v>
      </c>
      <c r="T19" s="52">
        <v>19.2</v>
      </c>
      <c r="U19" s="24">
        <v>16.7</v>
      </c>
      <c r="V19" s="25">
        <v>22</v>
      </c>
      <c r="W19" s="52">
        <v>58.3</v>
      </c>
      <c r="X19" s="24">
        <v>55</v>
      </c>
      <c r="Y19" s="25">
        <v>61.4</v>
      </c>
      <c r="Z19" s="52"/>
      <c r="AA19" s="24"/>
      <c r="AB19" s="25"/>
    </row>
    <row r="20" spans="1:28" x14ac:dyDescent="0.2">
      <c r="A20" s="64" t="s">
        <v>19</v>
      </c>
      <c r="B20" s="64"/>
      <c r="C20" s="51" t="s">
        <v>40</v>
      </c>
      <c r="D20" s="110" t="s">
        <v>72</v>
      </c>
      <c r="E20" s="115">
        <f t="shared" si="10"/>
        <v>20.3</v>
      </c>
      <c r="F20" s="115">
        <f t="shared" si="15"/>
        <v>17.899999999999999</v>
      </c>
      <c r="G20" s="115">
        <f t="shared" si="15"/>
        <v>23.1</v>
      </c>
      <c r="H20" s="115">
        <f t="shared" si="15"/>
        <v>13.9</v>
      </c>
      <c r="I20" s="115">
        <f t="shared" si="15"/>
        <v>11.8</v>
      </c>
      <c r="J20" s="115">
        <f t="shared" si="15"/>
        <v>16.3</v>
      </c>
      <c r="K20" s="115">
        <f t="shared" si="15"/>
        <v>63.6</v>
      </c>
      <c r="L20" s="115">
        <f t="shared" si="15"/>
        <v>60.5</v>
      </c>
      <c r="M20" s="115">
        <f t="shared" si="15"/>
        <v>66.7</v>
      </c>
      <c r="N20" s="115">
        <f t="shared" si="12"/>
        <v>10.6</v>
      </c>
      <c r="O20" s="115">
        <f t="shared" si="13"/>
        <v>8.8000000000000007</v>
      </c>
      <c r="P20" s="115">
        <f t="shared" si="14"/>
        <v>12.8</v>
      </c>
      <c r="Q20" s="24">
        <v>14.6</v>
      </c>
      <c r="R20" s="24">
        <v>12.4</v>
      </c>
      <c r="S20" s="25">
        <v>17.100000000000001</v>
      </c>
      <c r="T20" s="52">
        <v>16.5</v>
      </c>
      <c r="U20" s="24">
        <v>14.2</v>
      </c>
      <c r="V20" s="25">
        <v>19.100000000000001</v>
      </c>
      <c r="W20" s="52">
        <v>58.7</v>
      </c>
      <c r="X20" s="24">
        <v>55.4</v>
      </c>
      <c r="Y20" s="25">
        <v>61.9</v>
      </c>
      <c r="Z20" s="52"/>
      <c r="AA20" s="24"/>
      <c r="AB20" s="25"/>
    </row>
    <row r="21" spans="1:28" ht="16" x14ac:dyDescent="0.2">
      <c r="A21" s="64" t="s">
        <v>19</v>
      </c>
      <c r="B21" s="39"/>
      <c r="C21" s="60" t="s">
        <v>41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52">
        <v>16.3</v>
      </c>
      <c r="R21" s="24">
        <v>13.9</v>
      </c>
      <c r="S21" s="25">
        <v>18.899999999999999</v>
      </c>
      <c r="T21" s="52">
        <v>18</v>
      </c>
      <c r="U21" s="24">
        <v>15.6</v>
      </c>
      <c r="V21" s="25">
        <v>20.8</v>
      </c>
      <c r="W21" s="52">
        <v>61.4</v>
      </c>
      <c r="X21" s="24">
        <v>58.1</v>
      </c>
      <c r="Y21" s="25">
        <v>64.599999999999994</v>
      </c>
      <c r="Z21" s="52"/>
      <c r="AA21" s="24"/>
      <c r="AB21" s="25"/>
    </row>
    <row r="22" spans="1:28" ht="16" x14ac:dyDescent="0.2">
      <c r="A22" s="64" t="s">
        <v>19</v>
      </c>
      <c r="B22" s="39"/>
      <c r="C22" s="60" t="s">
        <v>42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52">
        <v>19.399999999999999</v>
      </c>
      <c r="R22" s="24">
        <v>17</v>
      </c>
      <c r="S22" s="25">
        <v>22.2</v>
      </c>
      <c r="T22" s="52">
        <v>21.6</v>
      </c>
      <c r="U22" s="24">
        <v>19</v>
      </c>
      <c r="V22" s="25">
        <v>24.3</v>
      </c>
      <c r="W22" s="52">
        <v>59.6</v>
      </c>
      <c r="X22" s="24">
        <v>56.4</v>
      </c>
      <c r="Y22" s="25">
        <v>62.8</v>
      </c>
      <c r="Z22" s="52">
        <v>9.5</v>
      </c>
      <c r="AA22" s="24">
        <v>7.8</v>
      </c>
      <c r="AB22" s="25">
        <v>11.6</v>
      </c>
    </row>
    <row r="23" spans="1:28" ht="16" x14ac:dyDescent="0.2">
      <c r="A23" s="64" t="s">
        <v>19</v>
      </c>
      <c r="B23" s="39"/>
      <c r="C23" s="60" t="s">
        <v>44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52">
        <v>16.2</v>
      </c>
      <c r="R23" s="24">
        <v>13.9</v>
      </c>
      <c r="S23" s="25">
        <v>18.8</v>
      </c>
      <c r="T23" s="52">
        <v>18.399999999999999</v>
      </c>
      <c r="U23" s="24">
        <v>16</v>
      </c>
      <c r="V23" s="25">
        <v>21.1</v>
      </c>
      <c r="W23" s="52">
        <v>59.5</v>
      </c>
      <c r="X23" s="24">
        <v>56.2</v>
      </c>
      <c r="Y23" s="25">
        <v>62.7</v>
      </c>
      <c r="Z23" s="52">
        <v>9.1999999999999993</v>
      </c>
      <c r="AA23" s="24">
        <v>7.5</v>
      </c>
      <c r="AB23" s="25">
        <v>11.3</v>
      </c>
    </row>
    <row r="24" spans="1:28" ht="16" x14ac:dyDescent="0.2">
      <c r="A24" s="64" t="s">
        <v>19</v>
      </c>
      <c r="B24" s="39"/>
      <c r="C24" s="60" t="s">
        <v>48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52">
        <v>18.3</v>
      </c>
      <c r="R24" s="24">
        <v>15.9</v>
      </c>
      <c r="S24" s="25">
        <v>21</v>
      </c>
      <c r="T24" s="52">
        <v>19.600000000000001</v>
      </c>
      <c r="U24" s="24">
        <v>17.100000000000001</v>
      </c>
      <c r="V24" s="25">
        <v>22.3</v>
      </c>
      <c r="W24" s="52">
        <v>58</v>
      </c>
      <c r="X24" s="24">
        <v>54.6</v>
      </c>
      <c r="Y24" s="25">
        <v>61.2</v>
      </c>
      <c r="Z24" s="52">
        <v>10.199999999999999</v>
      </c>
      <c r="AA24" s="24">
        <v>8.3000000000000007</v>
      </c>
      <c r="AB24" s="25">
        <v>12.4</v>
      </c>
    </row>
    <row r="25" spans="1:28" ht="16" x14ac:dyDescent="0.2">
      <c r="A25" s="64" t="s">
        <v>19</v>
      </c>
      <c r="B25" s="39"/>
      <c r="C25" s="60" t="s">
        <v>49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52">
        <v>15.2</v>
      </c>
      <c r="R25" s="24">
        <v>13</v>
      </c>
      <c r="S25" s="25">
        <v>28.3</v>
      </c>
      <c r="T25" s="52">
        <v>15.4</v>
      </c>
      <c r="U25" s="24">
        <v>13.1</v>
      </c>
      <c r="V25" s="25">
        <v>18</v>
      </c>
      <c r="W25" s="52">
        <v>57.9</v>
      </c>
      <c r="X25" s="24">
        <v>54.6</v>
      </c>
      <c r="Y25" s="25">
        <v>61.2</v>
      </c>
      <c r="Z25" s="52">
        <v>7.5</v>
      </c>
      <c r="AA25" s="24">
        <v>6</v>
      </c>
      <c r="AB25" s="25">
        <v>9.5</v>
      </c>
    </row>
    <row r="26" spans="1:28" ht="16" x14ac:dyDescent="0.2">
      <c r="A26" s="64" t="s">
        <v>19</v>
      </c>
      <c r="B26" s="39"/>
      <c r="C26" s="60" t="s">
        <v>50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52">
        <v>15</v>
      </c>
      <c r="R26" s="24">
        <v>12.8</v>
      </c>
      <c r="S26" s="25">
        <v>17.600000000000001</v>
      </c>
      <c r="T26" s="52">
        <v>13.6</v>
      </c>
      <c r="U26" s="24">
        <v>11.4</v>
      </c>
      <c r="V26" s="25">
        <v>16</v>
      </c>
      <c r="W26" s="52">
        <v>58</v>
      </c>
      <c r="X26" s="24">
        <v>54.7</v>
      </c>
      <c r="Y26" s="25">
        <v>61.2</v>
      </c>
      <c r="Z26" s="52">
        <v>7.3</v>
      </c>
      <c r="AA26" s="24">
        <v>5.7</v>
      </c>
      <c r="AB26" s="25">
        <v>9.1999999999999993</v>
      </c>
    </row>
    <row r="27" spans="1:28" ht="16" x14ac:dyDescent="0.2">
      <c r="A27" s="64" t="s">
        <v>19</v>
      </c>
      <c r="B27" s="39"/>
      <c r="C27" s="60" t="s">
        <v>51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52">
        <v>16.7</v>
      </c>
      <c r="R27" s="24">
        <v>14.3</v>
      </c>
      <c r="S27" s="25">
        <v>19.5</v>
      </c>
      <c r="T27" s="52">
        <v>11.9</v>
      </c>
      <c r="U27" s="24">
        <v>9.9</v>
      </c>
      <c r="V27" s="25">
        <v>14.3</v>
      </c>
      <c r="W27" s="52">
        <v>53.4</v>
      </c>
      <c r="X27" s="24">
        <v>50</v>
      </c>
      <c r="Y27" s="25">
        <v>56.7</v>
      </c>
      <c r="Z27" s="52">
        <v>11.1</v>
      </c>
      <c r="AA27" s="24">
        <v>9.1</v>
      </c>
      <c r="AB27" s="25">
        <v>13.5</v>
      </c>
    </row>
    <row r="28" spans="1:28" ht="16" x14ac:dyDescent="0.2">
      <c r="A28" s="64" t="s">
        <v>19</v>
      </c>
      <c r="B28" s="39"/>
      <c r="C28" s="60" t="s">
        <v>52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52">
        <v>20.2</v>
      </c>
      <c r="R28" s="24">
        <v>17.7</v>
      </c>
      <c r="S28" s="25">
        <v>23</v>
      </c>
      <c r="T28" s="52">
        <v>12.5</v>
      </c>
      <c r="U28" s="24">
        <v>10.5</v>
      </c>
      <c r="V28" s="25">
        <v>14.8</v>
      </c>
      <c r="W28" s="52">
        <v>56</v>
      </c>
      <c r="X28" s="24">
        <v>52.7</v>
      </c>
      <c r="Y28" s="25">
        <v>59.2</v>
      </c>
      <c r="Z28" s="52">
        <v>9.1999999999999993</v>
      </c>
      <c r="AA28" s="24">
        <v>7.4</v>
      </c>
      <c r="AB28" s="25">
        <v>11.3</v>
      </c>
    </row>
    <row r="29" spans="1:28" ht="16" x14ac:dyDescent="0.2">
      <c r="A29" s="64" t="s">
        <v>19</v>
      </c>
      <c r="B29" s="39"/>
      <c r="C29" s="60" t="s">
        <v>53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52">
        <v>20.3</v>
      </c>
      <c r="R29" s="24">
        <v>17.899999999999999</v>
      </c>
      <c r="S29" s="25">
        <v>23.1</v>
      </c>
      <c r="T29" s="52">
        <v>13.9</v>
      </c>
      <c r="U29" s="24">
        <v>11.8</v>
      </c>
      <c r="V29" s="25">
        <v>16.3</v>
      </c>
      <c r="W29" s="52">
        <v>63.6</v>
      </c>
      <c r="X29" s="24">
        <v>60.5</v>
      </c>
      <c r="Y29" s="25">
        <v>66.7</v>
      </c>
      <c r="Z29" s="52">
        <v>10.6</v>
      </c>
      <c r="AA29" s="24">
        <v>8.8000000000000007</v>
      </c>
      <c r="AB29" s="25">
        <v>12.8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A159-EFE3-F144-A887-A3C144EED966}">
  <dimension ref="A1:AB29"/>
  <sheetViews>
    <sheetView zoomScale="63" workbookViewId="0">
      <selection sqref="A1:AB29"/>
    </sheetView>
  </sheetViews>
  <sheetFormatPr baseColWidth="10" defaultRowHeight="15" x14ac:dyDescent="0.2"/>
  <cols>
    <col min="4" max="5" width="21.5" customWidth="1"/>
  </cols>
  <sheetData>
    <row r="1" spans="1:28" x14ac:dyDescent="0.2">
      <c r="A1" s="3" t="s">
        <v>29</v>
      </c>
      <c r="B1" s="3"/>
      <c r="C1" s="5" t="s">
        <v>1</v>
      </c>
      <c r="D1" s="108" t="s">
        <v>73</v>
      </c>
      <c r="E1" t="s">
        <v>74</v>
      </c>
      <c r="F1" t="s">
        <v>76</v>
      </c>
      <c r="G1" t="s">
        <v>77</v>
      </c>
      <c r="H1" t="s">
        <v>75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s="10" t="s">
        <v>2</v>
      </c>
      <c r="R1" s="11" t="s">
        <v>11</v>
      </c>
      <c r="S1" s="12" t="s">
        <v>12</v>
      </c>
      <c r="T1" s="18" t="s">
        <v>3</v>
      </c>
      <c r="U1" s="19" t="s">
        <v>13</v>
      </c>
      <c r="V1" s="20" t="s">
        <v>14</v>
      </c>
      <c r="W1" s="21" t="s">
        <v>15</v>
      </c>
      <c r="X1" s="22" t="s">
        <v>16</v>
      </c>
      <c r="Y1" s="23" t="s">
        <v>17</v>
      </c>
      <c r="Z1" s="100" t="s">
        <v>45</v>
      </c>
      <c r="AA1" s="101" t="s">
        <v>46</v>
      </c>
      <c r="AB1" s="102" t="s">
        <v>47</v>
      </c>
    </row>
    <row r="2" spans="1:28" x14ac:dyDescent="0.2">
      <c r="A2" s="48" t="s">
        <v>20</v>
      </c>
      <c r="B2" s="42"/>
      <c r="C2" s="43" t="s">
        <v>6</v>
      </c>
      <c r="D2" s="113" t="s">
        <v>54</v>
      </c>
      <c r="E2" s="115">
        <f>Q2</f>
        <v>31.6</v>
      </c>
      <c r="F2" s="115">
        <f t="shared" ref="F2:M2" si="0">R2</f>
        <v>28.9</v>
      </c>
      <c r="G2" s="115">
        <f t="shared" si="0"/>
        <v>34.5</v>
      </c>
      <c r="H2" s="115">
        <f t="shared" si="0"/>
        <v>0</v>
      </c>
      <c r="I2" s="115">
        <f t="shared" si="0"/>
        <v>0</v>
      </c>
      <c r="J2" s="115">
        <f t="shared" si="0"/>
        <v>0</v>
      </c>
      <c r="K2" s="115">
        <f t="shared" si="0"/>
        <v>0</v>
      </c>
      <c r="L2" s="115">
        <f t="shared" si="0"/>
        <v>0</v>
      </c>
      <c r="M2" s="115">
        <f t="shared" si="0"/>
        <v>0</v>
      </c>
      <c r="N2" s="115"/>
      <c r="O2" s="115"/>
      <c r="P2" s="115"/>
      <c r="Q2" s="2">
        <v>31.6</v>
      </c>
      <c r="R2" s="2">
        <v>28.9</v>
      </c>
      <c r="S2" s="49">
        <v>34.5</v>
      </c>
      <c r="T2" s="33"/>
      <c r="U2" s="34"/>
      <c r="V2" s="35"/>
      <c r="W2" s="33"/>
      <c r="X2" s="34"/>
      <c r="Y2" s="35"/>
      <c r="Z2" s="33"/>
      <c r="AA2" s="34"/>
      <c r="AB2" s="35"/>
    </row>
    <row r="3" spans="1:28" x14ac:dyDescent="0.2">
      <c r="A3" s="41" t="s">
        <v>20</v>
      </c>
      <c r="B3" s="28"/>
      <c r="C3" s="6" t="s">
        <v>7</v>
      </c>
      <c r="D3" s="113" t="s">
        <v>55</v>
      </c>
      <c r="E3" s="115">
        <f>AVERAGE(Q3:Q6)</f>
        <v>23.1</v>
      </c>
      <c r="F3" s="115">
        <f t="shared" ref="F3:M3" si="1">AVERAGE(R3:R6)</f>
        <v>20.625</v>
      </c>
      <c r="G3" s="115">
        <f t="shared" si="1"/>
        <v>25.749999999999996</v>
      </c>
      <c r="H3" s="115">
        <f t="shared" si="1"/>
        <v>21.074999999999999</v>
      </c>
      <c r="I3" s="115">
        <f t="shared" si="1"/>
        <v>18.7</v>
      </c>
      <c r="J3" s="115">
        <f t="shared" si="1"/>
        <v>23.674999999999997</v>
      </c>
      <c r="K3" s="115">
        <f t="shared" si="1"/>
        <v>70.425000000000011</v>
      </c>
      <c r="L3" s="115">
        <f t="shared" si="1"/>
        <v>67.575000000000003</v>
      </c>
      <c r="M3" s="115">
        <f t="shared" si="1"/>
        <v>73.149999999999991</v>
      </c>
      <c r="N3" s="115"/>
      <c r="O3" s="115"/>
      <c r="P3" s="115"/>
      <c r="Q3" s="36">
        <v>26</v>
      </c>
      <c r="R3" s="36">
        <v>23.4</v>
      </c>
      <c r="S3" s="38">
        <v>28.7</v>
      </c>
      <c r="T3" s="1">
        <v>21.1</v>
      </c>
      <c r="U3" s="14">
        <v>18.7</v>
      </c>
      <c r="V3" s="38">
        <v>23.7</v>
      </c>
      <c r="W3" s="13">
        <v>67.8</v>
      </c>
      <c r="X3" s="36">
        <v>64.8</v>
      </c>
      <c r="Y3" s="38">
        <v>70.599999999999994</v>
      </c>
      <c r="Z3" s="13"/>
      <c r="AA3" s="36"/>
      <c r="AB3" s="38"/>
    </row>
    <row r="4" spans="1:28" x14ac:dyDescent="0.2">
      <c r="A4" s="48" t="s">
        <v>20</v>
      </c>
      <c r="B4" s="42"/>
      <c r="C4" s="43" t="s">
        <v>8</v>
      </c>
      <c r="D4" s="113" t="s">
        <v>56</v>
      </c>
      <c r="E4" s="115">
        <f>AVERAGE(Q7:Q10)</f>
        <v>20.125</v>
      </c>
      <c r="F4" s="115">
        <f t="shared" ref="F4:M4" si="2">AVERAGE(R7:R10)</f>
        <v>18.074999999999999</v>
      </c>
      <c r="G4" s="115">
        <f t="shared" si="2"/>
        <v>22.725000000000001</v>
      </c>
      <c r="H4" s="115">
        <f t="shared" si="2"/>
        <v>15.474999999999998</v>
      </c>
      <c r="I4" s="115">
        <f t="shared" si="2"/>
        <v>13.45</v>
      </c>
      <c r="J4" s="115">
        <f t="shared" si="2"/>
        <v>17.799999999999997</v>
      </c>
      <c r="K4" s="115">
        <f t="shared" si="2"/>
        <v>70.775000000000006</v>
      </c>
      <c r="L4" s="115">
        <f t="shared" si="2"/>
        <v>67.924999999999997</v>
      </c>
      <c r="M4" s="115">
        <f t="shared" si="2"/>
        <v>73.474999999999994</v>
      </c>
      <c r="N4" s="115"/>
      <c r="O4" s="115"/>
      <c r="P4" s="115"/>
      <c r="Q4" s="2">
        <v>21.5</v>
      </c>
      <c r="R4" s="49">
        <v>19.100000000000001</v>
      </c>
      <c r="S4" s="50">
        <v>24.1</v>
      </c>
      <c r="T4" s="2">
        <v>19.7</v>
      </c>
      <c r="U4" s="49">
        <v>17.399999999999999</v>
      </c>
      <c r="V4" s="50">
        <v>22.3</v>
      </c>
      <c r="W4" s="16">
        <v>69.5</v>
      </c>
      <c r="X4" s="49">
        <v>66.7</v>
      </c>
      <c r="Y4" s="50">
        <v>72.3</v>
      </c>
      <c r="Z4" s="16"/>
      <c r="AA4" s="49"/>
      <c r="AB4" s="50"/>
    </row>
    <row r="5" spans="1:28" x14ac:dyDescent="0.2">
      <c r="A5" s="41" t="s">
        <v>20</v>
      </c>
      <c r="B5" s="28"/>
      <c r="C5" s="6" t="s">
        <v>9</v>
      </c>
      <c r="D5" s="113" t="s">
        <v>57</v>
      </c>
      <c r="E5" s="115">
        <f>AVERAGE(Q11:Q12)</f>
        <v>17.350000000000001</v>
      </c>
      <c r="F5" s="115">
        <f t="shared" ref="F5:M5" si="3">AVERAGE(R11:R12)</f>
        <v>15.15</v>
      </c>
      <c r="G5" s="115">
        <f t="shared" si="3"/>
        <v>19.75</v>
      </c>
      <c r="H5" s="115">
        <f t="shared" si="3"/>
        <v>12.100000000000001</v>
      </c>
      <c r="I5" s="115">
        <f t="shared" si="3"/>
        <v>10.25</v>
      </c>
      <c r="J5" s="115">
        <f t="shared" si="3"/>
        <v>14.25</v>
      </c>
      <c r="K5" s="115">
        <f t="shared" si="3"/>
        <v>69.3</v>
      </c>
      <c r="L5" s="115">
        <f t="shared" si="3"/>
        <v>66.45</v>
      </c>
      <c r="M5" s="115">
        <f t="shared" si="3"/>
        <v>72.05</v>
      </c>
      <c r="N5" s="115"/>
      <c r="O5" s="115"/>
      <c r="P5" s="115"/>
      <c r="Q5" s="14">
        <v>23.7</v>
      </c>
      <c r="R5" s="36">
        <v>21.2</v>
      </c>
      <c r="S5" s="38">
        <v>26.4</v>
      </c>
      <c r="T5" s="14">
        <v>23</v>
      </c>
      <c r="U5" s="36">
        <v>20.5</v>
      </c>
      <c r="V5" s="38">
        <v>25.6</v>
      </c>
      <c r="W5" s="13">
        <v>72.400000000000006</v>
      </c>
      <c r="X5" s="36">
        <v>69.599999999999994</v>
      </c>
      <c r="Y5" s="38">
        <v>75.099999999999994</v>
      </c>
      <c r="Z5" s="13"/>
      <c r="AA5" s="36"/>
      <c r="AB5" s="38"/>
    </row>
    <row r="6" spans="1:28" x14ac:dyDescent="0.2">
      <c r="A6" s="48" t="s">
        <v>20</v>
      </c>
      <c r="B6" s="42"/>
      <c r="C6" s="51" t="s">
        <v>10</v>
      </c>
      <c r="D6" s="113" t="s">
        <v>58</v>
      </c>
      <c r="E6" s="115">
        <f>AVERAGE(Q13:Q14)</f>
        <v>22.065754999999999</v>
      </c>
      <c r="F6" s="115">
        <f t="shared" ref="F6:M6" si="4">AVERAGE(R13:R14)</f>
        <v>19.57235</v>
      </c>
      <c r="G6" s="115">
        <f t="shared" si="4"/>
        <v>24.767105000000001</v>
      </c>
      <c r="H6" s="115">
        <f t="shared" si="4"/>
        <v>11.779665</v>
      </c>
      <c r="I6" s="115">
        <f t="shared" si="4"/>
        <v>9.9620050000000013</v>
      </c>
      <c r="J6" s="115">
        <f t="shared" si="4"/>
        <v>13.889240000000001</v>
      </c>
      <c r="K6" s="115">
        <f t="shared" si="4"/>
        <v>69.954810000000009</v>
      </c>
      <c r="L6" s="115">
        <f t="shared" si="4"/>
        <v>67.086575000000011</v>
      </c>
      <c r="M6" s="115">
        <f t="shared" si="4"/>
        <v>72.700690000000009</v>
      </c>
      <c r="N6" s="115"/>
      <c r="O6" s="115"/>
      <c r="P6" s="115"/>
      <c r="Q6" s="2">
        <v>21.2</v>
      </c>
      <c r="R6" s="49">
        <v>18.8</v>
      </c>
      <c r="S6" s="50">
        <v>23.8</v>
      </c>
      <c r="T6" s="2">
        <v>20.5</v>
      </c>
      <c r="U6" s="49">
        <v>18.2</v>
      </c>
      <c r="V6" s="50">
        <v>23.1</v>
      </c>
      <c r="W6" s="16">
        <v>72</v>
      </c>
      <c r="X6" s="49">
        <v>69.2</v>
      </c>
      <c r="Y6" s="50">
        <v>74.599999999999994</v>
      </c>
      <c r="Z6" s="16"/>
      <c r="AA6" s="49"/>
      <c r="AB6" s="50"/>
    </row>
    <row r="7" spans="1:28" x14ac:dyDescent="0.2">
      <c r="A7" s="48" t="s">
        <v>20</v>
      </c>
      <c r="B7" s="42"/>
      <c r="C7" s="51" t="s">
        <v>18</v>
      </c>
      <c r="D7" s="110" t="s">
        <v>59</v>
      </c>
      <c r="E7" s="115">
        <f>Q15</f>
        <v>21.2</v>
      </c>
      <c r="F7" s="115">
        <f t="shared" ref="F7:M8" si="5">R15</f>
        <v>18.8</v>
      </c>
      <c r="G7" s="115">
        <f t="shared" si="5"/>
        <v>23.9</v>
      </c>
      <c r="H7" s="115">
        <f t="shared" si="5"/>
        <v>12.9</v>
      </c>
      <c r="I7" s="115">
        <f t="shared" si="5"/>
        <v>11</v>
      </c>
      <c r="J7" s="115">
        <f t="shared" si="5"/>
        <v>15</v>
      </c>
      <c r="K7" s="115">
        <f t="shared" si="5"/>
        <v>71.8</v>
      </c>
      <c r="L7" s="115">
        <f t="shared" si="5"/>
        <v>69</v>
      </c>
      <c r="M7" s="115">
        <f t="shared" si="5"/>
        <v>74.5</v>
      </c>
      <c r="N7" s="115"/>
      <c r="O7" s="115"/>
      <c r="P7" s="115"/>
      <c r="Q7" s="2">
        <v>21.4</v>
      </c>
      <c r="R7" s="49">
        <v>19.899999999999999</v>
      </c>
      <c r="S7" s="50">
        <v>24</v>
      </c>
      <c r="T7" s="2">
        <v>21.2</v>
      </c>
      <c r="U7" s="49">
        <v>18.8</v>
      </c>
      <c r="V7" s="50">
        <v>23.8</v>
      </c>
      <c r="W7" s="16">
        <v>71.599999999999994</v>
      </c>
      <c r="X7" s="49">
        <v>68.7</v>
      </c>
      <c r="Y7" s="50">
        <v>74.2</v>
      </c>
      <c r="Z7" s="16"/>
      <c r="AA7" s="49"/>
      <c r="AB7" s="50"/>
    </row>
    <row r="8" spans="1:28" x14ac:dyDescent="0.2">
      <c r="A8" s="48" t="s">
        <v>20</v>
      </c>
      <c r="B8" s="42"/>
      <c r="C8" s="51" t="s">
        <v>21</v>
      </c>
      <c r="D8" s="110" t="s">
        <v>60</v>
      </c>
      <c r="E8" s="115">
        <f>Q16</f>
        <v>21</v>
      </c>
      <c r="F8" s="115">
        <f t="shared" si="5"/>
        <v>18.5</v>
      </c>
      <c r="G8" s="115">
        <f t="shared" si="5"/>
        <v>23.6</v>
      </c>
      <c r="H8" s="115">
        <f t="shared" si="5"/>
        <v>11.2</v>
      </c>
      <c r="I8" s="115">
        <f t="shared" si="5"/>
        <v>9.4</v>
      </c>
      <c r="J8" s="115">
        <f t="shared" si="5"/>
        <v>13.3</v>
      </c>
      <c r="K8" s="115">
        <f t="shared" si="5"/>
        <v>72.3</v>
      </c>
      <c r="L8" s="115">
        <f t="shared" si="5"/>
        <v>69.5</v>
      </c>
      <c r="M8" s="115">
        <f t="shared" si="5"/>
        <v>75</v>
      </c>
      <c r="N8" s="115"/>
      <c r="O8" s="115"/>
      <c r="P8" s="115"/>
      <c r="Q8" s="16">
        <v>19.3</v>
      </c>
      <c r="R8" s="2">
        <v>17.2</v>
      </c>
      <c r="S8" s="17">
        <v>21.9</v>
      </c>
      <c r="T8" s="16">
        <v>14.7</v>
      </c>
      <c r="U8" s="2">
        <v>12.7</v>
      </c>
      <c r="V8" s="17">
        <v>17</v>
      </c>
      <c r="W8" s="16">
        <v>71</v>
      </c>
      <c r="X8" s="2">
        <v>68.099999999999994</v>
      </c>
      <c r="Y8" s="17">
        <v>73.7</v>
      </c>
      <c r="Z8" s="16"/>
      <c r="AA8" s="2"/>
      <c r="AB8" s="17"/>
    </row>
    <row r="9" spans="1:28" x14ac:dyDescent="0.2">
      <c r="A9" s="48" t="s">
        <v>20</v>
      </c>
      <c r="B9" s="42"/>
      <c r="C9" s="51" t="s">
        <v>27</v>
      </c>
      <c r="D9" s="113" t="s">
        <v>61</v>
      </c>
      <c r="E9" s="115">
        <f>AVERAGE(Q17)</f>
        <v>22.9</v>
      </c>
      <c r="F9" s="115">
        <f t="shared" ref="F9:M9" si="6">AVERAGE(R17)</f>
        <v>20.399999999999999</v>
      </c>
      <c r="G9" s="115">
        <f t="shared" si="6"/>
        <v>25.5</v>
      </c>
      <c r="H9" s="115">
        <f t="shared" si="6"/>
        <v>17.899999999999999</v>
      </c>
      <c r="I9" s="115">
        <f t="shared" si="6"/>
        <v>15.6</v>
      </c>
      <c r="J9" s="115">
        <f t="shared" si="6"/>
        <v>20.3</v>
      </c>
      <c r="K9" s="115">
        <f t="shared" si="6"/>
        <v>70.3</v>
      </c>
      <c r="L9" s="115">
        <f t="shared" si="6"/>
        <v>67.5</v>
      </c>
      <c r="M9" s="115">
        <f t="shared" si="6"/>
        <v>73.099999999999994</v>
      </c>
      <c r="N9" s="115"/>
      <c r="O9" s="115"/>
      <c r="P9" s="115"/>
      <c r="Q9" s="16">
        <v>20.5</v>
      </c>
      <c r="R9" s="2">
        <v>18.2</v>
      </c>
      <c r="S9" s="17">
        <v>23.1</v>
      </c>
      <c r="T9" s="16">
        <v>13.7</v>
      </c>
      <c r="U9" s="2">
        <v>11.8</v>
      </c>
      <c r="V9" s="17">
        <v>15.9</v>
      </c>
      <c r="W9" s="16">
        <v>69</v>
      </c>
      <c r="X9" s="2">
        <v>66.2</v>
      </c>
      <c r="Y9" s="17">
        <v>71.8</v>
      </c>
      <c r="Z9" s="16"/>
      <c r="AA9" s="2"/>
      <c r="AB9" s="17"/>
    </row>
    <row r="10" spans="1:28" x14ac:dyDescent="0.2">
      <c r="A10" s="4" t="s">
        <v>20</v>
      </c>
      <c r="B10" s="40"/>
      <c r="C10" s="51" t="s">
        <v>28</v>
      </c>
      <c r="D10" s="113" t="s">
        <v>62</v>
      </c>
      <c r="E10" s="115">
        <f>AVERAGE(Q18:Q19)</f>
        <v>23.85</v>
      </c>
      <c r="F10" s="115">
        <f t="shared" ref="F10:M10" si="7">AVERAGE(R18:R19)</f>
        <v>21.299999999999997</v>
      </c>
      <c r="G10" s="115">
        <f t="shared" si="7"/>
        <v>26.549999999999997</v>
      </c>
      <c r="H10" s="115">
        <f t="shared" si="7"/>
        <v>24.200000000000003</v>
      </c>
      <c r="I10" s="115">
        <f t="shared" si="7"/>
        <v>21.65</v>
      </c>
      <c r="J10" s="115">
        <f t="shared" si="7"/>
        <v>26.9</v>
      </c>
      <c r="K10" s="115">
        <f t="shared" si="7"/>
        <v>70.75</v>
      </c>
      <c r="L10" s="115">
        <f t="shared" si="7"/>
        <v>67.900000000000006</v>
      </c>
      <c r="M10" s="115">
        <f t="shared" si="7"/>
        <v>73.449999999999989</v>
      </c>
      <c r="N10" s="115"/>
      <c r="O10" s="115"/>
      <c r="P10" s="115"/>
      <c r="Q10" s="13">
        <v>19.3</v>
      </c>
      <c r="R10" s="14">
        <v>17</v>
      </c>
      <c r="S10" s="15">
        <v>21.9</v>
      </c>
      <c r="T10" s="13">
        <v>12.3</v>
      </c>
      <c r="U10" s="14">
        <v>10.5</v>
      </c>
      <c r="V10" s="15">
        <v>14.5</v>
      </c>
      <c r="W10" s="13">
        <v>71.5</v>
      </c>
      <c r="X10" s="14">
        <v>68.7</v>
      </c>
      <c r="Y10" s="15">
        <v>74.2</v>
      </c>
      <c r="Z10" s="13"/>
      <c r="AA10" s="14"/>
      <c r="AB10" s="15"/>
    </row>
    <row r="11" spans="1:28" x14ac:dyDescent="0.2">
      <c r="A11" s="65" t="s">
        <v>20</v>
      </c>
      <c r="B11" s="64"/>
      <c r="C11" s="51" t="s">
        <v>31</v>
      </c>
      <c r="D11" s="110" t="s">
        <v>63</v>
      </c>
      <c r="E11" s="115">
        <f t="shared" ref="E11:M11" si="8">Q20</f>
        <v>25.4</v>
      </c>
      <c r="F11" s="115">
        <f t="shared" si="8"/>
        <v>22.9</v>
      </c>
      <c r="G11" s="115">
        <f t="shared" si="8"/>
        <v>28.1</v>
      </c>
      <c r="H11" s="115">
        <f t="shared" si="8"/>
        <v>24.2</v>
      </c>
      <c r="I11" s="115">
        <f t="shared" si="8"/>
        <v>21.7</v>
      </c>
      <c r="J11" s="115">
        <f t="shared" si="8"/>
        <v>26.8</v>
      </c>
      <c r="K11" s="115">
        <f t="shared" si="8"/>
        <v>73.099999999999994</v>
      </c>
      <c r="L11" s="115">
        <f t="shared" si="8"/>
        <v>70.3</v>
      </c>
      <c r="M11" s="115">
        <f t="shared" si="8"/>
        <v>75.7</v>
      </c>
      <c r="N11" s="115"/>
      <c r="O11" s="115"/>
      <c r="P11" s="115"/>
      <c r="Q11" s="16">
        <v>17</v>
      </c>
      <c r="R11" s="2">
        <v>14.8</v>
      </c>
      <c r="S11" s="17">
        <v>19.399999999999999</v>
      </c>
      <c r="T11" s="16">
        <v>12.8</v>
      </c>
      <c r="U11" s="2">
        <v>10.9</v>
      </c>
      <c r="V11" s="17">
        <v>15</v>
      </c>
      <c r="W11" s="16">
        <v>70.3</v>
      </c>
      <c r="X11" s="2">
        <v>67.400000000000006</v>
      </c>
      <c r="Y11" s="17">
        <v>73</v>
      </c>
      <c r="Z11" s="16"/>
      <c r="AA11" s="2"/>
      <c r="AB11" s="17"/>
    </row>
    <row r="12" spans="1:28" x14ac:dyDescent="0.2">
      <c r="A12" s="65" t="s">
        <v>20</v>
      </c>
      <c r="B12" s="79"/>
      <c r="C12" s="6" t="s">
        <v>32</v>
      </c>
      <c r="D12" s="110" t="s">
        <v>64</v>
      </c>
      <c r="E12" s="115">
        <f t="shared" ref="E12:E20" si="9">Q21</f>
        <v>21.9</v>
      </c>
      <c r="F12" s="115">
        <f t="shared" ref="F12:P20" si="10">R21</f>
        <v>19.5</v>
      </c>
      <c r="G12" s="115">
        <f t="shared" si="10"/>
        <v>24.5</v>
      </c>
      <c r="H12" s="115">
        <f t="shared" si="10"/>
        <v>20.8</v>
      </c>
      <c r="I12" s="115">
        <f t="shared" si="10"/>
        <v>18.5</v>
      </c>
      <c r="J12" s="115">
        <f t="shared" si="10"/>
        <v>23.4</v>
      </c>
      <c r="K12" s="115">
        <f t="shared" si="10"/>
        <v>72.099999999999994</v>
      </c>
      <c r="L12" s="115">
        <f t="shared" si="10"/>
        <v>69.3</v>
      </c>
      <c r="M12" s="115">
        <f t="shared" si="10"/>
        <v>74.7</v>
      </c>
      <c r="N12" s="115"/>
      <c r="O12" s="115"/>
      <c r="P12" s="115"/>
      <c r="Q12" s="16">
        <v>17.7</v>
      </c>
      <c r="R12" s="2">
        <v>15.5</v>
      </c>
      <c r="S12" s="17">
        <v>20.100000000000001</v>
      </c>
      <c r="T12" s="16">
        <v>11.4</v>
      </c>
      <c r="U12" s="2">
        <v>9.6</v>
      </c>
      <c r="V12" s="17">
        <v>13.5</v>
      </c>
      <c r="W12" s="16">
        <v>68.3</v>
      </c>
      <c r="X12" s="2">
        <v>65.5</v>
      </c>
      <c r="Y12" s="17">
        <v>71.099999999999994</v>
      </c>
      <c r="Z12" s="16"/>
      <c r="AA12" s="2"/>
      <c r="AB12" s="17"/>
    </row>
    <row r="13" spans="1:28" x14ac:dyDescent="0.2">
      <c r="A13" s="65" t="s">
        <v>20</v>
      </c>
      <c r="B13" s="79"/>
      <c r="C13" s="6" t="s">
        <v>33</v>
      </c>
      <c r="D13" s="110" t="s">
        <v>65</v>
      </c>
      <c r="E13" s="115">
        <f t="shared" si="9"/>
        <v>25.7</v>
      </c>
      <c r="F13" s="115">
        <f t="shared" si="10"/>
        <v>23.1</v>
      </c>
      <c r="G13" s="115">
        <f t="shared" si="10"/>
        <v>28.4</v>
      </c>
      <c r="H13" s="115">
        <f t="shared" si="10"/>
        <v>23.7</v>
      </c>
      <c r="I13" s="115">
        <f t="shared" si="10"/>
        <v>21.2</v>
      </c>
      <c r="J13" s="115">
        <f t="shared" si="10"/>
        <v>26.4</v>
      </c>
      <c r="K13" s="115">
        <f t="shared" si="10"/>
        <v>71.3</v>
      </c>
      <c r="L13" s="115">
        <f t="shared" si="10"/>
        <v>68.5</v>
      </c>
      <c r="M13" s="115">
        <f t="shared" si="10"/>
        <v>74</v>
      </c>
      <c r="N13" s="115">
        <f t="shared" si="10"/>
        <v>7.1</v>
      </c>
      <c r="O13" s="115">
        <f t="shared" si="10"/>
        <v>5.6</v>
      </c>
      <c r="P13" s="115">
        <f t="shared" si="10"/>
        <v>8.9</v>
      </c>
      <c r="Q13" s="16">
        <v>21.9</v>
      </c>
      <c r="R13" s="2">
        <v>19.399999999999999</v>
      </c>
      <c r="S13" s="17">
        <v>24.6</v>
      </c>
      <c r="T13" s="16">
        <v>11.7</v>
      </c>
      <c r="U13" s="2">
        <v>9.9</v>
      </c>
      <c r="V13" s="17">
        <v>13.8</v>
      </c>
      <c r="W13" s="16">
        <v>71</v>
      </c>
      <c r="X13" s="2">
        <v>68.2</v>
      </c>
      <c r="Y13" s="17">
        <v>73.7</v>
      </c>
      <c r="Z13" s="16"/>
      <c r="AA13" s="2"/>
      <c r="AB13" s="17"/>
    </row>
    <row r="14" spans="1:28" x14ac:dyDescent="0.2">
      <c r="A14" s="65" t="s">
        <v>20</v>
      </c>
      <c r="B14" s="64"/>
      <c r="C14" s="51" t="s">
        <v>34</v>
      </c>
      <c r="D14" s="110" t="s">
        <v>66</v>
      </c>
      <c r="E14" s="115">
        <f t="shared" si="9"/>
        <v>24.9</v>
      </c>
      <c r="F14" s="115">
        <f t="shared" si="10"/>
        <v>22.3</v>
      </c>
      <c r="G14" s="115">
        <f t="shared" si="10"/>
        <v>27.6</v>
      </c>
      <c r="H14" s="115">
        <f t="shared" si="10"/>
        <v>21.9</v>
      </c>
      <c r="I14" s="115">
        <f t="shared" si="10"/>
        <v>19.399999999999999</v>
      </c>
      <c r="J14" s="115">
        <f t="shared" si="10"/>
        <v>24.5</v>
      </c>
      <c r="K14" s="115">
        <f t="shared" si="10"/>
        <v>70.7</v>
      </c>
      <c r="L14" s="115">
        <f t="shared" si="10"/>
        <v>67.8</v>
      </c>
      <c r="M14" s="115">
        <f t="shared" si="10"/>
        <v>73.400000000000006</v>
      </c>
      <c r="N14" s="115">
        <f t="shared" si="10"/>
        <v>8.6999999999999993</v>
      </c>
      <c r="O14" s="115">
        <f t="shared" si="10"/>
        <v>7.1</v>
      </c>
      <c r="P14" s="115">
        <f t="shared" si="10"/>
        <v>10.7</v>
      </c>
      <c r="Q14" s="16">
        <v>22.23151</v>
      </c>
      <c r="R14" s="2">
        <v>19.744700000000002</v>
      </c>
      <c r="S14" s="17">
        <v>24.93421</v>
      </c>
      <c r="T14" s="16">
        <v>11.85933</v>
      </c>
      <c r="U14" s="2">
        <v>10.024010000000001</v>
      </c>
      <c r="V14" s="17">
        <v>13.978479999999999</v>
      </c>
      <c r="W14" s="16">
        <v>68.909620000000004</v>
      </c>
      <c r="X14" s="2">
        <v>65.973150000000004</v>
      </c>
      <c r="Y14" s="17">
        <v>71.70138</v>
      </c>
      <c r="Z14" s="16"/>
      <c r="AA14" s="2"/>
      <c r="AB14" s="17"/>
    </row>
    <row r="15" spans="1:28" x14ac:dyDescent="0.2">
      <c r="A15" s="65" t="s">
        <v>20</v>
      </c>
      <c r="B15" s="79"/>
      <c r="C15" s="6" t="s">
        <v>35</v>
      </c>
      <c r="D15" s="110" t="s">
        <v>67</v>
      </c>
      <c r="E15" s="115">
        <f t="shared" si="9"/>
        <v>25.9</v>
      </c>
      <c r="F15" s="115">
        <f t="shared" si="10"/>
        <v>23.3</v>
      </c>
      <c r="G15" s="115">
        <f t="shared" si="10"/>
        <v>28.7</v>
      </c>
      <c r="H15" s="115">
        <f t="shared" si="10"/>
        <v>24.3</v>
      </c>
      <c r="I15" s="115">
        <f t="shared" si="10"/>
        <v>21.8</v>
      </c>
      <c r="J15" s="115">
        <f t="shared" si="10"/>
        <v>27</v>
      </c>
      <c r="K15" s="115">
        <f t="shared" si="10"/>
        <v>69.599999999999994</v>
      </c>
      <c r="L15" s="115">
        <f t="shared" si="10"/>
        <v>66.7</v>
      </c>
      <c r="M15" s="115">
        <f t="shared" si="10"/>
        <v>72.3</v>
      </c>
      <c r="N15" s="115">
        <f t="shared" si="10"/>
        <v>8.6999999999999993</v>
      </c>
      <c r="O15" s="115">
        <f t="shared" si="10"/>
        <v>7.1</v>
      </c>
      <c r="P15" s="115">
        <f t="shared" si="10"/>
        <v>10.7</v>
      </c>
      <c r="Q15" s="16">
        <v>21.2</v>
      </c>
      <c r="R15" s="2">
        <v>18.8</v>
      </c>
      <c r="S15" s="17">
        <v>23.9</v>
      </c>
      <c r="T15" s="16">
        <v>12.9</v>
      </c>
      <c r="U15" s="2">
        <v>11</v>
      </c>
      <c r="V15" s="17">
        <v>15</v>
      </c>
      <c r="W15" s="16">
        <v>71.8</v>
      </c>
      <c r="X15" s="2">
        <v>69</v>
      </c>
      <c r="Y15" s="17">
        <v>74.5</v>
      </c>
      <c r="Z15" s="16"/>
      <c r="AA15" s="2"/>
      <c r="AB15" s="17"/>
    </row>
    <row r="16" spans="1:28" x14ac:dyDescent="0.2">
      <c r="A16" s="65" t="s">
        <v>20</v>
      </c>
      <c r="B16" s="64"/>
      <c r="C16" s="51" t="s">
        <v>36</v>
      </c>
      <c r="D16" s="110" t="s">
        <v>68</v>
      </c>
      <c r="E16" s="115">
        <f t="shared" si="9"/>
        <v>25.5</v>
      </c>
      <c r="F16" s="115">
        <f t="shared" si="10"/>
        <v>22.9</v>
      </c>
      <c r="G16" s="115">
        <f t="shared" si="10"/>
        <v>28.3</v>
      </c>
      <c r="H16" s="115">
        <f t="shared" si="10"/>
        <v>22.3</v>
      </c>
      <c r="I16" s="115">
        <f t="shared" si="10"/>
        <v>19.8</v>
      </c>
      <c r="J16" s="115">
        <f t="shared" si="10"/>
        <v>25</v>
      </c>
      <c r="K16" s="115">
        <f t="shared" si="10"/>
        <v>68.8</v>
      </c>
      <c r="L16" s="115">
        <f t="shared" si="10"/>
        <v>65.8</v>
      </c>
      <c r="M16" s="115">
        <f t="shared" si="10"/>
        <v>71.5</v>
      </c>
      <c r="N16" s="115">
        <f t="shared" si="10"/>
        <v>9.3000000000000007</v>
      </c>
      <c r="O16" s="115">
        <f t="shared" si="10"/>
        <v>7.7</v>
      </c>
      <c r="P16" s="115">
        <f t="shared" si="10"/>
        <v>11.4</v>
      </c>
      <c r="Q16" s="16">
        <v>21</v>
      </c>
      <c r="R16" s="2">
        <v>18.5</v>
      </c>
      <c r="S16" s="17">
        <v>23.6</v>
      </c>
      <c r="T16" s="16">
        <v>11.2</v>
      </c>
      <c r="U16" s="2">
        <v>9.4</v>
      </c>
      <c r="V16" s="17">
        <v>13.3</v>
      </c>
      <c r="W16" s="16">
        <v>72.3</v>
      </c>
      <c r="X16" s="2">
        <v>69.5</v>
      </c>
      <c r="Y16" s="17">
        <v>75</v>
      </c>
      <c r="Z16" s="16"/>
      <c r="AA16" s="2"/>
      <c r="AB16" s="17"/>
    </row>
    <row r="17" spans="1:28" x14ac:dyDescent="0.2">
      <c r="A17" s="65" t="s">
        <v>20</v>
      </c>
      <c r="B17" s="64"/>
      <c r="C17" s="51" t="s">
        <v>37</v>
      </c>
      <c r="D17" s="110" t="s">
        <v>69</v>
      </c>
      <c r="E17" s="115">
        <f t="shared" si="9"/>
        <v>22.5</v>
      </c>
      <c r="F17" s="115">
        <f t="shared" si="10"/>
        <v>20.100000000000001</v>
      </c>
      <c r="G17" s="115">
        <f t="shared" si="10"/>
        <v>25.1</v>
      </c>
      <c r="H17" s="115">
        <f t="shared" si="10"/>
        <v>16.399999999999999</v>
      </c>
      <c r="I17" s="115">
        <f t="shared" si="10"/>
        <v>14.2</v>
      </c>
      <c r="J17" s="115">
        <f t="shared" si="10"/>
        <v>18.8</v>
      </c>
      <c r="K17" s="115">
        <f t="shared" si="10"/>
        <v>73.8</v>
      </c>
      <c r="L17" s="115">
        <f t="shared" si="10"/>
        <v>71</v>
      </c>
      <c r="M17" s="115">
        <f t="shared" si="10"/>
        <v>76.400000000000006</v>
      </c>
      <c r="N17" s="115">
        <f t="shared" si="10"/>
        <v>10.9</v>
      </c>
      <c r="O17" s="115">
        <f t="shared" si="10"/>
        <v>9.1</v>
      </c>
      <c r="P17" s="115">
        <f t="shared" si="10"/>
        <v>12.9</v>
      </c>
      <c r="Q17" s="16">
        <v>22.9</v>
      </c>
      <c r="R17" s="2">
        <v>20.399999999999999</v>
      </c>
      <c r="S17" s="17">
        <v>25.5</v>
      </c>
      <c r="T17" s="16">
        <v>17.899999999999999</v>
      </c>
      <c r="U17" s="2">
        <v>15.6</v>
      </c>
      <c r="V17" s="17">
        <v>20.3</v>
      </c>
      <c r="W17" s="16">
        <v>70.3</v>
      </c>
      <c r="X17" s="2">
        <v>67.5</v>
      </c>
      <c r="Y17" s="17">
        <v>73.099999999999994</v>
      </c>
      <c r="Z17" s="16"/>
      <c r="AA17" s="2"/>
      <c r="AB17" s="17"/>
    </row>
    <row r="18" spans="1:28" x14ac:dyDescent="0.2">
      <c r="A18" s="65" t="s">
        <v>20</v>
      </c>
      <c r="B18" s="64"/>
      <c r="C18" s="51" t="s">
        <v>38</v>
      </c>
      <c r="D18" s="110" t="s">
        <v>70</v>
      </c>
      <c r="E18" s="115">
        <f t="shared" si="9"/>
        <v>21.9</v>
      </c>
      <c r="F18" s="115">
        <f t="shared" si="10"/>
        <v>19.5</v>
      </c>
      <c r="G18" s="115">
        <f t="shared" si="10"/>
        <v>24.5</v>
      </c>
      <c r="H18" s="115">
        <f t="shared" si="10"/>
        <v>13.7</v>
      </c>
      <c r="I18" s="115">
        <f t="shared" si="10"/>
        <v>11.8</v>
      </c>
      <c r="J18" s="115">
        <f t="shared" si="10"/>
        <v>16</v>
      </c>
      <c r="K18" s="115">
        <f t="shared" si="10"/>
        <v>64.5</v>
      </c>
      <c r="L18" s="115">
        <f t="shared" si="10"/>
        <v>61.5</v>
      </c>
      <c r="M18" s="115">
        <f t="shared" si="10"/>
        <v>67.3</v>
      </c>
      <c r="N18" s="115">
        <f t="shared" si="10"/>
        <v>7.3</v>
      </c>
      <c r="O18" s="115">
        <f t="shared" si="10"/>
        <v>5.8</v>
      </c>
      <c r="P18" s="115">
        <f t="shared" si="10"/>
        <v>9.1</v>
      </c>
      <c r="Q18" s="16">
        <v>25</v>
      </c>
      <c r="R18" s="2">
        <v>22.4</v>
      </c>
      <c r="S18" s="17">
        <v>27.7</v>
      </c>
      <c r="T18" s="16">
        <v>22.8</v>
      </c>
      <c r="U18" s="2">
        <v>20.3</v>
      </c>
      <c r="V18" s="17">
        <v>25.5</v>
      </c>
      <c r="W18" s="16">
        <v>69</v>
      </c>
      <c r="X18" s="2">
        <v>66.099999999999994</v>
      </c>
      <c r="Y18" s="17">
        <v>71.8</v>
      </c>
      <c r="Z18" s="16"/>
      <c r="AA18" s="2"/>
      <c r="AB18" s="17"/>
    </row>
    <row r="19" spans="1:28" x14ac:dyDescent="0.2">
      <c r="A19" s="65" t="s">
        <v>20</v>
      </c>
      <c r="B19" s="64"/>
      <c r="C19" s="51" t="s">
        <v>39</v>
      </c>
      <c r="D19" s="110" t="s">
        <v>86</v>
      </c>
      <c r="E19" s="115">
        <f t="shared" si="9"/>
        <v>26.2</v>
      </c>
      <c r="F19" s="115">
        <f t="shared" si="10"/>
        <v>23.6</v>
      </c>
      <c r="G19" s="115">
        <f t="shared" si="10"/>
        <v>28.9</v>
      </c>
      <c r="H19" s="115">
        <f t="shared" si="10"/>
        <v>17.2</v>
      </c>
      <c r="I19" s="115">
        <f t="shared" si="10"/>
        <v>15.1</v>
      </c>
      <c r="J19" s="115">
        <f t="shared" si="10"/>
        <v>19.600000000000001</v>
      </c>
      <c r="K19" s="115">
        <f t="shared" si="10"/>
        <v>69.3</v>
      </c>
      <c r="L19" s="115">
        <f t="shared" si="10"/>
        <v>66.400000000000006</v>
      </c>
      <c r="M19" s="115">
        <f t="shared" si="10"/>
        <v>72</v>
      </c>
      <c r="N19" s="115">
        <f t="shared" si="10"/>
        <v>10.4</v>
      </c>
      <c r="O19" s="115">
        <f t="shared" si="10"/>
        <v>8.6999999999999993</v>
      </c>
      <c r="P19" s="115">
        <f t="shared" si="10"/>
        <v>12.3</v>
      </c>
      <c r="Q19" s="16">
        <v>22.7</v>
      </c>
      <c r="R19" s="2">
        <v>20.2</v>
      </c>
      <c r="S19" s="17">
        <v>25.4</v>
      </c>
      <c r="T19" s="16">
        <v>25.6</v>
      </c>
      <c r="U19" s="2">
        <v>23</v>
      </c>
      <c r="V19" s="17">
        <v>28.3</v>
      </c>
      <c r="W19" s="16">
        <v>72.5</v>
      </c>
      <c r="X19" s="2">
        <v>69.7</v>
      </c>
      <c r="Y19" s="17">
        <v>75.099999999999994</v>
      </c>
      <c r="Z19" s="16"/>
      <c r="AA19" s="2"/>
      <c r="AB19" s="17"/>
    </row>
    <row r="20" spans="1:28" x14ac:dyDescent="0.2">
      <c r="A20" s="65" t="s">
        <v>20</v>
      </c>
      <c r="B20" s="64"/>
      <c r="C20" s="51" t="s">
        <v>40</v>
      </c>
      <c r="D20" s="110" t="s">
        <v>72</v>
      </c>
      <c r="E20" s="115">
        <f t="shared" si="9"/>
        <v>30.9</v>
      </c>
      <c r="F20" s="115">
        <f t="shared" si="10"/>
        <v>28.2</v>
      </c>
      <c r="G20" s="115">
        <f t="shared" si="10"/>
        <v>33.799999999999997</v>
      </c>
      <c r="H20" s="115">
        <f t="shared" si="10"/>
        <v>18.5</v>
      </c>
      <c r="I20" s="115">
        <f t="shared" si="10"/>
        <v>16.2</v>
      </c>
      <c r="J20" s="115">
        <f t="shared" si="10"/>
        <v>20.9</v>
      </c>
      <c r="K20" s="115">
        <f t="shared" si="10"/>
        <v>75.400000000000006</v>
      </c>
      <c r="L20" s="115">
        <f t="shared" si="10"/>
        <v>72.7</v>
      </c>
      <c r="M20" s="115">
        <f t="shared" si="10"/>
        <v>77.900000000000006</v>
      </c>
      <c r="N20" s="115">
        <f t="shared" si="10"/>
        <v>8.8000000000000007</v>
      </c>
      <c r="O20" s="115">
        <f t="shared" si="10"/>
        <v>7.2</v>
      </c>
      <c r="P20" s="115">
        <f t="shared" si="10"/>
        <v>10.7</v>
      </c>
      <c r="Q20" s="14">
        <v>25.4</v>
      </c>
      <c r="R20" s="14">
        <v>22.9</v>
      </c>
      <c r="S20" s="15">
        <v>28.1</v>
      </c>
      <c r="T20" s="13">
        <v>24.2</v>
      </c>
      <c r="U20" s="14">
        <v>21.7</v>
      </c>
      <c r="V20" s="15">
        <v>26.8</v>
      </c>
      <c r="W20" s="13">
        <v>73.099999999999994</v>
      </c>
      <c r="X20" s="14">
        <v>70.3</v>
      </c>
      <c r="Y20" s="15">
        <v>75.7</v>
      </c>
      <c r="Z20" s="13"/>
      <c r="AA20" s="14"/>
      <c r="AB20" s="15"/>
    </row>
    <row r="21" spans="1:28" ht="16" x14ac:dyDescent="0.2">
      <c r="A21" s="65" t="s">
        <v>20</v>
      </c>
      <c r="B21" s="39"/>
      <c r="C21" s="60" t="s">
        <v>41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6">
        <v>21.9</v>
      </c>
      <c r="R21" s="2">
        <v>19.5</v>
      </c>
      <c r="S21" s="17">
        <v>24.5</v>
      </c>
      <c r="T21" s="16">
        <v>20.8</v>
      </c>
      <c r="U21" s="2">
        <v>18.5</v>
      </c>
      <c r="V21" s="17">
        <v>23.4</v>
      </c>
      <c r="W21" s="16">
        <v>72.099999999999994</v>
      </c>
      <c r="X21" s="2">
        <v>69.3</v>
      </c>
      <c r="Y21" s="17">
        <v>74.7</v>
      </c>
      <c r="Z21" s="16"/>
      <c r="AA21" s="2"/>
      <c r="AB21" s="17"/>
    </row>
    <row r="22" spans="1:28" ht="16" x14ac:dyDescent="0.2">
      <c r="A22" s="65" t="s">
        <v>20</v>
      </c>
      <c r="B22" s="39"/>
      <c r="C22" s="60" t="s">
        <v>42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6">
        <v>25.7</v>
      </c>
      <c r="R22" s="2">
        <v>23.1</v>
      </c>
      <c r="S22" s="17">
        <v>28.4</v>
      </c>
      <c r="T22" s="16">
        <v>23.7</v>
      </c>
      <c r="U22" s="2">
        <v>21.2</v>
      </c>
      <c r="V22" s="17">
        <v>26.4</v>
      </c>
      <c r="W22" s="16">
        <v>71.3</v>
      </c>
      <c r="X22" s="2">
        <v>68.5</v>
      </c>
      <c r="Y22" s="17">
        <v>74</v>
      </c>
      <c r="Z22" s="16">
        <v>7.1</v>
      </c>
      <c r="AA22" s="2">
        <v>5.6</v>
      </c>
      <c r="AB22" s="17">
        <v>8.9</v>
      </c>
    </row>
    <row r="23" spans="1:28" ht="16" x14ac:dyDescent="0.2">
      <c r="A23" s="65" t="s">
        <v>20</v>
      </c>
      <c r="B23" s="39"/>
      <c r="C23" s="60" t="s">
        <v>44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6">
        <v>24.9</v>
      </c>
      <c r="R23" s="2">
        <v>22.3</v>
      </c>
      <c r="S23" s="17">
        <v>27.6</v>
      </c>
      <c r="T23" s="16">
        <v>21.9</v>
      </c>
      <c r="U23" s="2">
        <v>19.399999999999999</v>
      </c>
      <c r="V23" s="17">
        <v>24.5</v>
      </c>
      <c r="W23" s="16">
        <v>70.7</v>
      </c>
      <c r="X23" s="2">
        <v>67.8</v>
      </c>
      <c r="Y23" s="17">
        <v>73.400000000000006</v>
      </c>
      <c r="Z23" s="16">
        <v>8.6999999999999993</v>
      </c>
      <c r="AA23" s="2">
        <v>7.1</v>
      </c>
      <c r="AB23" s="17">
        <v>10.7</v>
      </c>
    </row>
    <row r="24" spans="1:28" ht="16" x14ac:dyDescent="0.2">
      <c r="A24" s="65" t="s">
        <v>20</v>
      </c>
      <c r="B24" s="39"/>
      <c r="C24" s="60" t="s">
        <v>48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6">
        <v>25.9</v>
      </c>
      <c r="R24" s="2">
        <v>23.3</v>
      </c>
      <c r="S24" s="17">
        <v>28.7</v>
      </c>
      <c r="T24" s="16">
        <v>24.3</v>
      </c>
      <c r="U24" s="2">
        <v>21.8</v>
      </c>
      <c r="V24" s="17">
        <v>27</v>
      </c>
      <c r="W24" s="16">
        <v>69.599999999999994</v>
      </c>
      <c r="X24" s="2">
        <v>66.7</v>
      </c>
      <c r="Y24" s="17">
        <v>72.3</v>
      </c>
      <c r="Z24" s="16">
        <v>8.6999999999999993</v>
      </c>
      <c r="AA24" s="2">
        <v>7.1</v>
      </c>
      <c r="AB24" s="17">
        <v>10.7</v>
      </c>
    </row>
    <row r="25" spans="1:28" ht="16" x14ac:dyDescent="0.2">
      <c r="A25" s="65" t="s">
        <v>20</v>
      </c>
      <c r="B25" s="39"/>
      <c r="C25" s="60" t="s">
        <v>49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6">
        <v>25.5</v>
      </c>
      <c r="R25" s="2">
        <v>22.9</v>
      </c>
      <c r="S25" s="17">
        <v>28.3</v>
      </c>
      <c r="T25" s="16">
        <v>22.3</v>
      </c>
      <c r="U25" s="2">
        <v>19.8</v>
      </c>
      <c r="V25" s="17">
        <v>25</v>
      </c>
      <c r="W25" s="16">
        <v>68.8</v>
      </c>
      <c r="X25" s="2">
        <v>65.8</v>
      </c>
      <c r="Y25" s="17">
        <v>71.5</v>
      </c>
      <c r="Z25" s="16">
        <v>9.3000000000000007</v>
      </c>
      <c r="AA25" s="2">
        <v>7.7</v>
      </c>
      <c r="AB25" s="17">
        <v>11.4</v>
      </c>
    </row>
    <row r="26" spans="1:28" ht="16" x14ac:dyDescent="0.2">
      <c r="A26" s="65" t="s">
        <v>20</v>
      </c>
      <c r="B26" s="39"/>
      <c r="C26" s="60" t="s">
        <v>50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6">
        <v>22.5</v>
      </c>
      <c r="R26" s="2">
        <v>20.100000000000001</v>
      </c>
      <c r="S26" s="17">
        <v>25.1</v>
      </c>
      <c r="T26" s="16">
        <v>16.399999999999999</v>
      </c>
      <c r="U26" s="2">
        <v>14.2</v>
      </c>
      <c r="V26" s="17">
        <v>18.8</v>
      </c>
      <c r="W26" s="16">
        <v>73.8</v>
      </c>
      <c r="X26" s="2">
        <v>71</v>
      </c>
      <c r="Y26" s="17">
        <v>76.400000000000006</v>
      </c>
      <c r="Z26" s="16">
        <v>10.9</v>
      </c>
      <c r="AA26" s="2">
        <v>9.1</v>
      </c>
      <c r="AB26" s="17">
        <v>12.9</v>
      </c>
    </row>
    <row r="27" spans="1:28" ht="16" x14ac:dyDescent="0.2">
      <c r="A27" s="65" t="s">
        <v>20</v>
      </c>
      <c r="B27" s="39"/>
      <c r="C27" s="60" t="s">
        <v>51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6">
        <v>21.9</v>
      </c>
      <c r="R27" s="2">
        <v>19.5</v>
      </c>
      <c r="S27" s="17">
        <v>24.5</v>
      </c>
      <c r="T27" s="16">
        <v>13.7</v>
      </c>
      <c r="U27" s="2">
        <v>11.8</v>
      </c>
      <c r="V27" s="17">
        <v>16</v>
      </c>
      <c r="W27" s="16">
        <v>64.5</v>
      </c>
      <c r="X27" s="2">
        <v>61.5</v>
      </c>
      <c r="Y27" s="17">
        <v>67.3</v>
      </c>
      <c r="Z27" s="16">
        <v>7.3</v>
      </c>
      <c r="AA27" s="2">
        <v>5.8</v>
      </c>
      <c r="AB27" s="17">
        <v>9.1</v>
      </c>
    </row>
    <row r="28" spans="1:28" ht="16" x14ac:dyDescent="0.2">
      <c r="A28" s="65" t="s">
        <v>20</v>
      </c>
      <c r="B28" s="39"/>
      <c r="C28" s="60" t="s">
        <v>52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6">
        <v>26.2</v>
      </c>
      <c r="R28" s="2">
        <v>23.6</v>
      </c>
      <c r="S28" s="17">
        <v>28.9</v>
      </c>
      <c r="T28" s="16">
        <v>17.2</v>
      </c>
      <c r="U28" s="2">
        <v>15.1</v>
      </c>
      <c r="V28" s="17">
        <v>19.600000000000001</v>
      </c>
      <c r="W28" s="16">
        <v>69.3</v>
      </c>
      <c r="X28" s="2">
        <v>66.400000000000006</v>
      </c>
      <c r="Y28" s="17">
        <v>72</v>
      </c>
      <c r="Z28" s="16">
        <v>10.4</v>
      </c>
      <c r="AA28" s="2">
        <v>8.6999999999999993</v>
      </c>
      <c r="AB28" s="17">
        <v>12.3</v>
      </c>
    </row>
    <row r="29" spans="1:28" ht="16" x14ac:dyDescent="0.2">
      <c r="A29" s="65" t="s">
        <v>20</v>
      </c>
      <c r="B29" s="39"/>
      <c r="C29" s="60" t="s">
        <v>53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6">
        <v>30.9</v>
      </c>
      <c r="R29" s="2">
        <v>28.2</v>
      </c>
      <c r="S29" s="17">
        <v>33.799999999999997</v>
      </c>
      <c r="T29" s="16">
        <v>18.5</v>
      </c>
      <c r="U29" s="2">
        <v>16.2</v>
      </c>
      <c r="V29" s="17">
        <v>20.9</v>
      </c>
      <c r="W29" s="16">
        <v>75.400000000000006</v>
      </c>
      <c r="X29" s="2">
        <v>72.7</v>
      </c>
      <c r="Y29" s="17">
        <v>77.900000000000006</v>
      </c>
      <c r="Z29" s="16">
        <v>8.8000000000000007</v>
      </c>
      <c r="AA29" s="2">
        <v>7.2</v>
      </c>
      <c r="AB29" s="17">
        <v>10.7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 filterMode="1"/>
  <dimension ref="A1:N141"/>
  <sheetViews>
    <sheetView zoomScale="90" zoomScaleNormal="90" workbookViewId="0">
      <pane xSplit="2" ySplit="1" topLeftCell="C3" activePane="bottomRight" state="frozen"/>
      <selection pane="topRight" activeCell="D1" sqref="D1"/>
      <selection pane="bottomLeft" activeCell="A2" sqref="A2"/>
      <selection pane="bottomRight" activeCell="C141" sqref="C141"/>
    </sheetView>
  </sheetViews>
  <sheetFormatPr baseColWidth="10" defaultRowHeight="15" x14ac:dyDescent="0.2"/>
  <cols>
    <col min="1" max="1" width="15.33203125" style="27" customWidth="1"/>
    <col min="2" max="2" width="23.83203125" style="6" bestFit="1" customWidth="1"/>
    <col min="3" max="3" width="7.6640625" style="13" bestFit="1" customWidth="1"/>
    <col min="4" max="4" width="11.1640625" style="14" bestFit="1" customWidth="1"/>
    <col min="5" max="5" width="11.83203125" style="15" bestFit="1" customWidth="1"/>
    <col min="6" max="6" width="10.83203125" style="13" bestFit="1" customWidth="1"/>
    <col min="7" max="7" width="14.33203125" style="14" bestFit="1" customWidth="1"/>
    <col min="8" max="8" width="15" style="15" bestFit="1" customWidth="1"/>
    <col min="9" max="9" width="12" style="13" bestFit="1" customWidth="1"/>
    <col min="10" max="10" width="15.5" style="14" bestFit="1" customWidth="1"/>
    <col min="11" max="11" width="16.33203125" style="15" bestFit="1" customWidth="1"/>
    <col min="12" max="12" width="11.5" style="26"/>
    <col min="13" max="13" width="11.5" style="27"/>
    <col min="14" max="14" width="11.5" style="4"/>
  </cols>
  <sheetData>
    <row r="1" spans="1:14" x14ac:dyDescent="0.2">
      <c r="A1" s="68" t="s">
        <v>30</v>
      </c>
      <c r="B1" s="76" t="s">
        <v>1</v>
      </c>
      <c r="C1" s="10" t="s">
        <v>2</v>
      </c>
      <c r="D1" s="11" t="s">
        <v>11</v>
      </c>
      <c r="E1" s="12" t="s">
        <v>12</v>
      </c>
      <c r="F1" s="18" t="s">
        <v>3</v>
      </c>
      <c r="G1" s="19" t="s">
        <v>13</v>
      </c>
      <c r="H1" s="20" t="s">
        <v>14</v>
      </c>
      <c r="I1" s="21" t="s">
        <v>15</v>
      </c>
      <c r="J1" s="22" t="s">
        <v>16</v>
      </c>
      <c r="K1" s="23" t="s">
        <v>17</v>
      </c>
      <c r="L1" s="100" t="s">
        <v>45</v>
      </c>
      <c r="M1" s="101" t="s">
        <v>46</v>
      </c>
      <c r="N1" s="102" t="s">
        <v>47</v>
      </c>
    </row>
    <row r="2" spans="1:14" s="32" customFormat="1" hidden="1" x14ac:dyDescent="0.2">
      <c r="A2" s="69" t="s">
        <v>22</v>
      </c>
      <c r="B2" s="43" t="s">
        <v>6</v>
      </c>
      <c r="C2" s="52">
        <v>33.1</v>
      </c>
      <c r="D2" s="24">
        <v>26.8</v>
      </c>
      <c r="E2" s="37">
        <v>40</v>
      </c>
      <c r="F2" s="45"/>
      <c r="G2" s="46"/>
      <c r="H2" s="47"/>
      <c r="I2" s="45"/>
      <c r="J2" s="46"/>
      <c r="K2" s="47"/>
      <c r="L2" s="56"/>
      <c r="M2" s="57"/>
      <c r="N2" s="28"/>
    </row>
    <row r="3" spans="1:14" s="32" customFormat="1" hidden="1" x14ac:dyDescent="0.2">
      <c r="A3" s="70" t="s">
        <v>23</v>
      </c>
      <c r="B3" s="8" t="s">
        <v>6</v>
      </c>
      <c r="C3" s="13">
        <v>37.5</v>
      </c>
      <c r="D3" s="14">
        <v>32.200000000000003</v>
      </c>
      <c r="E3" s="38">
        <v>43.1</v>
      </c>
      <c r="F3" s="29"/>
      <c r="G3" s="30"/>
      <c r="H3" s="31"/>
      <c r="I3" s="29"/>
      <c r="J3" s="30"/>
      <c r="K3" s="31"/>
      <c r="L3" s="56"/>
      <c r="M3" s="57"/>
      <c r="N3" s="28"/>
    </row>
    <row r="4" spans="1:14" s="32" customFormat="1" hidden="1" x14ac:dyDescent="0.2">
      <c r="A4" s="70" t="s">
        <v>24</v>
      </c>
      <c r="B4" s="8" t="s">
        <v>6</v>
      </c>
      <c r="C4" s="13">
        <v>32</v>
      </c>
      <c r="D4" s="14">
        <v>28.1</v>
      </c>
      <c r="E4" s="38">
        <v>36.200000000000003</v>
      </c>
      <c r="F4" s="29"/>
      <c r="G4" s="30"/>
      <c r="H4" s="31"/>
      <c r="I4" s="29"/>
      <c r="J4" s="30"/>
      <c r="K4" s="31"/>
      <c r="L4" s="56"/>
      <c r="M4" s="57"/>
      <c r="N4" s="28"/>
    </row>
    <row r="5" spans="1:14" s="32" customFormat="1" hidden="1" x14ac:dyDescent="0.2">
      <c r="A5" s="70" t="s">
        <v>25</v>
      </c>
      <c r="B5" s="8" t="s">
        <v>6</v>
      </c>
      <c r="C5" s="13">
        <v>21.4</v>
      </c>
      <c r="D5" s="36">
        <v>18</v>
      </c>
      <c r="E5" s="38">
        <v>25.2</v>
      </c>
      <c r="F5" s="29"/>
      <c r="G5" s="30"/>
      <c r="H5" s="31"/>
      <c r="I5" s="29"/>
      <c r="J5" s="30"/>
      <c r="K5" s="31"/>
      <c r="L5" s="56"/>
      <c r="M5" s="57"/>
      <c r="N5" s="28"/>
    </row>
    <row r="6" spans="1:14" s="32" customFormat="1" x14ac:dyDescent="0.2">
      <c r="A6" s="71" t="s">
        <v>26</v>
      </c>
      <c r="B6" s="9" t="s">
        <v>6</v>
      </c>
      <c r="C6" s="16">
        <v>17</v>
      </c>
      <c r="D6" s="49">
        <v>13.9</v>
      </c>
      <c r="E6" s="50">
        <v>20.7</v>
      </c>
      <c r="F6" s="33"/>
      <c r="G6" s="34"/>
      <c r="H6" s="35"/>
      <c r="I6" s="33"/>
      <c r="J6" s="34"/>
      <c r="K6" s="35"/>
      <c r="L6" s="56"/>
      <c r="M6" s="57"/>
      <c r="N6" s="28"/>
    </row>
    <row r="7" spans="1:14" hidden="1" x14ac:dyDescent="0.2">
      <c r="A7" s="60" t="s">
        <v>22</v>
      </c>
      <c r="B7" s="51" t="s">
        <v>7</v>
      </c>
      <c r="C7" s="52">
        <v>22.5</v>
      </c>
      <c r="D7" s="44">
        <v>16.8</v>
      </c>
      <c r="E7" s="37">
        <v>29.5</v>
      </c>
      <c r="F7" s="24">
        <v>16.5</v>
      </c>
      <c r="G7" s="24">
        <v>11.7</v>
      </c>
      <c r="H7" s="37">
        <v>22.9</v>
      </c>
      <c r="I7" s="24">
        <v>68.5</v>
      </c>
      <c r="J7" s="44">
        <v>61.1</v>
      </c>
      <c r="K7" s="37">
        <v>75</v>
      </c>
    </row>
    <row r="8" spans="1:14" hidden="1" x14ac:dyDescent="0.2">
      <c r="A8" s="61" t="s">
        <v>23</v>
      </c>
      <c r="B8" s="6" t="s">
        <v>7</v>
      </c>
      <c r="C8" s="63">
        <v>25.9</v>
      </c>
      <c r="D8" s="36">
        <v>21.2</v>
      </c>
      <c r="E8" s="38">
        <v>31.3</v>
      </c>
      <c r="F8" s="14">
        <v>23.5</v>
      </c>
      <c r="G8" s="14">
        <v>19</v>
      </c>
      <c r="H8" s="38">
        <v>28.8</v>
      </c>
      <c r="I8" s="14">
        <v>64.599999999999994</v>
      </c>
      <c r="J8" s="36">
        <v>58.9</v>
      </c>
      <c r="K8" s="38">
        <v>69.900000000000006</v>
      </c>
    </row>
    <row r="9" spans="1:14" hidden="1" x14ac:dyDescent="0.2">
      <c r="A9" s="61" t="s">
        <v>24</v>
      </c>
      <c r="B9" s="6" t="s">
        <v>7</v>
      </c>
      <c r="C9" s="63">
        <v>25</v>
      </c>
      <c r="D9" s="36">
        <v>21.5</v>
      </c>
      <c r="E9" s="38">
        <v>28.9</v>
      </c>
      <c r="F9" s="14">
        <v>23.7</v>
      </c>
      <c r="G9" s="14">
        <v>20.2</v>
      </c>
      <c r="H9" s="38">
        <v>27.5</v>
      </c>
      <c r="I9" s="14">
        <v>68.400000000000006</v>
      </c>
      <c r="J9" s="36">
        <v>54.3</v>
      </c>
      <c r="K9" s="38">
        <v>72.2</v>
      </c>
    </row>
    <row r="10" spans="1:14" hidden="1" x14ac:dyDescent="0.2">
      <c r="A10" s="61" t="s">
        <v>25</v>
      </c>
      <c r="B10" s="6" t="s">
        <v>7</v>
      </c>
      <c r="C10" s="63">
        <v>18.399999999999999</v>
      </c>
      <c r="D10" s="36">
        <v>15.3</v>
      </c>
      <c r="E10" s="38">
        <v>21.9</v>
      </c>
      <c r="F10" s="14">
        <v>19.5</v>
      </c>
      <c r="G10" s="36">
        <v>16.3</v>
      </c>
      <c r="H10" s="38">
        <v>23.1</v>
      </c>
      <c r="I10" s="14">
        <v>56.5</v>
      </c>
      <c r="J10" s="36">
        <v>52.2</v>
      </c>
      <c r="K10" s="38">
        <v>60.7</v>
      </c>
    </row>
    <row r="11" spans="1:14" x14ac:dyDescent="0.2">
      <c r="A11" s="62" t="s">
        <v>26</v>
      </c>
      <c r="B11" s="7" t="s">
        <v>7</v>
      </c>
      <c r="C11" s="16">
        <v>17.7</v>
      </c>
      <c r="D11" s="49">
        <v>14.6</v>
      </c>
      <c r="E11" s="50">
        <v>21.4</v>
      </c>
      <c r="F11" s="2">
        <v>15.3</v>
      </c>
      <c r="G11" s="49">
        <v>12.3</v>
      </c>
      <c r="H11" s="50">
        <v>18.8</v>
      </c>
      <c r="I11" s="2">
        <v>53.6</v>
      </c>
      <c r="J11" s="49">
        <v>49.1</v>
      </c>
      <c r="K11" s="50">
        <v>58.1</v>
      </c>
    </row>
    <row r="12" spans="1:14" hidden="1" x14ac:dyDescent="0.2">
      <c r="A12" s="67" t="s">
        <v>22</v>
      </c>
      <c r="B12" s="8" t="s">
        <v>8</v>
      </c>
      <c r="C12" s="13">
        <v>24.2</v>
      </c>
      <c r="D12" s="14">
        <v>18.399999999999999</v>
      </c>
      <c r="E12" s="15">
        <v>31.2</v>
      </c>
      <c r="F12" s="14">
        <v>21.7</v>
      </c>
      <c r="G12" s="14">
        <v>16</v>
      </c>
      <c r="H12" s="15">
        <v>28.7</v>
      </c>
      <c r="I12" s="14">
        <v>70.599999999999994</v>
      </c>
      <c r="J12" s="14">
        <v>63.3</v>
      </c>
      <c r="K12" s="15">
        <v>76.900000000000006</v>
      </c>
    </row>
    <row r="13" spans="1:14" hidden="1" x14ac:dyDescent="0.2">
      <c r="A13" s="67" t="s">
        <v>23</v>
      </c>
      <c r="B13" s="8" t="s">
        <v>8</v>
      </c>
      <c r="C13" s="13">
        <v>20.3</v>
      </c>
      <c r="D13" s="36">
        <v>16.2</v>
      </c>
      <c r="E13" s="38">
        <v>25.1</v>
      </c>
      <c r="F13" s="14">
        <v>20.100000000000001</v>
      </c>
      <c r="G13" s="36">
        <v>16.100000000000001</v>
      </c>
      <c r="H13" s="38">
        <v>24.9</v>
      </c>
      <c r="I13" s="14">
        <v>68.3</v>
      </c>
      <c r="J13" s="36">
        <v>62.9</v>
      </c>
      <c r="K13" s="38">
        <v>73.2</v>
      </c>
    </row>
    <row r="14" spans="1:14" hidden="1" x14ac:dyDescent="0.2">
      <c r="A14" s="67" t="s">
        <v>24</v>
      </c>
      <c r="B14" s="8" t="s">
        <v>8</v>
      </c>
      <c r="C14" s="13">
        <v>20.6</v>
      </c>
      <c r="D14" s="36">
        <v>17.3</v>
      </c>
      <c r="E14" s="38">
        <v>24.5</v>
      </c>
      <c r="F14" s="14">
        <v>18.7</v>
      </c>
      <c r="G14" s="36">
        <v>15.5</v>
      </c>
      <c r="H14" s="38">
        <v>22.4</v>
      </c>
      <c r="I14" s="14">
        <v>67</v>
      </c>
      <c r="J14" s="36">
        <v>62.7</v>
      </c>
      <c r="K14" s="38">
        <v>71</v>
      </c>
    </row>
    <row r="15" spans="1:14" hidden="1" x14ac:dyDescent="0.2">
      <c r="A15" s="67" t="s">
        <v>25</v>
      </c>
      <c r="B15" s="8" t="s">
        <v>8</v>
      </c>
      <c r="C15" s="13">
        <v>16</v>
      </c>
      <c r="D15" s="36">
        <v>13.1</v>
      </c>
      <c r="E15" s="38">
        <v>29.4</v>
      </c>
      <c r="F15" s="14">
        <v>18.899999999999999</v>
      </c>
      <c r="G15" s="36">
        <v>15.7</v>
      </c>
      <c r="H15" s="38">
        <v>22.5</v>
      </c>
      <c r="I15" s="14">
        <v>63.1</v>
      </c>
      <c r="J15" s="36">
        <v>58.8</v>
      </c>
      <c r="K15" s="38">
        <v>67.2</v>
      </c>
    </row>
    <row r="16" spans="1:14" x14ac:dyDescent="0.2">
      <c r="A16" s="67" t="s">
        <v>26</v>
      </c>
      <c r="B16" s="8" t="s">
        <v>8</v>
      </c>
      <c r="C16" s="13">
        <v>13.8</v>
      </c>
      <c r="D16" s="36">
        <v>11</v>
      </c>
      <c r="E16" s="38">
        <v>17.100000000000001</v>
      </c>
      <c r="F16" s="14">
        <v>11.7</v>
      </c>
      <c r="G16" s="36">
        <v>9.1</v>
      </c>
      <c r="H16" s="38">
        <v>14.8</v>
      </c>
      <c r="I16" s="14">
        <v>54.7</v>
      </c>
      <c r="J16" s="36">
        <v>50.3</v>
      </c>
      <c r="K16" s="38">
        <v>59.1</v>
      </c>
    </row>
    <row r="17" spans="1:11" hidden="1" x14ac:dyDescent="0.2">
      <c r="A17" s="60" t="s">
        <v>22</v>
      </c>
      <c r="B17" s="51" t="s">
        <v>9</v>
      </c>
      <c r="C17" s="52">
        <v>28.2</v>
      </c>
      <c r="D17" s="24">
        <v>22</v>
      </c>
      <c r="E17" s="25">
        <v>35.4</v>
      </c>
      <c r="F17" s="24">
        <v>22.9</v>
      </c>
      <c r="G17" s="24">
        <v>17.2</v>
      </c>
      <c r="H17" s="25">
        <v>29.8</v>
      </c>
      <c r="I17" s="24">
        <v>73.400000000000006</v>
      </c>
      <c r="J17" s="24">
        <v>66.400000000000006</v>
      </c>
      <c r="K17" s="25">
        <v>79.400000000000006</v>
      </c>
    </row>
    <row r="18" spans="1:11" hidden="1" x14ac:dyDescent="0.2">
      <c r="A18" s="61" t="s">
        <v>23</v>
      </c>
      <c r="B18" s="6" t="s">
        <v>9</v>
      </c>
      <c r="C18" s="13">
        <v>18.600000000000001</v>
      </c>
      <c r="D18" s="36">
        <v>14.7</v>
      </c>
      <c r="E18" s="38">
        <v>23.4</v>
      </c>
      <c r="F18" s="14">
        <v>21.3</v>
      </c>
      <c r="G18" s="36">
        <v>17.2</v>
      </c>
      <c r="H18" s="38">
        <v>26.2</v>
      </c>
      <c r="I18" s="14">
        <v>72</v>
      </c>
      <c r="J18" s="36">
        <v>66.8</v>
      </c>
      <c r="K18" s="38">
        <v>76.7</v>
      </c>
    </row>
    <row r="19" spans="1:11" hidden="1" x14ac:dyDescent="0.2">
      <c r="A19" s="61" t="s">
        <v>24</v>
      </c>
      <c r="B19" s="6" t="s">
        <v>9</v>
      </c>
      <c r="C19" s="13">
        <v>20.8</v>
      </c>
      <c r="D19" s="36">
        <v>17.5</v>
      </c>
      <c r="E19" s="38">
        <v>24.7</v>
      </c>
      <c r="F19" s="14">
        <v>20.100000000000001</v>
      </c>
      <c r="G19" s="36">
        <v>16.8</v>
      </c>
      <c r="H19" s="38">
        <v>23.9</v>
      </c>
      <c r="I19" s="14">
        <v>67.400000000000006</v>
      </c>
      <c r="J19" s="36">
        <v>63.2</v>
      </c>
      <c r="K19" s="38">
        <v>71.400000000000006</v>
      </c>
    </row>
    <row r="20" spans="1:11" hidden="1" x14ac:dyDescent="0.2">
      <c r="A20" s="61" t="s">
        <v>25</v>
      </c>
      <c r="B20" s="6" t="s">
        <v>9</v>
      </c>
      <c r="C20" s="13">
        <v>15.9</v>
      </c>
      <c r="D20" s="36">
        <v>12.9</v>
      </c>
      <c r="E20" s="38">
        <v>19.3</v>
      </c>
      <c r="F20" s="14">
        <v>20.5</v>
      </c>
      <c r="G20" s="36">
        <v>17.2</v>
      </c>
      <c r="H20" s="38">
        <v>24.2</v>
      </c>
      <c r="I20" s="14">
        <v>64.3</v>
      </c>
      <c r="J20" s="36">
        <v>60</v>
      </c>
      <c r="K20" s="38">
        <v>68.400000000000006</v>
      </c>
    </row>
    <row r="21" spans="1:11" x14ac:dyDescent="0.2">
      <c r="A21" s="62" t="s">
        <v>26</v>
      </c>
      <c r="B21" s="7" t="s">
        <v>9</v>
      </c>
      <c r="C21" s="16">
        <v>16.100000000000001</v>
      </c>
      <c r="D21" s="49">
        <v>13.1</v>
      </c>
      <c r="E21" s="50">
        <v>19.7</v>
      </c>
      <c r="F21" s="2">
        <v>19</v>
      </c>
      <c r="G21" s="49">
        <v>15.7</v>
      </c>
      <c r="H21" s="50">
        <v>22.8</v>
      </c>
      <c r="I21" s="2">
        <v>62.6</v>
      </c>
      <c r="J21" s="49">
        <v>58.2</v>
      </c>
      <c r="K21" s="50">
        <v>66.900000000000006</v>
      </c>
    </row>
    <row r="22" spans="1:11" hidden="1" x14ac:dyDescent="0.2">
      <c r="A22" s="67" t="s">
        <v>22</v>
      </c>
      <c r="B22" s="6" t="s">
        <v>10</v>
      </c>
      <c r="C22" s="13">
        <v>26.4</v>
      </c>
      <c r="D22" s="14">
        <v>20.399999999999999</v>
      </c>
      <c r="E22" s="15">
        <v>33.299999999999997</v>
      </c>
      <c r="F22" s="14">
        <v>28.9</v>
      </c>
      <c r="G22" s="14">
        <v>22.8</v>
      </c>
      <c r="H22" s="15">
        <v>36</v>
      </c>
      <c r="I22" s="14">
        <v>79.900000000000006</v>
      </c>
      <c r="J22" s="14">
        <v>73.400000000000006</v>
      </c>
      <c r="K22" s="15">
        <v>85.2</v>
      </c>
    </row>
    <row r="23" spans="1:11" hidden="1" x14ac:dyDescent="0.2">
      <c r="A23" s="67" t="s">
        <v>23</v>
      </c>
      <c r="B23" s="6" t="s">
        <v>10</v>
      </c>
      <c r="C23" s="13">
        <v>22.6</v>
      </c>
      <c r="D23" s="36">
        <v>18</v>
      </c>
      <c r="E23" s="38">
        <v>28.1</v>
      </c>
      <c r="F23" s="14">
        <v>21.5</v>
      </c>
      <c r="G23" s="36">
        <v>16.899999999999999</v>
      </c>
      <c r="H23" s="38">
        <v>37</v>
      </c>
      <c r="I23" s="14">
        <v>72.2</v>
      </c>
      <c r="J23" s="36">
        <v>66.5</v>
      </c>
      <c r="K23" s="38">
        <v>77.2</v>
      </c>
    </row>
    <row r="24" spans="1:11" hidden="1" x14ac:dyDescent="0.2">
      <c r="A24" s="67" t="s">
        <v>24</v>
      </c>
      <c r="B24" s="6" t="s">
        <v>10</v>
      </c>
      <c r="C24" s="13">
        <v>21.3</v>
      </c>
      <c r="D24" s="36">
        <v>17.899999999999999</v>
      </c>
      <c r="E24" s="38">
        <v>25.1</v>
      </c>
      <c r="F24" s="14">
        <v>23.1</v>
      </c>
      <c r="G24" s="36">
        <v>19.600000000000001</v>
      </c>
      <c r="H24" s="38">
        <v>26.9</v>
      </c>
      <c r="I24" s="14">
        <v>67.2</v>
      </c>
      <c r="J24" s="36">
        <v>63.1</v>
      </c>
      <c r="K24" s="38">
        <v>71.2</v>
      </c>
    </row>
    <row r="25" spans="1:11" hidden="1" x14ac:dyDescent="0.2">
      <c r="A25" s="67" t="s">
        <v>25</v>
      </c>
      <c r="B25" s="6" t="s">
        <v>10</v>
      </c>
      <c r="C25" s="13">
        <v>14</v>
      </c>
      <c r="D25" s="36">
        <v>11.3</v>
      </c>
      <c r="E25" s="38">
        <v>17.3</v>
      </c>
      <c r="F25" s="14">
        <v>16.899999999999999</v>
      </c>
      <c r="G25" s="36">
        <v>13.8</v>
      </c>
      <c r="H25" s="38">
        <v>20.399999999999999</v>
      </c>
      <c r="I25" s="14">
        <v>66</v>
      </c>
      <c r="J25" s="36">
        <v>61.7</v>
      </c>
      <c r="K25" s="38">
        <v>70</v>
      </c>
    </row>
    <row r="26" spans="1:11" x14ac:dyDescent="0.2">
      <c r="A26" s="67" t="s">
        <v>26</v>
      </c>
      <c r="B26" s="6" t="s">
        <v>10</v>
      </c>
      <c r="C26" s="13">
        <v>12.5</v>
      </c>
      <c r="D26" s="36">
        <v>9.8000000000000007</v>
      </c>
      <c r="E26" s="38">
        <v>15.7</v>
      </c>
      <c r="F26" s="14">
        <v>12.3</v>
      </c>
      <c r="G26" s="36">
        <v>9.6999999999999993</v>
      </c>
      <c r="H26" s="38">
        <v>15.5</v>
      </c>
      <c r="I26" s="14">
        <v>55</v>
      </c>
      <c r="J26" s="36">
        <v>50.5</v>
      </c>
      <c r="K26" s="38">
        <v>59.4</v>
      </c>
    </row>
    <row r="27" spans="1:11" hidden="1" x14ac:dyDescent="0.2">
      <c r="A27" s="60" t="s">
        <v>22</v>
      </c>
      <c r="B27" s="51" t="s">
        <v>18</v>
      </c>
      <c r="C27" s="52">
        <v>24.8</v>
      </c>
      <c r="D27" s="24">
        <v>18.8</v>
      </c>
      <c r="E27" s="25">
        <v>32.1</v>
      </c>
      <c r="F27" s="24">
        <v>24.6</v>
      </c>
      <c r="G27" s="24">
        <v>18.5</v>
      </c>
      <c r="H27" s="25">
        <v>31.8</v>
      </c>
      <c r="I27" s="24">
        <v>73.5</v>
      </c>
      <c r="J27" s="24">
        <v>66.3</v>
      </c>
      <c r="K27" s="25">
        <v>79.7</v>
      </c>
    </row>
    <row r="28" spans="1:11" hidden="1" x14ac:dyDescent="0.2">
      <c r="A28" s="61" t="s">
        <v>23</v>
      </c>
      <c r="B28" s="6" t="s">
        <v>18</v>
      </c>
      <c r="C28" s="13">
        <v>20.3</v>
      </c>
      <c r="D28" s="36">
        <v>16.2</v>
      </c>
      <c r="E28" s="38">
        <v>25.1</v>
      </c>
      <c r="F28" s="14">
        <v>20.100000000000001</v>
      </c>
      <c r="G28" s="36">
        <v>16.100000000000001</v>
      </c>
      <c r="H28" s="38">
        <v>24.9</v>
      </c>
      <c r="I28" s="14">
        <v>72.7</v>
      </c>
      <c r="J28" s="36">
        <v>67.5</v>
      </c>
      <c r="K28" s="38">
        <v>77.3</v>
      </c>
    </row>
    <row r="29" spans="1:11" hidden="1" x14ac:dyDescent="0.2">
      <c r="A29" s="61" t="s">
        <v>24</v>
      </c>
      <c r="B29" s="6" t="s">
        <v>18</v>
      </c>
      <c r="C29" s="13">
        <v>20.6</v>
      </c>
      <c r="D29" s="36">
        <v>17.3</v>
      </c>
      <c r="E29" s="38">
        <v>24.3</v>
      </c>
      <c r="F29" s="14">
        <v>19.3</v>
      </c>
      <c r="G29" s="36">
        <v>16</v>
      </c>
      <c r="H29" s="38">
        <v>22.9</v>
      </c>
      <c r="I29" s="14">
        <v>71.099999999999994</v>
      </c>
      <c r="J29" s="36">
        <v>67</v>
      </c>
      <c r="K29" s="38">
        <v>74.8</v>
      </c>
    </row>
    <row r="30" spans="1:11" hidden="1" x14ac:dyDescent="0.2">
      <c r="A30" s="61" t="s">
        <v>25</v>
      </c>
      <c r="B30" s="6" t="s">
        <v>18</v>
      </c>
      <c r="C30" s="13">
        <v>16</v>
      </c>
      <c r="D30" s="36">
        <v>13.1</v>
      </c>
      <c r="E30" s="38">
        <v>19.399999999999999</v>
      </c>
      <c r="F30" s="14">
        <v>17.5</v>
      </c>
      <c r="G30" s="36">
        <v>14.5</v>
      </c>
      <c r="H30" s="38">
        <v>21</v>
      </c>
      <c r="I30" s="14">
        <v>62.8</v>
      </c>
      <c r="J30" s="36">
        <v>58.6</v>
      </c>
      <c r="K30" s="38">
        <v>66.8</v>
      </c>
    </row>
    <row r="31" spans="1:11" x14ac:dyDescent="0.2">
      <c r="A31" s="62" t="s">
        <v>26</v>
      </c>
      <c r="B31" s="7" t="s">
        <v>18</v>
      </c>
      <c r="C31" s="16">
        <v>14.6</v>
      </c>
      <c r="D31" s="49">
        <v>11.7</v>
      </c>
      <c r="E31" s="50">
        <v>18.100000000000001</v>
      </c>
      <c r="F31" s="2">
        <v>15.5</v>
      </c>
      <c r="G31" s="49">
        <v>12.5</v>
      </c>
      <c r="H31" s="50">
        <v>19.100000000000001</v>
      </c>
      <c r="I31" s="2">
        <v>57.4</v>
      </c>
      <c r="J31" s="49">
        <v>52.9</v>
      </c>
      <c r="K31" s="50">
        <v>61.8</v>
      </c>
    </row>
    <row r="32" spans="1:11" hidden="1" x14ac:dyDescent="0.2">
      <c r="A32" s="60" t="s">
        <v>22</v>
      </c>
      <c r="B32" s="51" t="s">
        <v>21</v>
      </c>
      <c r="C32" s="52">
        <v>23.1</v>
      </c>
      <c r="D32" s="24">
        <v>17.3</v>
      </c>
      <c r="E32" s="25">
        <v>30</v>
      </c>
      <c r="F32" s="52">
        <v>20.100000000000001</v>
      </c>
      <c r="G32" s="24">
        <v>14.8</v>
      </c>
      <c r="H32" s="25">
        <v>26.8</v>
      </c>
      <c r="I32" s="52">
        <v>69</v>
      </c>
      <c r="J32" s="24">
        <v>61.3</v>
      </c>
      <c r="K32" s="25">
        <v>69</v>
      </c>
    </row>
    <row r="33" spans="1:14" hidden="1" x14ac:dyDescent="0.2">
      <c r="A33" s="61" t="s">
        <v>23</v>
      </c>
      <c r="B33" s="6" t="s">
        <v>21</v>
      </c>
      <c r="C33" s="13">
        <v>22</v>
      </c>
      <c r="D33" s="14">
        <v>17.3</v>
      </c>
      <c r="E33" s="15">
        <v>27.6</v>
      </c>
      <c r="F33" s="13">
        <v>11.5</v>
      </c>
      <c r="G33" s="14">
        <v>8.1999999999999993</v>
      </c>
      <c r="H33" s="15">
        <v>15.8</v>
      </c>
      <c r="I33" s="13">
        <v>72</v>
      </c>
      <c r="J33" s="14">
        <v>66.2</v>
      </c>
      <c r="K33" s="15">
        <v>72</v>
      </c>
    </row>
    <row r="34" spans="1:14" hidden="1" x14ac:dyDescent="0.2">
      <c r="A34" s="61" t="s">
        <v>24</v>
      </c>
      <c r="B34" s="6" t="s">
        <v>21</v>
      </c>
      <c r="C34" s="13">
        <v>18.399999999999999</v>
      </c>
      <c r="D34" s="14">
        <v>15.1</v>
      </c>
      <c r="E34" s="15">
        <v>22.1</v>
      </c>
      <c r="F34" s="13">
        <v>18.2</v>
      </c>
      <c r="G34" s="14">
        <v>15</v>
      </c>
      <c r="H34" s="15">
        <v>22</v>
      </c>
      <c r="I34" s="13">
        <v>70.7</v>
      </c>
      <c r="J34" s="14">
        <v>66.400000000000006</v>
      </c>
      <c r="K34" s="15">
        <v>70.7</v>
      </c>
    </row>
    <row r="35" spans="1:14" hidden="1" x14ac:dyDescent="0.2">
      <c r="A35" s="61" t="s">
        <v>25</v>
      </c>
      <c r="B35" s="6" t="s">
        <v>21</v>
      </c>
      <c r="C35" s="13">
        <v>15</v>
      </c>
      <c r="D35" s="14">
        <v>12.2</v>
      </c>
      <c r="E35" s="15">
        <v>18.399999999999999</v>
      </c>
      <c r="F35" s="13">
        <v>13.9</v>
      </c>
      <c r="G35" s="14">
        <v>11.2</v>
      </c>
      <c r="H35" s="15">
        <v>17.2</v>
      </c>
      <c r="I35" s="13">
        <v>68.8</v>
      </c>
      <c r="J35" s="14">
        <v>64.599999999999994</v>
      </c>
      <c r="K35" s="15">
        <v>68.8</v>
      </c>
    </row>
    <row r="36" spans="1:14" x14ac:dyDescent="0.2">
      <c r="A36" s="62" t="s">
        <v>26</v>
      </c>
      <c r="B36" s="7" t="s">
        <v>21</v>
      </c>
      <c r="C36" s="16">
        <v>14.3</v>
      </c>
      <c r="D36" s="2">
        <v>11.5</v>
      </c>
      <c r="E36" s="17">
        <v>17.600000000000001</v>
      </c>
      <c r="F36" s="16">
        <v>9.1</v>
      </c>
      <c r="G36" s="2">
        <v>6.9</v>
      </c>
      <c r="H36" s="17">
        <v>11.9</v>
      </c>
      <c r="I36" s="16">
        <v>57.7</v>
      </c>
      <c r="J36" s="2">
        <v>53.4</v>
      </c>
      <c r="K36" s="17">
        <v>57.7</v>
      </c>
    </row>
    <row r="37" spans="1:14" hidden="1" x14ac:dyDescent="0.2">
      <c r="A37" s="60" t="s">
        <v>22</v>
      </c>
      <c r="B37" s="51" t="s">
        <v>27</v>
      </c>
      <c r="C37" s="13">
        <v>22.8</v>
      </c>
      <c r="D37" s="14">
        <v>17</v>
      </c>
      <c r="E37" s="15">
        <v>29.8</v>
      </c>
      <c r="F37" s="13">
        <v>14.4</v>
      </c>
      <c r="G37" s="14">
        <v>9.9</v>
      </c>
      <c r="H37" s="15">
        <v>20.6</v>
      </c>
      <c r="I37" s="13">
        <v>72</v>
      </c>
      <c r="J37" s="14">
        <v>64.5</v>
      </c>
      <c r="K37" s="15">
        <v>78.400000000000006</v>
      </c>
    </row>
    <row r="38" spans="1:14" hidden="1" x14ac:dyDescent="0.2">
      <c r="A38" s="61" t="s">
        <v>23</v>
      </c>
      <c r="B38" s="6" t="s">
        <v>27</v>
      </c>
      <c r="C38" s="13">
        <v>20.9</v>
      </c>
      <c r="D38" s="14">
        <v>16.600000000000001</v>
      </c>
      <c r="E38" s="15">
        <v>26</v>
      </c>
      <c r="F38" s="13">
        <v>12.5</v>
      </c>
      <c r="G38" s="14">
        <v>9.1999999999999993</v>
      </c>
      <c r="H38" s="15">
        <v>16.8</v>
      </c>
      <c r="I38" s="13">
        <v>71</v>
      </c>
      <c r="J38" s="14">
        <v>65.5</v>
      </c>
      <c r="K38" s="15">
        <v>76</v>
      </c>
    </row>
    <row r="39" spans="1:14" hidden="1" x14ac:dyDescent="0.2">
      <c r="A39" s="61" t="s">
        <v>24</v>
      </c>
      <c r="B39" s="6" t="s">
        <v>27</v>
      </c>
      <c r="C39" s="13">
        <v>23.7</v>
      </c>
      <c r="D39" s="14">
        <v>30.2</v>
      </c>
      <c r="E39" s="15">
        <v>27.6</v>
      </c>
      <c r="F39" s="13">
        <v>16.100000000000001</v>
      </c>
      <c r="G39" s="14">
        <v>13.2</v>
      </c>
      <c r="H39" s="15">
        <v>20</v>
      </c>
      <c r="I39" s="13">
        <v>67.900000000000006</v>
      </c>
      <c r="J39" s="14">
        <v>63.8</v>
      </c>
      <c r="K39" s="15">
        <v>71.8</v>
      </c>
    </row>
    <row r="40" spans="1:14" hidden="1" x14ac:dyDescent="0.2">
      <c r="A40" s="61" t="s">
        <v>25</v>
      </c>
      <c r="B40" s="6" t="s">
        <v>27</v>
      </c>
      <c r="C40" s="13">
        <v>12.7</v>
      </c>
      <c r="D40" s="14">
        <v>10.1</v>
      </c>
      <c r="E40" s="15">
        <v>25.8</v>
      </c>
      <c r="F40" s="13">
        <v>12.8</v>
      </c>
      <c r="G40" s="14">
        <v>10.199999999999999</v>
      </c>
      <c r="H40" s="15">
        <v>15.9</v>
      </c>
      <c r="I40" s="13">
        <v>59.4</v>
      </c>
      <c r="J40" s="14">
        <v>55.6</v>
      </c>
      <c r="K40" s="15">
        <v>63.7</v>
      </c>
    </row>
    <row r="41" spans="1:14" x14ac:dyDescent="0.2">
      <c r="A41" s="62" t="s">
        <v>26</v>
      </c>
      <c r="B41" s="6" t="s">
        <v>27</v>
      </c>
      <c r="C41" s="16">
        <v>9</v>
      </c>
      <c r="D41" s="2">
        <v>6.8</v>
      </c>
      <c r="E41" s="17">
        <v>11.9</v>
      </c>
      <c r="F41" s="16">
        <v>5.7</v>
      </c>
      <c r="G41" s="2">
        <v>4</v>
      </c>
      <c r="H41" s="17">
        <v>8.1</v>
      </c>
      <c r="I41" s="16">
        <v>51.7</v>
      </c>
      <c r="J41" s="2">
        <v>47.3</v>
      </c>
      <c r="K41" s="17">
        <v>56.2</v>
      </c>
    </row>
    <row r="42" spans="1:14" hidden="1" x14ac:dyDescent="0.2">
      <c r="A42" s="60" t="s">
        <v>22</v>
      </c>
      <c r="B42" s="51" t="s">
        <v>28</v>
      </c>
      <c r="C42" s="52">
        <v>18.5</v>
      </c>
      <c r="D42" s="24">
        <v>13.3</v>
      </c>
      <c r="E42" s="25">
        <v>25.8</v>
      </c>
      <c r="F42" s="52">
        <v>11.7</v>
      </c>
      <c r="G42" s="24">
        <v>7.3</v>
      </c>
      <c r="H42" s="25">
        <v>18.2</v>
      </c>
      <c r="I42" s="52">
        <v>73.900000000000006</v>
      </c>
      <c r="J42" s="24">
        <v>66.5</v>
      </c>
      <c r="K42" s="25">
        <v>80.2</v>
      </c>
    </row>
    <row r="43" spans="1:14" hidden="1" x14ac:dyDescent="0.2">
      <c r="A43" s="61" t="s">
        <v>23</v>
      </c>
      <c r="B43" s="6" t="s">
        <v>28</v>
      </c>
      <c r="C43" s="13">
        <v>19.899999999999999</v>
      </c>
      <c r="D43" s="14">
        <v>15.6</v>
      </c>
      <c r="E43" s="15">
        <v>25</v>
      </c>
      <c r="F43" s="13">
        <v>14.6</v>
      </c>
      <c r="G43" s="14">
        <v>10.9</v>
      </c>
      <c r="H43" s="15">
        <v>19.3</v>
      </c>
      <c r="I43" s="13">
        <v>71.599999999999994</v>
      </c>
      <c r="J43" s="14">
        <v>66</v>
      </c>
      <c r="K43" s="15">
        <v>76.599999999999994</v>
      </c>
    </row>
    <row r="44" spans="1:14" hidden="1" x14ac:dyDescent="0.2">
      <c r="A44" s="61" t="s">
        <v>24</v>
      </c>
      <c r="B44" s="6" t="s">
        <v>28</v>
      </c>
      <c r="C44" s="13">
        <v>22.1</v>
      </c>
      <c r="D44" s="14">
        <v>18.8</v>
      </c>
      <c r="E44" s="15">
        <v>25.9</v>
      </c>
      <c r="F44" s="13">
        <v>15.5</v>
      </c>
      <c r="G44" s="14">
        <v>12.7</v>
      </c>
      <c r="H44" s="15">
        <v>18.899999999999999</v>
      </c>
      <c r="I44" s="13">
        <v>70.599999999999994</v>
      </c>
      <c r="J44" s="14">
        <v>66.599999999999994</v>
      </c>
      <c r="K44" s="15">
        <v>74.400000000000006</v>
      </c>
    </row>
    <row r="45" spans="1:14" hidden="1" x14ac:dyDescent="0.2">
      <c r="A45" s="61" t="s">
        <v>25</v>
      </c>
      <c r="B45" s="6" t="s">
        <v>28</v>
      </c>
      <c r="C45" s="13">
        <v>12.9</v>
      </c>
      <c r="D45" s="14">
        <v>10.3</v>
      </c>
      <c r="E45" s="15">
        <v>16</v>
      </c>
      <c r="F45" s="13">
        <v>11.1</v>
      </c>
      <c r="G45" s="14">
        <v>8.6</v>
      </c>
      <c r="H45" s="15">
        <v>14.1</v>
      </c>
      <c r="I45" s="13">
        <v>62.7</v>
      </c>
      <c r="J45" s="14">
        <v>58.4</v>
      </c>
      <c r="K45" s="15">
        <v>66.8</v>
      </c>
    </row>
    <row r="46" spans="1:14" x14ac:dyDescent="0.2">
      <c r="A46" s="61" t="s">
        <v>26</v>
      </c>
      <c r="B46" s="6" t="s">
        <v>28</v>
      </c>
      <c r="C46" s="13">
        <v>11.2</v>
      </c>
      <c r="D46" s="14">
        <v>8.6</v>
      </c>
      <c r="E46" s="15">
        <v>14.3</v>
      </c>
      <c r="F46" s="13">
        <v>8.8000000000000007</v>
      </c>
      <c r="G46" s="14">
        <v>6.5</v>
      </c>
      <c r="H46" s="15">
        <v>11.7</v>
      </c>
      <c r="I46" s="13">
        <v>58.3</v>
      </c>
      <c r="J46" s="14">
        <v>53.9</v>
      </c>
      <c r="K46" s="15">
        <v>62.7</v>
      </c>
    </row>
    <row r="47" spans="1:14" s="53" customFormat="1" hidden="1" x14ac:dyDescent="0.2">
      <c r="A47" s="60" t="s">
        <v>22</v>
      </c>
      <c r="B47" s="51" t="s">
        <v>31</v>
      </c>
      <c r="C47" s="52">
        <v>23.4</v>
      </c>
      <c r="D47" s="24">
        <v>17.3</v>
      </c>
      <c r="E47" s="25">
        <v>30.8</v>
      </c>
      <c r="F47" s="52">
        <v>11.8</v>
      </c>
      <c r="G47" s="24">
        <v>7.5</v>
      </c>
      <c r="H47" s="25">
        <v>17.899999999999999</v>
      </c>
      <c r="I47" s="52">
        <v>77.099999999999994</v>
      </c>
      <c r="J47" s="24">
        <v>69.7</v>
      </c>
      <c r="K47" s="25">
        <v>83.2</v>
      </c>
      <c r="L47" s="39"/>
      <c r="N47" s="40"/>
    </row>
    <row r="48" spans="1:14" s="27" customFormat="1" hidden="1" x14ac:dyDescent="0.2">
      <c r="A48" s="61" t="s">
        <v>23</v>
      </c>
      <c r="B48" s="6" t="s">
        <v>31</v>
      </c>
      <c r="C48" s="13">
        <v>16.2</v>
      </c>
      <c r="D48" s="14">
        <v>12.3</v>
      </c>
      <c r="E48" s="15">
        <v>21.1</v>
      </c>
      <c r="F48" s="13">
        <v>11.2</v>
      </c>
      <c r="G48" s="14">
        <v>8</v>
      </c>
      <c r="H48" s="15">
        <v>15.5</v>
      </c>
      <c r="I48" s="13">
        <v>66.2</v>
      </c>
      <c r="J48" s="14">
        <v>60.4</v>
      </c>
      <c r="K48" s="15">
        <v>71.599999999999994</v>
      </c>
      <c r="L48" s="26"/>
      <c r="N48" s="4"/>
    </row>
    <row r="49" spans="1:14" s="27" customFormat="1" hidden="1" x14ac:dyDescent="0.2">
      <c r="A49" s="61" t="s">
        <v>24</v>
      </c>
      <c r="B49" s="6" t="s">
        <v>31</v>
      </c>
      <c r="C49" s="13">
        <v>20.9</v>
      </c>
      <c r="D49" s="14">
        <v>17.7</v>
      </c>
      <c r="E49" s="15">
        <v>24.6</v>
      </c>
      <c r="F49" s="13">
        <v>14.9</v>
      </c>
      <c r="G49" s="14">
        <v>12.2</v>
      </c>
      <c r="H49" s="15">
        <v>18.2</v>
      </c>
      <c r="I49" s="13">
        <v>68.400000000000006</v>
      </c>
      <c r="J49" s="14">
        <v>64.3</v>
      </c>
      <c r="K49" s="15">
        <v>72.099999999999994</v>
      </c>
      <c r="L49" s="26"/>
      <c r="N49" s="4"/>
    </row>
    <row r="50" spans="1:14" s="27" customFormat="1" hidden="1" x14ac:dyDescent="0.2">
      <c r="A50" s="61" t="s">
        <v>25</v>
      </c>
      <c r="B50" s="6" t="s">
        <v>31</v>
      </c>
      <c r="C50" s="13">
        <v>14.6</v>
      </c>
      <c r="D50" s="14">
        <v>11.9</v>
      </c>
      <c r="E50" s="15">
        <v>17.8</v>
      </c>
      <c r="F50" s="13">
        <v>11.6</v>
      </c>
      <c r="G50" s="14">
        <v>9.1</v>
      </c>
      <c r="H50" s="15">
        <v>14.6</v>
      </c>
      <c r="I50" s="13">
        <v>64.400000000000006</v>
      </c>
      <c r="J50" s="14">
        <v>60.2</v>
      </c>
      <c r="K50" s="15">
        <v>68.3</v>
      </c>
      <c r="L50" s="26"/>
      <c r="N50" s="4"/>
    </row>
    <row r="51" spans="1:14" s="54" customFormat="1" x14ac:dyDescent="0.2">
      <c r="A51" s="62" t="s">
        <v>26</v>
      </c>
      <c r="B51" s="7" t="s">
        <v>31</v>
      </c>
      <c r="C51" s="16">
        <v>8.6999999999999993</v>
      </c>
      <c r="D51" s="2">
        <v>6.5</v>
      </c>
      <c r="E51" s="17">
        <v>11.6</v>
      </c>
      <c r="F51" s="16">
        <v>7.4</v>
      </c>
      <c r="G51" s="2">
        <v>5.4</v>
      </c>
      <c r="H51" s="17">
        <v>10.1</v>
      </c>
      <c r="I51" s="16">
        <v>53.9</v>
      </c>
      <c r="J51" s="2">
        <v>49.4</v>
      </c>
      <c r="K51" s="17">
        <v>58.4</v>
      </c>
      <c r="L51" s="55"/>
      <c r="N51" s="107"/>
    </row>
    <row r="52" spans="1:14" s="53" customFormat="1" hidden="1" x14ac:dyDescent="0.2">
      <c r="A52" s="60" t="s">
        <v>22</v>
      </c>
      <c r="B52" s="51" t="s">
        <v>32</v>
      </c>
      <c r="C52" s="52">
        <v>19.5</v>
      </c>
      <c r="D52" s="24">
        <v>14.3</v>
      </c>
      <c r="E52" s="25">
        <v>26.1</v>
      </c>
      <c r="F52" s="52">
        <v>12.9</v>
      </c>
      <c r="G52" s="24">
        <v>8.6</v>
      </c>
      <c r="H52" s="25">
        <v>18.899999999999999</v>
      </c>
      <c r="I52" s="52">
        <v>67.3</v>
      </c>
      <c r="J52" s="24">
        <v>59.8</v>
      </c>
      <c r="K52" s="25">
        <v>73.900000000000006</v>
      </c>
      <c r="L52" s="39"/>
      <c r="N52" s="40"/>
    </row>
    <row r="53" spans="1:14" s="27" customFormat="1" hidden="1" x14ac:dyDescent="0.2">
      <c r="A53" s="61" t="s">
        <v>23</v>
      </c>
      <c r="B53" s="6" t="s">
        <v>32</v>
      </c>
      <c r="C53" s="13">
        <v>21.6</v>
      </c>
      <c r="D53" s="14">
        <v>17.2</v>
      </c>
      <c r="E53" s="15">
        <v>26.8</v>
      </c>
      <c r="F53" s="13">
        <v>16.899999999999999</v>
      </c>
      <c r="G53" s="14">
        <v>13</v>
      </c>
      <c r="H53" s="15">
        <v>21.8</v>
      </c>
      <c r="I53" s="13">
        <v>69.400000000000006</v>
      </c>
      <c r="J53" s="14">
        <v>63.8</v>
      </c>
      <c r="K53" s="15">
        <v>74.5</v>
      </c>
      <c r="L53" s="26"/>
      <c r="N53" s="4"/>
    </row>
    <row r="54" spans="1:14" s="27" customFormat="1" hidden="1" x14ac:dyDescent="0.2">
      <c r="A54" s="61" t="s">
        <v>24</v>
      </c>
      <c r="B54" s="6" t="s">
        <v>32</v>
      </c>
      <c r="C54" s="13">
        <v>17.100000000000001</v>
      </c>
      <c r="D54" s="14">
        <v>14.1</v>
      </c>
      <c r="E54" s="15">
        <v>20.6</v>
      </c>
      <c r="F54" s="13">
        <v>13.2</v>
      </c>
      <c r="G54" s="14">
        <v>10.5</v>
      </c>
      <c r="H54" s="15">
        <v>16.399999999999999</v>
      </c>
      <c r="I54" s="13">
        <v>65.099999999999994</v>
      </c>
      <c r="J54" s="14">
        <v>60.9</v>
      </c>
      <c r="K54" s="15">
        <v>69.099999999999994</v>
      </c>
      <c r="L54" s="26"/>
      <c r="N54" s="4"/>
    </row>
    <row r="55" spans="1:14" s="27" customFormat="1" hidden="1" x14ac:dyDescent="0.2">
      <c r="A55" s="61" t="s">
        <v>25</v>
      </c>
      <c r="B55" s="6" t="s">
        <v>32</v>
      </c>
      <c r="C55" s="13">
        <v>11.9</v>
      </c>
      <c r="D55" s="14">
        <v>9.4</v>
      </c>
      <c r="E55" s="15">
        <v>15</v>
      </c>
      <c r="F55" s="13">
        <v>8.8000000000000007</v>
      </c>
      <c r="G55" s="14">
        <v>6.6</v>
      </c>
      <c r="H55" s="15">
        <v>11.6</v>
      </c>
      <c r="I55" s="13">
        <v>61.8</v>
      </c>
      <c r="J55" s="14">
        <v>57.4</v>
      </c>
      <c r="K55" s="15">
        <v>65.900000000000006</v>
      </c>
      <c r="L55" s="26"/>
      <c r="N55" s="4"/>
    </row>
    <row r="56" spans="1:14" s="54" customFormat="1" x14ac:dyDescent="0.2">
      <c r="A56" s="62" t="s">
        <v>26</v>
      </c>
      <c r="B56" s="7" t="s">
        <v>32</v>
      </c>
      <c r="C56" s="16">
        <v>10.1</v>
      </c>
      <c r="D56" s="2">
        <v>7.8</v>
      </c>
      <c r="E56" s="17">
        <v>13.2</v>
      </c>
      <c r="F56" s="16">
        <v>7</v>
      </c>
      <c r="G56" s="2">
        <v>5</v>
      </c>
      <c r="H56" s="17">
        <v>9.6</v>
      </c>
      <c r="I56" s="16">
        <v>53.1</v>
      </c>
      <c r="J56" s="2">
        <v>48.6</v>
      </c>
      <c r="K56" s="17">
        <v>57.5</v>
      </c>
      <c r="L56" s="55"/>
      <c r="N56" s="107"/>
    </row>
    <row r="57" spans="1:14" hidden="1" x14ac:dyDescent="0.2">
      <c r="A57" s="60" t="s">
        <v>22</v>
      </c>
      <c r="B57" s="6" t="s">
        <v>33</v>
      </c>
      <c r="C57" s="13">
        <v>31.5</v>
      </c>
      <c r="D57" s="14">
        <v>24.5</v>
      </c>
      <c r="E57" s="15">
        <v>39.5</v>
      </c>
      <c r="F57" s="13">
        <v>12</v>
      </c>
      <c r="G57" s="14">
        <v>7.5</v>
      </c>
      <c r="H57" s="15">
        <v>18.399999999999999</v>
      </c>
      <c r="I57" s="13">
        <v>69.2</v>
      </c>
      <c r="J57" s="14">
        <v>61.4</v>
      </c>
      <c r="K57" s="15">
        <v>75.900000000000006</v>
      </c>
    </row>
    <row r="58" spans="1:14" hidden="1" x14ac:dyDescent="0.2">
      <c r="A58" s="61" t="s">
        <v>23</v>
      </c>
      <c r="B58" s="6" t="s">
        <v>33</v>
      </c>
      <c r="C58" s="13">
        <v>19.3</v>
      </c>
      <c r="D58" s="14">
        <v>15</v>
      </c>
      <c r="E58" s="15">
        <v>24.6</v>
      </c>
      <c r="F58" s="13">
        <v>12.6</v>
      </c>
      <c r="G58" s="14">
        <v>9</v>
      </c>
      <c r="H58" s="15">
        <v>17.399999999999999</v>
      </c>
      <c r="I58" s="13">
        <v>71.8</v>
      </c>
      <c r="J58" s="14">
        <v>65.900000000000006</v>
      </c>
      <c r="K58" s="15">
        <v>77.099999999999994</v>
      </c>
    </row>
    <row r="59" spans="1:14" hidden="1" x14ac:dyDescent="0.2">
      <c r="A59" s="61" t="s">
        <v>24</v>
      </c>
      <c r="B59" s="6" t="s">
        <v>33</v>
      </c>
      <c r="C59" s="13">
        <v>20.8</v>
      </c>
      <c r="D59" s="14">
        <v>17.5</v>
      </c>
      <c r="E59" s="15">
        <v>24.5</v>
      </c>
      <c r="F59" s="13">
        <v>13.3</v>
      </c>
      <c r="G59" s="14">
        <v>10.6</v>
      </c>
      <c r="H59" s="15">
        <v>16.5</v>
      </c>
      <c r="I59" s="13">
        <v>71.900000000000006</v>
      </c>
      <c r="J59" s="14">
        <v>67.900000000000006</v>
      </c>
      <c r="K59" s="15">
        <v>75.599999999999994</v>
      </c>
    </row>
    <row r="60" spans="1:14" hidden="1" x14ac:dyDescent="0.2">
      <c r="A60" s="61" t="s">
        <v>25</v>
      </c>
      <c r="B60" s="6" t="s">
        <v>33</v>
      </c>
      <c r="C60" s="13">
        <v>13.4</v>
      </c>
      <c r="D60" s="14">
        <v>10.8</v>
      </c>
      <c r="E60" s="15">
        <v>16.600000000000001</v>
      </c>
      <c r="F60" s="13">
        <v>10.7</v>
      </c>
      <c r="G60" s="14">
        <v>8.4</v>
      </c>
      <c r="H60" s="15">
        <v>13.6</v>
      </c>
      <c r="I60" s="13">
        <v>63</v>
      </c>
      <c r="J60" s="14">
        <v>58.7</v>
      </c>
      <c r="K60" s="15">
        <v>67.099999999999994</v>
      </c>
    </row>
    <row r="61" spans="1:14" s="54" customFormat="1" x14ac:dyDescent="0.2">
      <c r="A61" s="62" t="s">
        <v>26</v>
      </c>
      <c r="B61" s="7" t="s">
        <v>33</v>
      </c>
      <c r="C61" s="16">
        <v>9.1</v>
      </c>
      <c r="D61" s="2">
        <v>6.9</v>
      </c>
      <c r="E61" s="17">
        <v>12</v>
      </c>
      <c r="F61" s="16">
        <v>5.7</v>
      </c>
      <c r="G61" s="2">
        <v>4</v>
      </c>
      <c r="H61" s="17">
        <v>8.1999999999999993</v>
      </c>
      <c r="I61" s="16">
        <v>55</v>
      </c>
      <c r="J61" s="2">
        <v>50.6</v>
      </c>
      <c r="K61" s="17">
        <v>59.4</v>
      </c>
      <c r="L61" s="55"/>
      <c r="N61" s="107"/>
    </row>
    <row r="62" spans="1:14" s="53" customFormat="1" hidden="1" x14ac:dyDescent="0.2">
      <c r="A62" s="60" t="s">
        <v>22</v>
      </c>
      <c r="B62" s="51" t="s">
        <v>34</v>
      </c>
      <c r="C62" s="52">
        <v>21.444220000000001</v>
      </c>
      <c r="D62" s="24">
        <v>15.291170000000001</v>
      </c>
      <c r="E62" s="25">
        <v>29.219169999999998</v>
      </c>
      <c r="F62" s="24">
        <v>12.819439999999998</v>
      </c>
      <c r="G62" s="24">
        <v>8.20974</v>
      </c>
      <c r="H62" s="25">
        <v>19.468499999999999</v>
      </c>
      <c r="I62" s="24">
        <v>69.187309999999997</v>
      </c>
      <c r="J62" s="24">
        <v>60.954589999999996</v>
      </c>
      <c r="K62" s="25">
        <v>76.357460000000003</v>
      </c>
      <c r="L62" s="39"/>
      <c r="N62" s="40"/>
    </row>
    <row r="63" spans="1:14" s="27" customFormat="1" hidden="1" x14ac:dyDescent="0.2">
      <c r="A63" s="61" t="s">
        <v>23</v>
      </c>
      <c r="B63" s="6" t="s">
        <v>34</v>
      </c>
      <c r="C63" s="13">
        <v>26.880090000000003</v>
      </c>
      <c r="D63" s="14">
        <v>21.822970000000002</v>
      </c>
      <c r="E63" s="15">
        <v>32.620130000000003</v>
      </c>
      <c r="F63" s="14">
        <v>14.46799</v>
      </c>
      <c r="G63" s="14">
        <v>10.68717</v>
      </c>
      <c r="H63" s="15">
        <v>19.297360000000001</v>
      </c>
      <c r="I63" s="14">
        <v>74.606939999999994</v>
      </c>
      <c r="J63" s="14">
        <v>68.858819999999994</v>
      </c>
      <c r="K63" s="15">
        <v>79.608249999999998</v>
      </c>
      <c r="L63" s="26"/>
      <c r="N63" s="4"/>
    </row>
    <row r="64" spans="1:14" s="27" customFormat="1" hidden="1" x14ac:dyDescent="0.2">
      <c r="A64" s="61" t="s">
        <v>24</v>
      </c>
      <c r="B64" s="6" t="s">
        <v>34</v>
      </c>
      <c r="C64" s="13">
        <v>18.204600000000003</v>
      </c>
      <c r="D64" s="14">
        <v>15.183269999999998</v>
      </c>
      <c r="E64" s="15">
        <v>21.67352</v>
      </c>
      <c r="F64" s="14">
        <v>13.455270000000001</v>
      </c>
      <c r="G64" s="14">
        <v>10.81621</v>
      </c>
      <c r="H64" s="15">
        <v>16.618260000000003</v>
      </c>
      <c r="I64" s="14">
        <v>67.425629999999998</v>
      </c>
      <c r="J64" s="14">
        <v>63.298989999999996</v>
      </c>
      <c r="K64" s="15">
        <v>71.298670000000001</v>
      </c>
      <c r="L64" s="26"/>
      <c r="N64" s="4"/>
    </row>
    <row r="65" spans="1:14" s="27" customFormat="1" hidden="1" x14ac:dyDescent="0.2">
      <c r="A65" s="61" t="s">
        <v>25</v>
      </c>
      <c r="B65" s="6" t="s">
        <v>34</v>
      </c>
      <c r="C65" s="13">
        <v>15.98563</v>
      </c>
      <c r="D65" s="14">
        <v>13.135269999999998</v>
      </c>
      <c r="E65" s="15">
        <v>19.316959999999998</v>
      </c>
      <c r="F65" s="14">
        <v>11.90361</v>
      </c>
      <c r="G65" s="14">
        <v>9.4208099999999995</v>
      </c>
      <c r="H65" s="15">
        <v>14.932870000000001</v>
      </c>
      <c r="I65" s="14">
        <v>63.770340000000004</v>
      </c>
      <c r="J65" s="14">
        <v>59.584199999999996</v>
      </c>
      <c r="K65" s="15">
        <v>67.757509999999996</v>
      </c>
      <c r="L65" s="26"/>
      <c r="N65" s="4"/>
    </row>
    <row r="66" spans="1:14" s="54" customFormat="1" x14ac:dyDescent="0.2">
      <c r="A66" s="62" t="s">
        <v>26</v>
      </c>
      <c r="B66" s="7" t="s">
        <v>34</v>
      </c>
      <c r="C66" s="16">
        <v>10.83075</v>
      </c>
      <c r="D66" s="2">
        <v>8.4070800000000006</v>
      </c>
      <c r="E66" s="17">
        <v>13.847499999999998</v>
      </c>
      <c r="F66" s="16">
        <v>7.105599999999999</v>
      </c>
      <c r="G66" s="2">
        <v>5.1757900000000001</v>
      </c>
      <c r="H66" s="17">
        <v>9.6814900000000002</v>
      </c>
      <c r="I66" s="16">
        <v>52.158070000000002</v>
      </c>
      <c r="J66" s="2">
        <v>47.689459999999997</v>
      </c>
      <c r="K66" s="17">
        <v>56.592399999999998</v>
      </c>
      <c r="L66" s="55"/>
      <c r="N66" s="107"/>
    </row>
    <row r="67" spans="1:14" s="27" customFormat="1" hidden="1" x14ac:dyDescent="0.2">
      <c r="A67" s="61" t="s">
        <v>22</v>
      </c>
      <c r="B67" s="6" t="s">
        <v>35</v>
      </c>
      <c r="C67" s="26">
        <v>25.2</v>
      </c>
      <c r="D67" s="14">
        <v>18.3</v>
      </c>
      <c r="E67" s="15">
        <v>33.700000000000003</v>
      </c>
      <c r="F67" s="13">
        <v>5.9</v>
      </c>
      <c r="G67" s="14">
        <v>3</v>
      </c>
      <c r="H67" s="15">
        <v>11.2</v>
      </c>
      <c r="I67" s="13">
        <v>65.900000000000006</v>
      </c>
      <c r="J67" s="14">
        <v>57.2</v>
      </c>
      <c r="K67" s="15">
        <v>73.7</v>
      </c>
      <c r="L67" s="26"/>
      <c r="N67" s="4"/>
    </row>
    <row r="68" spans="1:14" s="27" customFormat="1" hidden="1" x14ac:dyDescent="0.2">
      <c r="A68" s="61" t="s">
        <v>23</v>
      </c>
      <c r="B68" s="6" t="s">
        <v>35</v>
      </c>
      <c r="C68" s="26">
        <v>22.9</v>
      </c>
      <c r="D68" s="14">
        <v>18.5</v>
      </c>
      <c r="E68" s="15">
        <v>28.1</v>
      </c>
      <c r="F68" s="13">
        <v>13.1</v>
      </c>
      <c r="G68" s="14">
        <v>9.6</v>
      </c>
      <c r="H68" s="15">
        <v>17.600000000000001</v>
      </c>
      <c r="I68" s="13">
        <v>71.7</v>
      </c>
      <c r="J68" s="14">
        <v>66.2</v>
      </c>
      <c r="K68" s="15">
        <v>76.7</v>
      </c>
      <c r="L68" s="26"/>
      <c r="N68" s="4"/>
    </row>
    <row r="69" spans="1:14" s="27" customFormat="1" hidden="1" x14ac:dyDescent="0.2">
      <c r="A69" s="61" t="s">
        <v>24</v>
      </c>
      <c r="B69" s="6" t="s">
        <v>35</v>
      </c>
      <c r="C69" s="26">
        <v>20.5</v>
      </c>
      <c r="D69" s="14">
        <v>17.2</v>
      </c>
      <c r="E69" s="15">
        <v>24.2</v>
      </c>
      <c r="F69" s="13">
        <v>14.1</v>
      </c>
      <c r="G69" s="14">
        <v>11.3</v>
      </c>
      <c r="H69" s="15">
        <v>17.5</v>
      </c>
      <c r="I69" s="13">
        <v>69.599999999999994</v>
      </c>
      <c r="J69" s="14">
        <v>65.5</v>
      </c>
      <c r="K69" s="15">
        <v>73.5</v>
      </c>
      <c r="L69" s="26"/>
      <c r="N69" s="4"/>
    </row>
    <row r="70" spans="1:14" s="27" customFormat="1" hidden="1" x14ac:dyDescent="0.2">
      <c r="A70" s="61" t="s">
        <v>25</v>
      </c>
      <c r="B70" s="6" t="s">
        <v>35</v>
      </c>
      <c r="C70" s="26">
        <v>14.5</v>
      </c>
      <c r="D70" s="14">
        <v>11.7</v>
      </c>
      <c r="E70" s="15">
        <v>17.8</v>
      </c>
      <c r="F70" s="13">
        <v>13.4</v>
      </c>
      <c r="G70" s="14">
        <v>10.8</v>
      </c>
      <c r="H70" s="15">
        <v>16.600000000000001</v>
      </c>
      <c r="I70" s="13">
        <v>63.2</v>
      </c>
      <c r="J70" s="14">
        <v>58.9</v>
      </c>
      <c r="K70" s="15">
        <v>67.400000000000006</v>
      </c>
      <c r="L70" s="26"/>
      <c r="N70" s="4"/>
    </row>
    <row r="71" spans="1:14" s="54" customFormat="1" x14ac:dyDescent="0.2">
      <c r="A71" s="62" t="s">
        <v>26</v>
      </c>
      <c r="B71" s="7" t="s">
        <v>35</v>
      </c>
      <c r="C71" s="55">
        <v>10.7</v>
      </c>
      <c r="D71" s="2">
        <v>8.3000000000000007</v>
      </c>
      <c r="E71" s="17">
        <v>13.6</v>
      </c>
      <c r="F71" s="16">
        <v>9</v>
      </c>
      <c r="G71" s="2">
        <v>6.8</v>
      </c>
      <c r="H71" s="17">
        <v>11.8</v>
      </c>
      <c r="I71" s="16">
        <v>55.3</v>
      </c>
      <c r="J71" s="2">
        <v>50.9</v>
      </c>
      <c r="K71" s="17">
        <v>59.7</v>
      </c>
      <c r="L71" s="55"/>
      <c r="N71" s="107"/>
    </row>
    <row r="72" spans="1:14" s="53" customFormat="1" hidden="1" x14ac:dyDescent="0.2">
      <c r="A72" s="60" t="s">
        <v>22</v>
      </c>
      <c r="B72" s="51" t="s">
        <v>36</v>
      </c>
      <c r="C72" s="52">
        <v>28</v>
      </c>
      <c r="D72" s="24">
        <v>20.6</v>
      </c>
      <c r="E72" s="25">
        <v>36.799999999999997</v>
      </c>
      <c r="F72" s="52">
        <v>13.2</v>
      </c>
      <c r="G72" s="24">
        <v>8</v>
      </c>
      <c r="H72" s="25">
        <v>21</v>
      </c>
      <c r="I72" s="52">
        <v>84.1</v>
      </c>
      <c r="J72" s="24">
        <v>76.599999999999994</v>
      </c>
      <c r="K72" s="25">
        <v>89.5</v>
      </c>
      <c r="L72" s="39"/>
      <c r="N72" s="40"/>
    </row>
    <row r="73" spans="1:14" s="27" customFormat="1" hidden="1" x14ac:dyDescent="0.2">
      <c r="A73" s="61" t="s">
        <v>23</v>
      </c>
      <c r="B73" s="6" t="s">
        <v>36</v>
      </c>
      <c r="C73" s="13">
        <v>27.7</v>
      </c>
      <c r="D73" s="14">
        <v>22.9</v>
      </c>
      <c r="E73" s="15">
        <v>33.1</v>
      </c>
      <c r="F73" s="13">
        <v>9.8000000000000007</v>
      </c>
      <c r="G73" s="14">
        <v>6.9</v>
      </c>
      <c r="H73" s="15">
        <v>13.7</v>
      </c>
      <c r="I73" s="13">
        <v>70.099999999999994</v>
      </c>
      <c r="J73" s="14">
        <v>64.5</v>
      </c>
      <c r="K73" s="15">
        <v>75.099999999999994</v>
      </c>
      <c r="L73" s="26"/>
      <c r="N73" s="4"/>
    </row>
    <row r="74" spans="1:14" s="27" customFormat="1" hidden="1" x14ac:dyDescent="0.2">
      <c r="A74" s="61" t="s">
        <v>24</v>
      </c>
      <c r="B74" s="6" t="s">
        <v>36</v>
      </c>
      <c r="C74" s="13">
        <v>19.8</v>
      </c>
      <c r="D74" s="14">
        <v>16.600000000000001</v>
      </c>
      <c r="E74" s="15">
        <v>23.5</v>
      </c>
      <c r="F74" s="13">
        <v>11</v>
      </c>
      <c r="G74" s="14">
        <v>8.6</v>
      </c>
      <c r="H74" s="15">
        <v>14</v>
      </c>
      <c r="I74" s="13">
        <v>65.099999999999994</v>
      </c>
      <c r="J74" s="14">
        <v>60.8</v>
      </c>
      <c r="K74" s="15">
        <v>69.099999999999994</v>
      </c>
      <c r="L74" s="26"/>
      <c r="N74" s="4"/>
    </row>
    <row r="75" spans="1:14" s="27" customFormat="1" hidden="1" x14ac:dyDescent="0.2">
      <c r="A75" s="61" t="s">
        <v>25</v>
      </c>
      <c r="B75" s="6" t="s">
        <v>36</v>
      </c>
      <c r="C75" s="13">
        <v>15</v>
      </c>
      <c r="D75" s="14">
        <v>12.2</v>
      </c>
      <c r="E75" s="15">
        <v>18.3</v>
      </c>
      <c r="F75" s="13">
        <v>14.8</v>
      </c>
      <c r="G75" s="14">
        <v>12.2</v>
      </c>
      <c r="H75" s="15">
        <v>18.2</v>
      </c>
      <c r="I75" s="13">
        <v>64.8</v>
      </c>
      <c r="J75" s="14">
        <v>60.5</v>
      </c>
      <c r="K75" s="15">
        <v>68.900000000000006</v>
      </c>
      <c r="L75" s="26"/>
      <c r="N75" s="4"/>
    </row>
    <row r="76" spans="1:14" s="54" customFormat="1" x14ac:dyDescent="0.2">
      <c r="A76" s="62" t="s">
        <v>26</v>
      </c>
      <c r="B76" s="7" t="s">
        <v>36</v>
      </c>
      <c r="C76" s="16">
        <v>8.6999999999999993</v>
      </c>
      <c r="D76" s="2">
        <v>6.5</v>
      </c>
      <c r="E76" s="17">
        <v>11.6</v>
      </c>
      <c r="F76" s="16">
        <v>6.6</v>
      </c>
      <c r="G76" s="2">
        <v>4.7</v>
      </c>
      <c r="H76" s="17">
        <v>9.1999999999999993</v>
      </c>
      <c r="I76" s="16">
        <v>57.1</v>
      </c>
      <c r="J76" s="2">
        <v>52.7</v>
      </c>
      <c r="K76" s="17">
        <v>61.4</v>
      </c>
      <c r="L76" s="26"/>
      <c r="N76" s="107"/>
    </row>
    <row r="77" spans="1:14" s="53" customFormat="1" hidden="1" x14ac:dyDescent="0.2">
      <c r="A77" s="60" t="s">
        <v>22</v>
      </c>
      <c r="B77" s="51" t="s">
        <v>37</v>
      </c>
      <c r="C77" s="52">
        <v>22.3</v>
      </c>
      <c r="D77" s="24">
        <v>16.5</v>
      </c>
      <c r="E77" s="25">
        <v>29.3</v>
      </c>
      <c r="F77" s="52">
        <v>18.600000000000001</v>
      </c>
      <c r="G77" s="24">
        <v>13.2</v>
      </c>
      <c r="H77" s="25">
        <v>25.6</v>
      </c>
      <c r="I77" s="52">
        <v>66.400000000000006</v>
      </c>
      <c r="J77" s="24">
        <v>58.8</v>
      </c>
      <c r="K77" s="25">
        <v>73.3</v>
      </c>
      <c r="L77" s="39"/>
      <c r="N77" s="40"/>
    </row>
    <row r="78" spans="1:14" s="27" customFormat="1" hidden="1" x14ac:dyDescent="0.2">
      <c r="A78" s="61" t="s">
        <v>23</v>
      </c>
      <c r="B78" s="6" t="s">
        <v>37</v>
      </c>
      <c r="C78" s="13">
        <v>26.3</v>
      </c>
      <c r="D78" s="14">
        <v>21.6</v>
      </c>
      <c r="E78" s="15">
        <v>31.5</v>
      </c>
      <c r="F78" s="13">
        <v>20.2</v>
      </c>
      <c r="G78" s="14">
        <v>16.100000000000001</v>
      </c>
      <c r="H78" s="15">
        <v>25.1</v>
      </c>
      <c r="I78" s="13">
        <v>70.599999999999994</v>
      </c>
      <c r="J78" s="14">
        <v>65.2</v>
      </c>
      <c r="K78" s="15">
        <v>75.400000000000006</v>
      </c>
      <c r="L78" s="26"/>
      <c r="N78" s="4"/>
    </row>
    <row r="79" spans="1:14" s="27" customFormat="1" hidden="1" x14ac:dyDescent="0.2">
      <c r="A79" s="61" t="s">
        <v>24</v>
      </c>
      <c r="B79" s="6" t="s">
        <v>37</v>
      </c>
      <c r="C79" s="13">
        <v>24.7</v>
      </c>
      <c r="D79" s="14">
        <v>21.1</v>
      </c>
      <c r="E79" s="15">
        <v>28.6</v>
      </c>
      <c r="F79" s="13">
        <v>18.8</v>
      </c>
      <c r="G79" s="14">
        <v>15.7</v>
      </c>
      <c r="H79" s="15">
        <v>22.5</v>
      </c>
      <c r="I79" s="13">
        <v>66.3</v>
      </c>
      <c r="J79" s="14">
        <v>62.1</v>
      </c>
      <c r="K79" s="15">
        <v>70.2</v>
      </c>
      <c r="L79" s="26"/>
      <c r="N79" s="4"/>
    </row>
    <row r="80" spans="1:14" s="27" customFormat="1" hidden="1" x14ac:dyDescent="0.2">
      <c r="A80" s="61" t="s">
        <v>25</v>
      </c>
      <c r="B80" s="6" t="s">
        <v>37</v>
      </c>
      <c r="C80" s="13">
        <v>15.4</v>
      </c>
      <c r="D80" s="14">
        <v>12.5</v>
      </c>
      <c r="E80" s="15">
        <v>18.8</v>
      </c>
      <c r="F80" s="13">
        <v>14.1</v>
      </c>
      <c r="G80" s="14">
        <v>11.3</v>
      </c>
      <c r="H80" s="15">
        <v>17.399999999999999</v>
      </c>
      <c r="I80" s="13">
        <v>65.5</v>
      </c>
      <c r="J80" s="14">
        <v>61.1</v>
      </c>
      <c r="K80" s="15">
        <v>69.7</v>
      </c>
      <c r="L80" s="26"/>
      <c r="N80" s="4"/>
    </row>
    <row r="81" spans="1:14" s="27" customFormat="1" x14ac:dyDescent="0.2">
      <c r="A81" s="61" t="s">
        <v>26</v>
      </c>
      <c r="B81" s="6" t="s">
        <v>37</v>
      </c>
      <c r="C81" s="13">
        <v>11</v>
      </c>
      <c r="D81" s="14">
        <v>8.5</v>
      </c>
      <c r="E81" s="15">
        <v>14.2</v>
      </c>
      <c r="F81" s="13">
        <v>9.1999999999999993</v>
      </c>
      <c r="G81" s="14">
        <v>6.9</v>
      </c>
      <c r="H81" s="15">
        <v>12.2</v>
      </c>
      <c r="I81" s="13">
        <v>56.7</v>
      </c>
      <c r="J81" s="14">
        <v>52.2</v>
      </c>
      <c r="K81" s="15">
        <v>61.1</v>
      </c>
      <c r="L81" s="26"/>
      <c r="N81" s="4"/>
    </row>
    <row r="82" spans="1:14" s="53" customFormat="1" hidden="1" x14ac:dyDescent="0.2">
      <c r="A82" s="60" t="s">
        <v>22</v>
      </c>
      <c r="B82" s="51" t="s">
        <v>38</v>
      </c>
      <c r="C82" s="52">
        <v>29.9</v>
      </c>
      <c r="D82" s="24">
        <v>23.1</v>
      </c>
      <c r="E82" s="25">
        <v>37.700000000000003</v>
      </c>
      <c r="F82" s="52">
        <v>29</v>
      </c>
      <c r="G82" s="24">
        <v>22.3</v>
      </c>
      <c r="H82" s="25">
        <v>36.700000000000003</v>
      </c>
      <c r="I82" s="52">
        <v>70.599999999999994</v>
      </c>
      <c r="J82" s="24">
        <v>62.7</v>
      </c>
      <c r="K82" s="25">
        <v>77.5</v>
      </c>
      <c r="L82" s="39"/>
      <c r="N82" s="40"/>
    </row>
    <row r="83" spans="1:14" s="27" customFormat="1" hidden="1" x14ac:dyDescent="0.2">
      <c r="A83" s="61" t="s">
        <v>23</v>
      </c>
      <c r="B83" s="6" t="s">
        <v>38</v>
      </c>
      <c r="C83" s="13">
        <v>26.6</v>
      </c>
      <c r="D83" s="14">
        <v>21.9</v>
      </c>
      <c r="E83" s="15">
        <v>31.9</v>
      </c>
      <c r="F83" s="13">
        <v>24.8</v>
      </c>
      <c r="G83" s="14">
        <v>20.3</v>
      </c>
      <c r="H83" s="15">
        <v>29.9</v>
      </c>
      <c r="I83" s="13">
        <v>67.5</v>
      </c>
      <c r="J83" s="14">
        <v>61.9</v>
      </c>
      <c r="K83" s="15">
        <v>72.5</v>
      </c>
      <c r="L83" s="26"/>
      <c r="N83" s="4"/>
    </row>
    <row r="84" spans="1:14" s="27" customFormat="1" hidden="1" x14ac:dyDescent="0.2">
      <c r="A84" s="61" t="s">
        <v>24</v>
      </c>
      <c r="B84" s="6" t="s">
        <v>38</v>
      </c>
      <c r="C84" s="13">
        <v>23</v>
      </c>
      <c r="D84" s="14">
        <v>19.600000000000001</v>
      </c>
      <c r="E84" s="15">
        <v>26.8</v>
      </c>
      <c r="F84" s="13">
        <v>22.5</v>
      </c>
      <c r="G84" s="14">
        <v>19.100000000000001</v>
      </c>
      <c r="H84" s="15">
        <v>26.3</v>
      </c>
      <c r="I84" s="13">
        <v>67.7</v>
      </c>
      <c r="J84" s="14">
        <v>63.5</v>
      </c>
      <c r="K84" s="15">
        <v>71.599999999999994</v>
      </c>
      <c r="L84" s="26"/>
      <c r="N84" s="4"/>
    </row>
    <row r="85" spans="1:14" s="27" customFormat="1" hidden="1" x14ac:dyDescent="0.2">
      <c r="A85" s="61" t="s">
        <v>25</v>
      </c>
      <c r="B85" s="6" t="s">
        <v>38</v>
      </c>
      <c r="C85" s="13">
        <v>17.5</v>
      </c>
      <c r="D85" s="14">
        <v>14.5</v>
      </c>
      <c r="E85" s="15">
        <v>21.1</v>
      </c>
      <c r="F85" s="13">
        <v>18.5</v>
      </c>
      <c r="G85" s="14">
        <v>15.4</v>
      </c>
      <c r="H85" s="15">
        <v>22.1</v>
      </c>
      <c r="I85" s="13">
        <v>61.2</v>
      </c>
      <c r="J85" s="14">
        <v>56.9</v>
      </c>
      <c r="K85" s="15">
        <v>65.3</v>
      </c>
      <c r="L85" s="26"/>
      <c r="N85" s="4"/>
    </row>
    <row r="86" spans="1:14" s="54" customFormat="1" x14ac:dyDescent="0.2">
      <c r="A86" s="62" t="s">
        <v>26</v>
      </c>
      <c r="B86" s="7" t="s">
        <v>38</v>
      </c>
      <c r="C86" s="16">
        <v>14.3</v>
      </c>
      <c r="D86" s="2">
        <v>11.4</v>
      </c>
      <c r="E86" s="17">
        <v>17.7</v>
      </c>
      <c r="F86" s="16">
        <v>14.4</v>
      </c>
      <c r="G86" s="2">
        <v>11.5</v>
      </c>
      <c r="H86" s="17">
        <v>17.899999999999999</v>
      </c>
      <c r="I86" s="16">
        <v>54.1</v>
      </c>
      <c r="J86" s="2">
        <v>49.5</v>
      </c>
      <c r="K86" s="17">
        <v>58.6</v>
      </c>
      <c r="L86" s="55"/>
      <c r="N86" s="107"/>
    </row>
    <row r="87" spans="1:14" s="53" customFormat="1" hidden="1" x14ac:dyDescent="0.2">
      <c r="A87" s="60" t="s">
        <v>22</v>
      </c>
      <c r="B87" s="51" t="s">
        <v>39</v>
      </c>
      <c r="C87" s="52">
        <v>25.4</v>
      </c>
      <c r="D87" s="24">
        <v>19.100000000000001</v>
      </c>
      <c r="E87" s="25">
        <v>32.9</v>
      </c>
      <c r="F87" s="52">
        <v>31.5</v>
      </c>
      <c r="G87" s="24">
        <v>24.6</v>
      </c>
      <c r="H87" s="25">
        <v>39.299999999999997</v>
      </c>
      <c r="I87" s="52">
        <v>69.2</v>
      </c>
      <c r="J87" s="24">
        <v>61.3</v>
      </c>
      <c r="K87" s="25">
        <v>76.099999999999994</v>
      </c>
      <c r="L87" s="39"/>
      <c r="N87" s="40"/>
    </row>
    <row r="88" spans="1:14" s="27" customFormat="1" hidden="1" x14ac:dyDescent="0.2">
      <c r="A88" s="61" t="s">
        <v>23</v>
      </c>
      <c r="B88" s="6" t="s">
        <v>39</v>
      </c>
      <c r="C88" s="13">
        <v>26.7</v>
      </c>
      <c r="D88" s="14">
        <v>21.8</v>
      </c>
      <c r="E88" s="15">
        <v>32.4</v>
      </c>
      <c r="F88" s="13">
        <v>27.5</v>
      </c>
      <c r="G88" s="14">
        <v>22.5</v>
      </c>
      <c r="H88" s="15">
        <v>33.200000000000003</v>
      </c>
      <c r="I88" s="13">
        <v>75.900000000000006</v>
      </c>
      <c r="J88" s="14">
        <v>70.400000000000006</v>
      </c>
      <c r="K88" s="15">
        <v>80.7</v>
      </c>
      <c r="L88" s="26"/>
      <c r="N88" s="4"/>
    </row>
    <row r="89" spans="1:14" s="27" customFormat="1" hidden="1" x14ac:dyDescent="0.2">
      <c r="A89" s="61" t="s">
        <v>24</v>
      </c>
      <c r="B89" s="6" t="s">
        <v>39</v>
      </c>
      <c r="C89" s="13">
        <v>20.5</v>
      </c>
      <c r="D89" s="14">
        <v>12.3</v>
      </c>
      <c r="E89" s="15">
        <v>24.2</v>
      </c>
      <c r="F89" s="13">
        <v>24.6</v>
      </c>
      <c r="G89" s="14">
        <v>21</v>
      </c>
      <c r="H89" s="15">
        <v>28.5</v>
      </c>
      <c r="I89" s="13">
        <v>69.900000000000006</v>
      </c>
      <c r="J89" s="14">
        <v>65.8</v>
      </c>
      <c r="K89" s="15">
        <v>73.7</v>
      </c>
      <c r="L89" s="26"/>
      <c r="N89" s="4"/>
    </row>
    <row r="90" spans="1:14" s="27" customFormat="1" hidden="1" x14ac:dyDescent="0.2">
      <c r="A90" s="61" t="s">
        <v>25</v>
      </c>
      <c r="B90" s="6" t="s">
        <v>39</v>
      </c>
      <c r="C90" s="13">
        <v>18.3</v>
      </c>
      <c r="D90" s="14">
        <v>15.3</v>
      </c>
      <c r="E90" s="15">
        <v>21.8</v>
      </c>
      <c r="F90" s="13">
        <v>21.1</v>
      </c>
      <c r="G90" s="14">
        <v>17.899999999999999</v>
      </c>
      <c r="H90" s="15">
        <v>24.7</v>
      </c>
      <c r="I90" s="13">
        <v>65.900000000000006</v>
      </c>
      <c r="J90" s="14">
        <v>61.8</v>
      </c>
      <c r="K90" s="15">
        <v>69.8</v>
      </c>
      <c r="L90" s="26"/>
      <c r="N90" s="4"/>
    </row>
    <row r="91" spans="1:14" s="54" customFormat="1" x14ac:dyDescent="0.2">
      <c r="A91" s="62" t="s">
        <v>26</v>
      </c>
      <c r="B91" s="7" t="s">
        <v>39</v>
      </c>
      <c r="C91" s="16">
        <v>8.4</v>
      </c>
      <c r="D91" s="2">
        <v>6.3</v>
      </c>
      <c r="E91" s="17">
        <v>11.3</v>
      </c>
      <c r="F91" s="16">
        <v>14.9</v>
      </c>
      <c r="G91" s="2">
        <v>12</v>
      </c>
      <c r="H91" s="17">
        <v>18.399999999999999</v>
      </c>
      <c r="I91" s="16">
        <v>52.9</v>
      </c>
      <c r="J91" s="2">
        <v>48.4</v>
      </c>
      <c r="K91" s="17">
        <v>57.3</v>
      </c>
      <c r="L91" s="55"/>
      <c r="N91" s="107"/>
    </row>
    <row r="92" spans="1:14" s="53" customFormat="1" hidden="1" x14ac:dyDescent="0.2">
      <c r="A92" s="60" t="s">
        <v>22</v>
      </c>
      <c r="B92" s="51" t="s">
        <v>40</v>
      </c>
      <c r="C92" s="52">
        <v>33</v>
      </c>
      <c r="D92" s="24">
        <v>27</v>
      </c>
      <c r="E92" s="25">
        <v>39.5</v>
      </c>
      <c r="F92" s="52">
        <v>25</v>
      </c>
      <c r="G92" s="24">
        <v>19.7</v>
      </c>
      <c r="H92" s="25">
        <v>31.2</v>
      </c>
      <c r="I92" s="53">
        <v>72.599999999999994</v>
      </c>
      <c r="J92" s="24">
        <v>66.2</v>
      </c>
      <c r="K92" s="25">
        <v>78.2</v>
      </c>
      <c r="L92" s="39"/>
      <c r="N92" s="40"/>
    </row>
    <row r="93" spans="1:14" s="27" customFormat="1" hidden="1" x14ac:dyDescent="0.2">
      <c r="A93" s="61" t="s">
        <v>23</v>
      </c>
      <c r="B93" s="6" t="s">
        <v>40</v>
      </c>
      <c r="C93" s="13">
        <v>21.7</v>
      </c>
      <c r="D93" s="14">
        <v>17.2</v>
      </c>
      <c r="E93" s="15">
        <v>27.1</v>
      </c>
      <c r="F93" s="13">
        <v>22.5</v>
      </c>
      <c r="G93" s="14">
        <v>17.8</v>
      </c>
      <c r="H93" s="15">
        <v>28</v>
      </c>
      <c r="I93" s="27">
        <v>70.099999999999994</v>
      </c>
      <c r="J93" s="14">
        <v>64.3</v>
      </c>
      <c r="K93" s="15">
        <v>75.400000000000006</v>
      </c>
      <c r="L93" s="26"/>
      <c r="N93" s="4"/>
    </row>
    <row r="94" spans="1:14" s="27" customFormat="1" hidden="1" x14ac:dyDescent="0.2">
      <c r="A94" s="61" t="s">
        <v>24</v>
      </c>
      <c r="B94" s="6" t="s">
        <v>40</v>
      </c>
      <c r="C94" s="13">
        <v>24</v>
      </c>
      <c r="D94" s="14">
        <v>20.6</v>
      </c>
      <c r="E94" s="15">
        <v>27.8</v>
      </c>
      <c r="F94" s="13">
        <v>23.5</v>
      </c>
      <c r="G94" s="14">
        <v>20.100000000000001</v>
      </c>
      <c r="H94" s="15">
        <v>27.3</v>
      </c>
      <c r="I94" s="27">
        <v>66.8</v>
      </c>
      <c r="J94" s="14">
        <v>62.6</v>
      </c>
      <c r="K94" s="15">
        <v>70.7</v>
      </c>
      <c r="L94" s="26"/>
      <c r="N94" s="4"/>
    </row>
    <row r="95" spans="1:14" s="27" customFormat="1" hidden="1" x14ac:dyDescent="0.2">
      <c r="A95" s="61" t="s">
        <v>25</v>
      </c>
      <c r="B95" s="6" t="s">
        <v>40</v>
      </c>
      <c r="C95" s="13">
        <v>16.600000000000001</v>
      </c>
      <c r="D95" s="14">
        <v>13.6</v>
      </c>
      <c r="E95" s="15">
        <v>20</v>
      </c>
      <c r="F95" s="13">
        <v>21.1</v>
      </c>
      <c r="G95" s="14">
        <v>17.8</v>
      </c>
      <c r="H95" s="15">
        <v>24.8</v>
      </c>
      <c r="I95" s="27">
        <v>65.5</v>
      </c>
      <c r="J95" s="14">
        <v>61.3</v>
      </c>
      <c r="K95" s="15">
        <v>69.5</v>
      </c>
      <c r="L95" s="26"/>
      <c r="N95" s="4"/>
    </row>
    <row r="96" spans="1:14" s="54" customFormat="1" x14ac:dyDescent="0.2">
      <c r="A96" s="62" t="s">
        <v>26</v>
      </c>
      <c r="B96" s="7" t="s">
        <v>40</v>
      </c>
      <c r="C96" s="16">
        <v>13.7</v>
      </c>
      <c r="D96" s="2">
        <v>10.8</v>
      </c>
      <c r="E96" s="17">
        <v>17.3</v>
      </c>
      <c r="F96" s="16">
        <v>13.5</v>
      </c>
      <c r="G96" s="2">
        <v>10.6</v>
      </c>
      <c r="H96" s="17">
        <v>17.100000000000001</v>
      </c>
      <c r="I96" s="54">
        <v>61</v>
      </c>
      <c r="J96" s="2">
        <v>56.4</v>
      </c>
      <c r="K96" s="17">
        <v>65.5</v>
      </c>
      <c r="L96" s="55"/>
      <c r="N96" s="107"/>
    </row>
    <row r="97" spans="1:14" s="53" customFormat="1" hidden="1" x14ac:dyDescent="0.2">
      <c r="A97" s="60" t="s">
        <v>22</v>
      </c>
      <c r="B97" s="51" t="s">
        <v>41</v>
      </c>
      <c r="C97" s="52">
        <v>28.7</v>
      </c>
      <c r="D97" s="24">
        <v>23.1</v>
      </c>
      <c r="E97" s="25">
        <v>35.1</v>
      </c>
      <c r="F97" s="52">
        <v>21.4</v>
      </c>
      <c r="G97" s="24">
        <v>16.399999999999999</v>
      </c>
      <c r="H97" s="25">
        <v>27.4</v>
      </c>
      <c r="I97" s="52">
        <v>68.900000000000006</v>
      </c>
      <c r="J97" s="24">
        <v>62.3</v>
      </c>
      <c r="K97" s="25">
        <v>74.8</v>
      </c>
      <c r="L97" s="39"/>
      <c r="N97" s="40"/>
    </row>
    <row r="98" spans="1:14" s="27" customFormat="1" hidden="1" x14ac:dyDescent="0.2">
      <c r="A98" s="61" t="s">
        <v>23</v>
      </c>
      <c r="B98" s="6" t="s">
        <v>41</v>
      </c>
      <c r="C98" s="13">
        <v>24.2</v>
      </c>
      <c r="D98" s="14">
        <v>19.600000000000001</v>
      </c>
      <c r="E98" s="15">
        <v>29.5</v>
      </c>
      <c r="F98" s="13">
        <v>23.2</v>
      </c>
      <c r="G98" s="14">
        <v>18.600000000000001</v>
      </c>
      <c r="H98" s="15">
        <v>28.5</v>
      </c>
      <c r="I98" s="13">
        <v>70.400000000000006</v>
      </c>
      <c r="J98" s="14">
        <v>64.8</v>
      </c>
      <c r="K98" s="15">
        <v>75.5</v>
      </c>
      <c r="L98" s="26"/>
      <c r="N98" s="4"/>
    </row>
    <row r="99" spans="1:14" s="27" customFormat="1" hidden="1" x14ac:dyDescent="0.2">
      <c r="A99" s="61" t="s">
        <v>24</v>
      </c>
      <c r="B99" s="6" t="s">
        <v>41</v>
      </c>
      <c r="C99" s="13">
        <v>19.399999999999999</v>
      </c>
      <c r="D99" s="14">
        <v>16.2</v>
      </c>
      <c r="E99" s="15">
        <v>23</v>
      </c>
      <c r="F99" s="13">
        <v>20</v>
      </c>
      <c r="G99" s="14">
        <v>16.8</v>
      </c>
      <c r="H99" s="15">
        <v>23.7</v>
      </c>
      <c r="I99" s="13">
        <v>69.2</v>
      </c>
      <c r="J99" s="14">
        <v>65.099999999999994</v>
      </c>
      <c r="K99" s="15">
        <v>73</v>
      </c>
      <c r="L99" s="26"/>
      <c r="N99" s="4"/>
    </row>
    <row r="100" spans="1:14" s="27" customFormat="1" hidden="1" x14ac:dyDescent="0.2">
      <c r="A100" s="61" t="s">
        <v>25</v>
      </c>
      <c r="B100" s="6" t="s">
        <v>41</v>
      </c>
      <c r="C100" s="13">
        <v>16.3</v>
      </c>
      <c r="D100" s="14">
        <v>13.4</v>
      </c>
      <c r="E100" s="15">
        <v>19.8</v>
      </c>
      <c r="F100" s="13">
        <v>18.5</v>
      </c>
      <c r="G100" s="14">
        <v>15.4</v>
      </c>
      <c r="H100" s="15">
        <v>22.2</v>
      </c>
      <c r="I100" s="13">
        <v>64.2</v>
      </c>
      <c r="J100" s="14">
        <v>60</v>
      </c>
      <c r="K100" s="15">
        <v>68.3</v>
      </c>
      <c r="L100" s="26"/>
      <c r="N100" s="4"/>
    </row>
    <row r="101" spans="1:14" s="54" customFormat="1" x14ac:dyDescent="0.2">
      <c r="A101" s="62" t="s">
        <v>26</v>
      </c>
      <c r="B101" s="7" t="s">
        <v>41</v>
      </c>
      <c r="C101" s="16">
        <v>14.8</v>
      </c>
      <c r="D101" s="2">
        <v>11.6</v>
      </c>
      <c r="E101" s="17">
        <v>18.7</v>
      </c>
      <c r="F101" s="16">
        <v>16.600000000000001</v>
      </c>
      <c r="G101" s="2">
        <v>13.3</v>
      </c>
      <c r="H101" s="17">
        <v>20.7</v>
      </c>
      <c r="I101" s="16">
        <v>64.5</v>
      </c>
      <c r="J101" s="2">
        <v>59.6</v>
      </c>
      <c r="K101" s="17">
        <v>69.099999999999994</v>
      </c>
      <c r="L101" s="55"/>
      <c r="N101" s="107"/>
    </row>
    <row r="102" spans="1:14" s="53" customFormat="1" hidden="1" x14ac:dyDescent="0.2">
      <c r="A102" s="60" t="s">
        <v>22</v>
      </c>
      <c r="B102" s="51" t="s">
        <v>42</v>
      </c>
      <c r="C102" s="52">
        <v>38.6</v>
      </c>
      <c r="D102" s="24">
        <v>31.3</v>
      </c>
      <c r="E102" s="25">
        <v>46.5</v>
      </c>
      <c r="F102" s="52">
        <v>31.5</v>
      </c>
      <c r="G102" s="24">
        <v>24.8</v>
      </c>
      <c r="H102" s="25">
        <v>39.200000000000003</v>
      </c>
      <c r="I102" s="52">
        <v>71.400000000000006</v>
      </c>
      <c r="J102" s="24">
        <v>63.9</v>
      </c>
      <c r="K102" s="25">
        <v>78</v>
      </c>
      <c r="L102" s="26">
        <v>10.9</v>
      </c>
      <c r="M102" s="53">
        <v>6.8</v>
      </c>
      <c r="N102" s="40">
        <v>17.2</v>
      </c>
    </row>
    <row r="103" spans="1:14" s="27" customFormat="1" hidden="1" x14ac:dyDescent="0.2">
      <c r="A103" s="61" t="s">
        <v>23</v>
      </c>
      <c r="B103" s="6" t="s">
        <v>42</v>
      </c>
      <c r="C103" s="13">
        <v>27.4</v>
      </c>
      <c r="D103" s="14">
        <v>22.5</v>
      </c>
      <c r="E103" s="15">
        <v>32.9</v>
      </c>
      <c r="F103" s="13">
        <v>23.6</v>
      </c>
      <c r="G103" s="14">
        <v>19.100000000000001</v>
      </c>
      <c r="H103" s="15">
        <v>28.9</v>
      </c>
      <c r="I103" s="13">
        <v>65.5</v>
      </c>
      <c r="J103" s="14">
        <v>59.8</v>
      </c>
      <c r="K103" s="15">
        <v>70.8</v>
      </c>
      <c r="L103" s="26">
        <v>8.9</v>
      </c>
      <c r="M103" s="36">
        <v>6.1</v>
      </c>
      <c r="N103" s="38">
        <v>12.8</v>
      </c>
    </row>
    <row r="104" spans="1:14" s="27" customFormat="1" hidden="1" x14ac:dyDescent="0.2">
      <c r="A104" s="61" t="s">
        <v>24</v>
      </c>
      <c r="B104" s="6" t="s">
        <v>42</v>
      </c>
      <c r="C104" s="13">
        <v>24</v>
      </c>
      <c r="D104" s="14">
        <v>20.6</v>
      </c>
      <c r="E104" s="15">
        <v>27.8</v>
      </c>
      <c r="F104" s="13">
        <v>22.2</v>
      </c>
      <c r="G104" s="14">
        <v>18.899999999999999</v>
      </c>
      <c r="H104" s="15">
        <v>26</v>
      </c>
      <c r="I104" s="13">
        <v>68.599999999999994</v>
      </c>
      <c r="J104" s="14">
        <v>64.400000000000006</v>
      </c>
      <c r="K104" s="15">
        <v>72.5</v>
      </c>
      <c r="L104" s="26">
        <v>11.1</v>
      </c>
      <c r="M104" s="36">
        <v>8.6999999999999993</v>
      </c>
      <c r="N104" s="38">
        <v>14.1</v>
      </c>
    </row>
    <row r="105" spans="1:14" s="27" customFormat="1" hidden="1" x14ac:dyDescent="0.2">
      <c r="A105" s="61" t="s">
        <v>25</v>
      </c>
      <c r="B105" s="6" t="s">
        <v>42</v>
      </c>
      <c r="C105" s="13">
        <v>17.3</v>
      </c>
      <c r="D105" s="14">
        <v>14.2</v>
      </c>
      <c r="E105" s="15">
        <v>20.8</v>
      </c>
      <c r="F105" s="13">
        <v>21.9</v>
      </c>
      <c r="G105" s="14">
        <v>18.5</v>
      </c>
      <c r="H105" s="15">
        <v>25.7</v>
      </c>
      <c r="I105" s="13">
        <v>63.1</v>
      </c>
      <c r="J105" s="14">
        <v>58.8</v>
      </c>
      <c r="K105" s="15">
        <v>67.3</v>
      </c>
      <c r="L105" s="26">
        <v>7</v>
      </c>
      <c r="M105" s="36">
        <v>5.0999999999999996</v>
      </c>
      <c r="N105" s="38">
        <v>9.6</v>
      </c>
    </row>
    <row r="106" spans="1:14" s="27" customFormat="1" x14ac:dyDescent="0.2">
      <c r="A106" s="61" t="s">
        <v>26</v>
      </c>
      <c r="B106" s="6" t="s">
        <v>42</v>
      </c>
      <c r="C106" s="13">
        <v>17.2</v>
      </c>
      <c r="D106" s="14">
        <v>14.1</v>
      </c>
      <c r="E106" s="15">
        <v>20.8</v>
      </c>
      <c r="F106" s="13">
        <v>19.5</v>
      </c>
      <c r="G106" s="14">
        <v>16.3</v>
      </c>
      <c r="H106" s="15">
        <v>23.3</v>
      </c>
      <c r="I106" s="13">
        <v>63.3</v>
      </c>
      <c r="J106" s="14">
        <v>58.9</v>
      </c>
      <c r="K106" s="15">
        <v>67.400000000000006</v>
      </c>
      <c r="L106" s="26">
        <v>4.8</v>
      </c>
      <c r="M106" s="36">
        <v>3.2</v>
      </c>
      <c r="N106" s="38">
        <v>7</v>
      </c>
    </row>
    <row r="107" spans="1:14" s="53" customFormat="1" hidden="1" x14ac:dyDescent="0.2">
      <c r="A107" s="60" t="s">
        <v>22</v>
      </c>
      <c r="B107" s="51" t="s">
        <v>44</v>
      </c>
      <c r="C107" s="52">
        <v>31.4</v>
      </c>
      <c r="D107" s="24">
        <v>24.7</v>
      </c>
      <c r="E107" s="25">
        <v>38.9</v>
      </c>
      <c r="F107" s="52">
        <v>25.9</v>
      </c>
      <c r="G107" s="24">
        <v>19.7</v>
      </c>
      <c r="H107" s="25">
        <v>33.200000000000003</v>
      </c>
      <c r="I107" s="52">
        <v>64.099999999999994</v>
      </c>
      <c r="J107" s="24">
        <v>56.3</v>
      </c>
      <c r="K107" s="25">
        <v>71.2</v>
      </c>
      <c r="L107" s="39">
        <v>18.100000000000001</v>
      </c>
      <c r="M107" s="53">
        <v>12.8</v>
      </c>
      <c r="N107" s="40">
        <v>25.1</v>
      </c>
    </row>
    <row r="108" spans="1:14" s="27" customFormat="1" hidden="1" x14ac:dyDescent="0.2">
      <c r="A108" s="61" t="s">
        <v>23</v>
      </c>
      <c r="B108" s="6" t="s">
        <v>44</v>
      </c>
      <c r="C108" s="13">
        <v>25.8</v>
      </c>
      <c r="D108" s="14">
        <v>21</v>
      </c>
      <c r="E108" s="15">
        <v>31.3</v>
      </c>
      <c r="F108" s="13">
        <v>24.6</v>
      </c>
      <c r="G108" s="14">
        <v>19.899999999999999</v>
      </c>
      <c r="H108" s="15">
        <v>30.1</v>
      </c>
      <c r="I108" s="13">
        <v>68.5</v>
      </c>
      <c r="J108" s="14">
        <v>62.7</v>
      </c>
      <c r="K108" s="15">
        <v>73.8</v>
      </c>
      <c r="L108" s="63">
        <v>10.3</v>
      </c>
      <c r="M108" s="36">
        <v>7.2</v>
      </c>
      <c r="N108" s="38">
        <v>14.5</v>
      </c>
    </row>
    <row r="109" spans="1:14" s="27" customFormat="1" hidden="1" x14ac:dyDescent="0.2">
      <c r="A109" s="61" t="s">
        <v>24</v>
      </c>
      <c r="B109" s="6" t="s">
        <v>44</v>
      </c>
      <c r="C109" s="13">
        <v>24.8</v>
      </c>
      <c r="D109" s="14">
        <v>21.3</v>
      </c>
      <c r="E109" s="15">
        <v>28.7</v>
      </c>
      <c r="F109" s="13">
        <v>22</v>
      </c>
      <c r="G109" s="14">
        <v>18.7</v>
      </c>
      <c r="H109" s="15">
        <v>25.8</v>
      </c>
      <c r="I109" s="13">
        <v>71.099999999999994</v>
      </c>
      <c r="J109" s="14">
        <v>67</v>
      </c>
      <c r="K109" s="15">
        <v>74.900000000000006</v>
      </c>
      <c r="L109" s="63">
        <v>12.2</v>
      </c>
      <c r="M109" s="36">
        <v>9.6999999999999993</v>
      </c>
      <c r="N109" s="38">
        <v>15.4</v>
      </c>
    </row>
    <row r="110" spans="1:14" s="27" customFormat="1" hidden="1" x14ac:dyDescent="0.2">
      <c r="A110" s="61" t="s">
        <v>25</v>
      </c>
      <c r="B110" s="6" t="s">
        <v>44</v>
      </c>
      <c r="C110" s="13">
        <v>16.8</v>
      </c>
      <c r="D110" s="14">
        <v>13.8</v>
      </c>
      <c r="E110" s="15">
        <v>20.2</v>
      </c>
      <c r="F110" s="13">
        <v>19.2</v>
      </c>
      <c r="G110" s="14">
        <v>16.2</v>
      </c>
      <c r="H110" s="15">
        <v>22.8</v>
      </c>
      <c r="I110" s="13">
        <v>63.6</v>
      </c>
      <c r="J110" s="14">
        <v>59.4</v>
      </c>
      <c r="K110" s="15">
        <v>67.7</v>
      </c>
      <c r="L110" s="63">
        <v>7.1</v>
      </c>
      <c r="M110" s="36">
        <v>5.2</v>
      </c>
      <c r="N110" s="38">
        <v>7.1</v>
      </c>
    </row>
    <row r="111" spans="1:14" s="27" customFormat="1" x14ac:dyDescent="0.2">
      <c r="A111" s="61" t="s">
        <v>26</v>
      </c>
      <c r="B111" s="6" t="s">
        <v>44</v>
      </c>
      <c r="C111" s="13">
        <v>12.7</v>
      </c>
      <c r="D111" s="14">
        <v>10.1</v>
      </c>
      <c r="E111" s="15">
        <v>15.9</v>
      </c>
      <c r="F111" s="13">
        <v>14.1</v>
      </c>
      <c r="G111" s="14">
        <v>11.4</v>
      </c>
      <c r="H111" s="15">
        <v>17.5</v>
      </c>
      <c r="I111" s="13">
        <v>59.5</v>
      </c>
      <c r="J111" s="14">
        <v>55.1</v>
      </c>
      <c r="K111" s="15">
        <v>63.7</v>
      </c>
      <c r="L111" s="26">
        <v>2.6</v>
      </c>
      <c r="M111" s="27">
        <v>1.5</v>
      </c>
      <c r="N111" s="4">
        <v>2.6</v>
      </c>
    </row>
    <row r="112" spans="1:14" s="53" customFormat="1" hidden="1" x14ac:dyDescent="0.2">
      <c r="A112" s="60" t="s">
        <v>22</v>
      </c>
      <c r="B112" s="51" t="s">
        <v>48</v>
      </c>
      <c r="C112" s="52">
        <v>31.9</v>
      </c>
      <c r="D112" s="24">
        <v>24.8</v>
      </c>
      <c r="E112" s="25">
        <v>40.1</v>
      </c>
      <c r="F112" s="52">
        <v>25.8</v>
      </c>
      <c r="G112" s="24">
        <v>19.3</v>
      </c>
      <c r="H112" s="25">
        <v>33.5</v>
      </c>
      <c r="I112" s="52">
        <v>65.900000000000006</v>
      </c>
      <c r="J112" s="24">
        <v>57.7</v>
      </c>
      <c r="K112" s="25">
        <v>73.400000000000006</v>
      </c>
      <c r="L112" s="39">
        <v>18.100000000000001</v>
      </c>
      <c r="M112" s="53">
        <v>12.5</v>
      </c>
      <c r="N112" s="40">
        <v>25.6</v>
      </c>
    </row>
    <row r="113" spans="1:14" s="27" customFormat="1" hidden="1" x14ac:dyDescent="0.2">
      <c r="A113" s="61" t="s">
        <v>23</v>
      </c>
      <c r="B113" s="6" t="s">
        <v>48</v>
      </c>
      <c r="C113" s="13">
        <v>32.299999999999997</v>
      </c>
      <c r="D113" s="14">
        <v>27.3</v>
      </c>
      <c r="E113" s="15">
        <v>37.700000000000003</v>
      </c>
      <c r="F113" s="13">
        <v>23.6</v>
      </c>
      <c r="G113" s="14">
        <v>19.2</v>
      </c>
      <c r="H113" s="15">
        <v>28.7</v>
      </c>
      <c r="I113" s="13">
        <v>70</v>
      </c>
      <c r="J113" s="14">
        <v>64.599999999999994</v>
      </c>
      <c r="K113" s="15">
        <v>74.900000000000006</v>
      </c>
      <c r="L113" s="26">
        <v>10.4</v>
      </c>
      <c r="M113" s="36">
        <v>7.5</v>
      </c>
      <c r="N113" s="38">
        <v>14.3</v>
      </c>
    </row>
    <row r="114" spans="1:14" s="27" customFormat="1" hidden="1" x14ac:dyDescent="0.2">
      <c r="A114" s="61" t="s">
        <v>24</v>
      </c>
      <c r="B114" s="6" t="s">
        <v>48</v>
      </c>
      <c r="C114" s="13">
        <v>24.6</v>
      </c>
      <c r="D114" s="14">
        <v>21.1</v>
      </c>
      <c r="E114" s="15">
        <v>28.6</v>
      </c>
      <c r="F114" s="13">
        <v>25.3</v>
      </c>
      <c r="G114" s="14">
        <v>21.7</v>
      </c>
      <c r="H114" s="15">
        <v>29.3</v>
      </c>
      <c r="I114" s="13">
        <v>65.599999999999994</v>
      </c>
      <c r="J114" s="14">
        <v>61.4</v>
      </c>
      <c r="K114" s="15">
        <v>69.599999999999994</v>
      </c>
      <c r="L114" s="26">
        <v>13</v>
      </c>
      <c r="M114" s="36">
        <v>10.3</v>
      </c>
      <c r="N114" s="38">
        <v>16.2</v>
      </c>
    </row>
    <row r="115" spans="1:14" s="27" customFormat="1" hidden="1" x14ac:dyDescent="0.2">
      <c r="A115" s="61" t="s">
        <v>25</v>
      </c>
      <c r="B115" s="6" t="s">
        <v>48</v>
      </c>
      <c r="C115" s="13">
        <v>16.7</v>
      </c>
      <c r="D115" s="14">
        <v>13.7</v>
      </c>
      <c r="E115" s="15">
        <v>20.399999999999999</v>
      </c>
      <c r="F115" s="13">
        <v>21.7</v>
      </c>
      <c r="G115" s="14">
        <v>18.3</v>
      </c>
      <c r="H115" s="15">
        <v>25.6</v>
      </c>
      <c r="I115" s="13">
        <v>62.5</v>
      </c>
      <c r="J115" s="14">
        <v>58</v>
      </c>
      <c r="K115" s="15">
        <v>66.8</v>
      </c>
      <c r="L115" s="26">
        <v>8.1999999999999993</v>
      </c>
      <c r="M115" s="36">
        <v>6.1</v>
      </c>
      <c r="N115" s="38">
        <v>11</v>
      </c>
    </row>
    <row r="116" spans="1:14" s="54" customFormat="1" x14ac:dyDescent="0.2">
      <c r="A116" s="62" t="s">
        <v>26</v>
      </c>
      <c r="B116" s="7" t="s">
        <v>48</v>
      </c>
      <c r="C116" s="16">
        <v>15</v>
      </c>
      <c r="D116" s="2">
        <v>12.1</v>
      </c>
      <c r="E116" s="17">
        <v>18.399999999999999</v>
      </c>
      <c r="F116" s="16">
        <v>16.3</v>
      </c>
      <c r="G116" s="2">
        <v>13.3</v>
      </c>
      <c r="H116" s="17">
        <v>19.8</v>
      </c>
      <c r="I116" s="16">
        <v>59.3</v>
      </c>
      <c r="J116" s="2">
        <v>54.9</v>
      </c>
      <c r="K116" s="17">
        <v>63.6</v>
      </c>
      <c r="L116" s="55">
        <v>2.5</v>
      </c>
      <c r="M116" s="54">
        <v>1.4</v>
      </c>
      <c r="N116" s="107">
        <v>4.3</v>
      </c>
    </row>
    <row r="117" spans="1:14" s="53" customFormat="1" hidden="1" x14ac:dyDescent="0.2">
      <c r="A117" s="60" t="s">
        <v>22</v>
      </c>
      <c r="B117" s="51" t="s">
        <v>49</v>
      </c>
      <c r="C117" s="52">
        <v>33.9</v>
      </c>
      <c r="D117" s="24">
        <v>26.6</v>
      </c>
      <c r="E117" s="25">
        <v>42.1</v>
      </c>
      <c r="F117" s="52">
        <v>26.1</v>
      </c>
      <c r="G117" s="24">
        <v>19.5</v>
      </c>
      <c r="H117" s="25">
        <v>34.1</v>
      </c>
      <c r="I117" s="52">
        <v>70</v>
      </c>
      <c r="J117" s="24">
        <v>61.7</v>
      </c>
      <c r="K117" s="25">
        <v>77.099999999999994</v>
      </c>
      <c r="L117" s="39">
        <v>15.7</v>
      </c>
      <c r="M117" s="53">
        <v>10.7</v>
      </c>
      <c r="N117" s="40">
        <v>22.5</v>
      </c>
    </row>
    <row r="118" spans="1:14" s="27" customFormat="1" hidden="1" x14ac:dyDescent="0.2">
      <c r="A118" s="61" t="s">
        <v>23</v>
      </c>
      <c r="B118" s="6" t="s">
        <v>49</v>
      </c>
      <c r="C118" s="13">
        <v>26.7</v>
      </c>
      <c r="D118" s="14">
        <v>21.7</v>
      </c>
      <c r="E118" s="15">
        <v>32.5</v>
      </c>
      <c r="F118" s="13">
        <v>22.4</v>
      </c>
      <c r="G118" s="14">
        <v>17.7</v>
      </c>
      <c r="H118" s="15">
        <v>27.9</v>
      </c>
      <c r="I118" s="13">
        <v>71</v>
      </c>
      <c r="J118" s="14">
        <v>65.099999999999994</v>
      </c>
      <c r="K118" s="15">
        <v>76.3</v>
      </c>
      <c r="L118" s="26">
        <v>10.199999999999999</v>
      </c>
      <c r="M118" s="36">
        <v>7</v>
      </c>
      <c r="N118" s="38">
        <v>14.5</v>
      </c>
    </row>
    <row r="119" spans="1:14" s="27" customFormat="1" hidden="1" x14ac:dyDescent="0.2">
      <c r="A119" s="61" t="s">
        <v>24</v>
      </c>
      <c r="B119" s="6" t="s">
        <v>49</v>
      </c>
      <c r="C119" s="13">
        <v>24.5</v>
      </c>
      <c r="D119" s="14">
        <v>21</v>
      </c>
      <c r="E119" s="15">
        <v>28.3</v>
      </c>
      <c r="F119" s="13">
        <v>22.2</v>
      </c>
      <c r="G119" s="14">
        <v>18.8</v>
      </c>
      <c r="H119" s="15">
        <v>26</v>
      </c>
      <c r="I119" s="13">
        <v>65.8</v>
      </c>
      <c r="J119" s="14">
        <v>61.6</v>
      </c>
      <c r="K119" s="15">
        <v>69.8</v>
      </c>
      <c r="L119" s="26">
        <v>8.8000000000000007</v>
      </c>
      <c r="M119" s="36">
        <v>6.6</v>
      </c>
      <c r="N119" s="38">
        <v>11.5</v>
      </c>
    </row>
    <row r="120" spans="1:14" s="27" customFormat="1" hidden="1" x14ac:dyDescent="0.2">
      <c r="A120" s="61" t="s">
        <v>25</v>
      </c>
      <c r="B120" s="6" t="s">
        <v>49</v>
      </c>
      <c r="C120" s="13">
        <v>16</v>
      </c>
      <c r="D120" s="14">
        <v>13.1</v>
      </c>
      <c r="E120" s="15">
        <v>19.399999999999999</v>
      </c>
      <c r="F120" s="13">
        <v>17.600000000000001</v>
      </c>
      <c r="G120" s="14">
        <v>14.6</v>
      </c>
      <c r="H120" s="15">
        <v>21.1</v>
      </c>
      <c r="I120" s="13">
        <v>61.7</v>
      </c>
      <c r="J120" s="14">
        <v>57.5</v>
      </c>
      <c r="K120" s="15">
        <v>65.8</v>
      </c>
      <c r="L120" s="26">
        <v>9.5</v>
      </c>
      <c r="M120" s="36">
        <v>7.2</v>
      </c>
      <c r="N120" s="38">
        <v>12.3</v>
      </c>
    </row>
    <row r="121" spans="1:14" s="54" customFormat="1" x14ac:dyDescent="0.2">
      <c r="A121" s="62" t="s">
        <v>26</v>
      </c>
      <c r="B121" s="7" t="s">
        <v>49</v>
      </c>
      <c r="C121" s="16">
        <v>11.6</v>
      </c>
      <c r="D121" s="2">
        <v>9.1</v>
      </c>
      <c r="E121" s="17">
        <v>14.7</v>
      </c>
      <c r="F121" s="16">
        <v>11.9</v>
      </c>
      <c r="G121" s="2">
        <v>9.3000000000000007</v>
      </c>
      <c r="H121" s="17">
        <v>15.2</v>
      </c>
      <c r="I121" s="16">
        <v>55.7</v>
      </c>
      <c r="J121" s="2">
        <v>51.2</v>
      </c>
      <c r="K121" s="17">
        <v>60.1</v>
      </c>
      <c r="L121" s="55">
        <v>3</v>
      </c>
      <c r="M121" s="54">
        <v>1.8</v>
      </c>
      <c r="N121" s="107">
        <v>4.9000000000000004</v>
      </c>
    </row>
    <row r="122" spans="1:14" s="53" customFormat="1" hidden="1" x14ac:dyDescent="0.2">
      <c r="A122" s="60" t="s">
        <v>22</v>
      </c>
      <c r="B122" s="51" t="s">
        <v>50</v>
      </c>
      <c r="C122" s="52">
        <v>28.5</v>
      </c>
      <c r="D122" s="24">
        <v>21.9</v>
      </c>
      <c r="E122" s="25">
        <v>36.1</v>
      </c>
      <c r="F122" s="52">
        <v>22.6</v>
      </c>
      <c r="G122" s="24">
        <v>16.600000000000001</v>
      </c>
      <c r="H122" s="25">
        <v>29.9</v>
      </c>
      <c r="I122" s="52">
        <v>76.400000000000006</v>
      </c>
      <c r="J122" s="24">
        <v>69.099999999999994</v>
      </c>
      <c r="K122" s="25">
        <v>82.5</v>
      </c>
      <c r="L122" s="39">
        <v>20.100000000000001</v>
      </c>
      <c r="M122" s="53">
        <v>14.6</v>
      </c>
      <c r="N122" s="40">
        <v>27</v>
      </c>
    </row>
    <row r="123" spans="1:14" s="27" customFormat="1" hidden="1" x14ac:dyDescent="0.2">
      <c r="A123" s="61" t="s">
        <v>23</v>
      </c>
      <c r="B123" s="6" t="s">
        <v>50</v>
      </c>
      <c r="C123" s="13">
        <v>25.8</v>
      </c>
      <c r="D123" s="14">
        <v>21.3</v>
      </c>
      <c r="E123" s="15">
        <v>30.8</v>
      </c>
      <c r="F123" s="13">
        <v>13.8</v>
      </c>
      <c r="G123" s="14">
        <v>10.4</v>
      </c>
      <c r="H123" s="15">
        <v>18</v>
      </c>
      <c r="I123" s="13">
        <v>67.900000000000006</v>
      </c>
      <c r="J123" s="14">
        <v>62.5</v>
      </c>
      <c r="K123" s="15">
        <v>72.8</v>
      </c>
      <c r="L123" s="26">
        <v>9.9</v>
      </c>
      <c r="M123" s="36">
        <v>7.1</v>
      </c>
      <c r="N123" s="38">
        <v>13.7</v>
      </c>
    </row>
    <row r="124" spans="1:14" s="27" customFormat="1" hidden="1" x14ac:dyDescent="0.2">
      <c r="A124" s="61" t="s">
        <v>24</v>
      </c>
      <c r="B124" s="6" t="s">
        <v>50</v>
      </c>
      <c r="C124" s="13">
        <v>22.7</v>
      </c>
      <c r="D124" s="14">
        <v>19.399999999999999</v>
      </c>
      <c r="E124" s="15">
        <v>26.5</v>
      </c>
      <c r="F124" s="13">
        <v>17.100000000000001</v>
      </c>
      <c r="G124" s="14">
        <v>14.1</v>
      </c>
      <c r="H124" s="15">
        <v>20.6</v>
      </c>
      <c r="I124" s="13">
        <v>70.900000000000006</v>
      </c>
      <c r="J124" s="14">
        <v>66.8</v>
      </c>
      <c r="K124" s="15">
        <v>74.599999999999994</v>
      </c>
      <c r="L124" s="26">
        <v>11.2</v>
      </c>
      <c r="M124" s="36">
        <v>8.8000000000000007</v>
      </c>
      <c r="N124" s="38">
        <v>14.2</v>
      </c>
    </row>
    <row r="125" spans="1:14" s="27" customFormat="1" hidden="1" x14ac:dyDescent="0.2">
      <c r="A125" s="61" t="s">
        <v>25</v>
      </c>
      <c r="B125" s="6" t="s">
        <v>50</v>
      </c>
      <c r="C125" s="13">
        <v>14.6</v>
      </c>
      <c r="D125" s="14">
        <v>11.8</v>
      </c>
      <c r="E125" s="15">
        <v>17.899999999999999</v>
      </c>
      <c r="F125" s="13">
        <v>13.9</v>
      </c>
      <c r="G125" s="14">
        <v>11.1</v>
      </c>
      <c r="H125" s="15">
        <v>17.100000000000001</v>
      </c>
      <c r="I125" s="13">
        <v>61.3</v>
      </c>
      <c r="J125" s="14">
        <v>57.7</v>
      </c>
      <c r="K125" s="15">
        <v>65.400000000000006</v>
      </c>
      <c r="L125" s="26">
        <v>6.9</v>
      </c>
      <c r="M125" s="36">
        <v>5</v>
      </c>
      <c r="N125" s="38">
        <v>9.4</v>
      </c>
    </row>
    <row r="126" spans="1:14" s="54" customFormat="1" x14ac:dyDescent="0.2">
      <c r="A126" s="62" t="s">
        <v>26</v>
      </c>
      <c r="B126" s="7" t="s">
        <v>50</v>
      </c>
      <c r="C126" s="16">
        <v>11</v>
      </c>
      <c r="D126" s="2">
        <v>8.3000000000000007</v>
      </c>
      <c r="E126" s="17">
        <v>14.3</v>
      </c>
      <c r="F126" s="16">
        <v>11.7</v>
      </c>
      <c r="G126" s="2">
        <v>9</v>
      </c>
      <c r="H126" s="17">
        <v>15.2</v>
      </c>
      <c r="I126" s="16">
        <v>61.3</v>
      </c>
      <c r="J126" s="2">
        <v>56.5</v>
      </c>
      <c r="K126" s="17">
        <v>65.900000000000006</v>
      </c>
      <c r="L126" s="55">
        <v>4.3</v>
      </c>
      <c r="M126" s="54">
        <v>2.8</v>
      </c>
      <c r="N126" s="107">
        <v>6.7</v>
      </c>
    </row>
    <row r="127" spans="1:14" s="53" customFormat="1" hidden="1" x14ac:dyDescent="0.2">
      <c r="A127" s="60" t="s">
        <v>22</v>
      </c>
      <c r="B127" s="51" t="s">
        <v>51</v>
      </c>
      <c r="C127" s="52">
        <v>30.5</v>
      </c>
      <c r="D127" s="24">
        <v>23.4</v>
      </c>
      <c r="E127" s="25">
        <v>38.6</v>
      </c>
      <c r="F127" s="52">
        <v>15.7</v>
      </c>
      <c r="G127" s="24">
        <v>10.6</v>
      </c>
      <c r="H127" s="25">
        <v>22.6</v>
      </c>
      <c r="I127" s="52">
        <v>59</v>
      </c>
      <c r="J127" s="24">
        <v>50.7</v>
      </c>
      <c r="K127" s="25">
        <v>66.8</v>
      </c>
      <c r="L127" s="39">
        <v>18.8</v>
      </c>
      <c r="M127" s="53">
        <v>13.1</v>
      </c>
      <c r="N127" s="40">
        <v>26.1</v>
      </c>
    </row>
    <row r="128" spans="1:14" s="27" customFormat="1" hidden="1" x14ac:dyDescent="0.2">
      <c r="A128" s="61" t="s">
        <v>23</v>
      </c>
      <c r="B128" s="6" t="s">
        <v>51</v>
      </c>
      <c r="C128" s="13">
        <v>28.9</v>
      </c>
      <c r="D128" s="14">
        <v>23.9</v>
      </c>
      <c r="E128" s="15">
        <v>34.5</v>
      </c>
      <c r="F128" s="13">
        <v>16.8</v>
      </c>
      <c r="G128" s="14">
        <v>12.8</v>
      </c>
      <c r="H128" s="15">
        <v>21.6</v>
      </c>
      <c r="I128" s="13">
        <v>63.9</v>
      </c>
      <c r="J128" s="14">
        <v>58.1</v>
      </c>
      <c r="K128" s="15">
        <v>69.3</v>
      </c>
      <c r="L128" s="26">
        <v>11.9</v>
      </c>
      <c r="M128" s="36">
        <v>8.6</v>
      </c>
      <c r="N128" s="38">
        <v>16.3</v>
      </c>
    </row>
    <row r="129" spans="1:14" s="27" customFormat="1" hidden="1" x14ac:dyDescent="0.2">
      <c r="A129" s="61" t="s">
        <v>24</v>
      </c>
      <c r="B129" s="6" t="s">
        <v>51</v>
      </c>
      <c r="C129" s="13">
        <v>21.5</v>
      </c>
      <c r="D129" s="14">
        <v>18.3</v>
      </c>
      <c r="E129" s="15">
        <v>25.2</v>
      </c>
      <c r="F129" s="13">
        <v>14.6</v>
      </c>
      <c r="G129" s="14">
        <v>11.9</v>
      </c>
      <c r="H129" s="15">
        <v>17.8</v>
      </c>
      <c r="I129" s="13">
        <v>57.4</v>
      </c>
      <c r="J129" s="14">
        <v>53.2</v>
      </c>
      <c r="K129" s="15">
        <v>61.5</v>
      </c>
      <c r="L129" s="26">
        <v>8.6</v>
      </c>
      <c r="M129" s="36">
        <v>6.5</v>
      </c>
      <c r="N129" s="38">
        <v>11.4</v>
      </c>
    </row>
    <row r="130" spans="1:14" s="27" customFormat="1" hidden="1" x14ac:dyDescent="0.2">
      <c r="A130" s="61" t="s">
        <v>25</v>
      </c>
      <c r="B130" s="6" t="s">
        <v>51</v>
      </c>
      <c r="C130" s="13">
        <v>15.4</v>
      </c>
      <c r="D130" s="14">
        <v>12.6</v>
      </c>
      <c r="E130" s="15">
        <v>18.8</v>
      </c>
      <c r="F130" s="13">
        <v>11.9</v>
      </c>
      <c r="G130" s="14">
        <v>9.4</v>
      </c>
      <c r="H130" s="15">
        <v>15</v>
      </c>
      <c r="I130" s="13">
        <v>61.3</v>
      </c>
      <c r="J130" s="14">
        <v>57.1</v>
      </c>
      <c r="K130" s="15">
        <v>65.400000000000006</v>
      </c>
      <c r="L130" s="26">
        <v>8</v>
      </c>
      <c r="M130" s="36">
        <v>5.9</v>
      </c>
      <c r="N130" s="38">
        <v>10.7</v>
      </c>
    </row>
    <row r="131" spans="1:14" s="54" customFormat="1" x14ac:dyDescent="0.2">
      <c r="A131" s="62" t="s">
        <v>26</v>
      </c>
      <c r="B131" s="7" t="s">
        <v>51</v>
      </c>
      <c r="C131" s="16">
        <v>10.6</v>
      </c>
      <c r="D131" s="2">
        <v>8</v>
      </c>
      <c r="E131" s="17">
        <v>13.8</v>
      </c>
      <c r="F131" s="16">
        <v>8.3000000000000007</v>
      </c>
      <c r="G131" s="2">
        <v>6.1</v>
      </c>
      <c r="H131" s="17">
        <v>11.3</v>
      </c>
      <c r="I131" s="16">
        <v>55.8</v>
      </c>
      <c r="J131" s="2">
        <v>51</v>
      </c>
      <c r="K131" s="17">
        <v>60.4</v>
      </c>
      <c r="L131" s="55">
        <v>4.9000000000000004</v>
      </c>
      <c r="M131" s="54">
        <v>3.2</v>
      </c>
      <c r="N131" s="107">
        <v>7.4</v>
      </c>
    </row>
    <row r="132" spans="1:14" s="53" customFormat="1" hidden="1" x14ac:dyDescent="0.2">
      <c r="A132" s="60" t="s">
        <v>22</v>
      </c>
      <c r="B132" s="51" t="s">
        <v>52</v>
      </c>
      <c r="C132" s="52">
        <v>37.1</v>
      </c>
      <c r="D132" s="24">
        <v>30.8</v>
      </c>
      <c r="E132" s="25">
        <v>43.9</v>
      </c>
      <c r="F132" s="52">
        <v>15.8</v>
      </c>
      <c r="G132" s="24">
        <v>11.5</v>
      </c>
      <c r="H132" s="25">
        <v>21.5</v>
      </c>
      <c r="I132" s="52">
        <v>71.7</v>
      </c>
      <c r="J132" s="24">
        <v>65.2</v>
      </c>
      <c r="K132" s="25">
        <v>77.400000000000006</v>
      </c>
      <c r="L132" s="39">
        <v>18.899999999999999</v>
      </c>
      <c r="M132" s="53">
        <v>14.1</v>
      </c>
      <c r="N132" s="40">
        <v>24.8</v>
      </c>
    </row>
    <row r="133" spans="1:14" s="27" customFormat="1" hidden="1" x14ac:dyDescent="0.2">
      <c r="A133" s="61" t="s">
        <v>23</v>
      </c>
      <c r="B133" s="6" t="s">
        <v>52</v>
      </c>
      <c r="C133" s="13">
        <v>34.6</v>
      </c>
      <c r="D133" s="14">
        <v>29.1</v>
      </c>
      <c r="E133" s="15">
        <v>40.6</v>
      </c>
      <c r="F133" s="13">
        <v>17.399999999999999</v>
      </c>
      <c r="G133" s="14">
        <v>13.4</v>
      </c>
      <c r="H133" s="15">
        <v>22.4</v>
      </c>
      <c r="I133" s="13">
        <v>66.2</v>
      </c>
      <c r="J133" s="14">
        <v>60.2</v>
      </c>
      <c r="K133" s="15">
        <v>71.7</v>
      </c>
      <c r="L133" s="26">
        <v>18.399999999999999</v>
      </c>
      <c r="M133" s="36">
        <v>14.2</v>
      </c>
      <c r="N133" s="38">
        <v>23.6</v>
      </c>
    </row>
    <row r="134" spans="1:14" s="27" customFormat="1" hidden="1" x14ac:dyDescent="0.2">
      <c r="A134" s="61" t="s">
        <v>24</v>
      </c>
      <c r="B134" s="6" t="s">
        <v>52</v>
      </c>
      <c r="C134" s="13">
        <v>27</v>
      </c>
      <c r="D134" s="14">
        <v>23.4</v>
      </c>
      <c r="E134" s="15">
        <v>30.9</v>
      </c>
      <c r="F134" s="13">
        <v>18.3</v>
      </c>
      <c r="G134" s="14">
        <v>15.3</v>
      </c>
      <c r="H134" s="15">
        <v>21.9</v>
      </c>
      <c r="I134" s="13">
        <v>66.400000000000006</v>
      </c>
      <c r="J134" s="14">
        <v>62.2</v>
      </c>
      <c r="K134" s="15">
        <v>70.3</v>
      </c>
      <c r="L134" s="26">
        <v>8.6999999999999993</v>
      </c>
      <c r="M134" s="36">
        <v>6.6</v>
      </c>
      <c r="N134" s="38">
        <v>11.4</v>
      </c>
    </row>
    <row r="135" spans="1:14" s="27" customFormat="1" hidden="1" x14ac:dyDescent="0.2">
      <c r="A135" s="61" t="s">
        <v>25</v>
      </c>
      <c r="B135" s="6" t="s">
        <v>52</v>
      </c>
      <c r="C135" s="13">
        <v>18</v>
      </c>
      <c r="D135" s="14">
        <v>14.9</v>
      </c>
      <c r="E135" s="15">
        <v>21.5</v>
      </c>
      <c r="F135" s="13">
        <v>14.3</v>
      </c>
      <c r="G135" s="14">
        <v>11.5</v>
      </c>
      <c r="H135" s="15">
        <v>17.600000000000001</v>
      </c>
      <c r="I135" s="13">
        <v>62.7</v>
      </c>
      <c r="J135" s="14">
        <v>58.4</v>
      </c>
      <c r="K135" s="15">
        <v>66.7</v>
      </c>
      <c r="L135" s="26">
        <v>7.7</v>
      </c>
      <c r="M135" s="36">
        <v>5.7</v>
      </c>
      <c r="N135" s="38">
        <v>10.4</v>
      </c>
    </row>
    <row r="136" spans="1:14" s="54" customFormat="1" x14ac:dyDescent="0.2">
      <c r="A136" s="62" t="s">
        <v>26</v>
      </c>
      <c r="B136" s="7" t="s">
        <v>52</v>
      </c>
      <c r="C136" s="16">
        <v>11.8</v>
      </c>
      <c r="D136" s="2">
        <v>9.1999999999999993</v>
      </c>
      <c r="E136" s="17">
        <v>15</v>
      </c>
      <c r="F136" s="16">
        <v>10.1</v>
      </c>
      <c r="G136" s="2">
        <v>7.7</v>
      </c>
      <c r="H136" s="17">
        <v>13.2</v>
      </c>
      <c r="I136" s="16">
        <v>53.8</v>
      </c>
      <c r="J136" s="2">
        <v>49.2</v>
      </c>
      <c r="K136" s="17">
        <v>58.3</v>
      </c>
      <c r="L136" s="55">
        <v>3.7</v>
      </c>
      <c r="M136" s="54">
        <v>2.4</v>
      </c>
      <c r="N136" s="107">
        <v>5.9</v>
      </c>
    </row>
    <row r="137" spans="1:14" s="53" customFormat="1" hidden="1" x14ac:dyDescent="0.2">
      <c r="A137" s="60" t="s">
        <v>22</v>
      </c>
      <c r="B137" s="51" t="s">
        <v>53</v>
      </c>
      <c r="C137" s="52">
        <v>36.299999999999997</v>
      </c>
      <c r="D137" s="24">
        <v>30</v>
      </c>
      <c r="E137" s="25">
        <v>43.2</v>
      </c>
      <c r="F137" s="52">
        <v>18.5</v>
      </c>
      <c r="G137" s="24">
        <v>13.7</v>
      </c>
      <c r="H137" s="25">
        <v>24.6</v>
      </c>
      <c r="I137" s="52">
        <v>71.099999999999994</v>
      </c>
      <c r="J137" s="24">
        <v>64.400000000000006</v>
      </c>
      <c r="K137" s="25">
        <v>76.900000000000006</v>
      </c>
      <c r="L137" s="52">
        <v>17.8</v>
      </c>
      <c r="M137" s="53">
        <v>13.1</v>
      </c>
      <c r="N137" s="40">
        <v>23.6</v>
      </c>
    </row>
    <row r="138" spans="1:14" s="27" customFormat="1" hidden="1" x14ac:dyDescent="0.2">
      <c r="A138" s="61" t="s">
        <v>23</v>
      </c>
      <c r="B138" s="6" t="s">
        <v>53</v>
      </c>
      <c r="C138" s="13">
        <v>42.5</v>
      </c>
      <c r="D138" s="14">
        <v>36.799999999999997</v>
      </c>
      <c r="E138" s="15">
        <v>48.4</v>
      </c>
      <c r="F138" s="13">
        <v>18.899999999999999</v>
      </c>
      <c r="G138" s="14">
        <v>14.7</v>
      </c>
      <c r="H138" s="15">
        <v>24</v>
      </c>
      <c r="I138" s="13">
        <v>77.599999999999994</v>
      </c>
      <c r="J138" s="14">
        <v>72.3</v>
      </c>
      <c r="K138" s="15">
        <v>82.1</v>
      </c>
      <c r="L138" s="13">
        <v>15.4</v>
      </c>
      <c r="M138" s="36">
        <v>11.6</v>
      </c>
      <c r="N138" s="38">
        <v>20.2</v>
      </c>
    </row>
    <row r="139" spans="1:14" s="27" customFormat="1" hidden="1" x14ac:dyDescent="0.2">
      <c r="A139" s="61" t="s">
        <v>24</v>
      </c>
      <c r="B139" s="6" t="s">
        <v>53</v>
      </c>
      <c r="C139" s="13">
        <v>33.299999999999997</v>
      </c>
      <c r="D139" s="14">
        <v>29.5</v>
      </c>
      <c r="E139" s="15">
        <v>37.4</v>
      </c>
      <c r="F139" s="13">
        <v>18.2</v>
      </c>
      <c r="G139" s="14">
        <v>15.1</v>
      </c>
      <c r="H139" s="15">
        <v>21.7</v>
      </c>
      <c r="I139" s="13">
        <v>74.099999999999994</v>
      </c>
      <c r="J139" s="14">
        <v>70.2</v>
      </c>
      <c r="K139" s="15">
        <v>77.599999999999994</v>
      </c>
      <c r="L139" s="13">
        <v>10.5</v>
      </c>
      <c r="M139" s="36">
        <v>8.1999999999999993</v>
      </c>
      <c r="N139" s="38">
        <v>13.4</v>
      </c>
    </row>
    <row r="140" spans="1:14" s="27" customFormat="1" hidden="1" x14ac:dyDescent="0.2">
      <c r="A140" s="61" t="s">
        <v>25</v>
      </c>
      <c r="B140" s="6" t="s">
        <v>53</v>
      </c>
      <c r="C140" s="13">
        <v>17.5</v>
      </c>
      <c r="D140" s="14">
        <v>14.4</v>
      </c>
      <c r="E140" s="15">
        <v>21</v>
      </c>
      <c r="F140" s="13">
        <v>16.100000000000001</v>
      </c>
      <c r="G140" s="14">
        <v>13.2</v>
      </c>
      <c r="H140" s="15">
        <v>19.600000000000001</v>
      </c>
      <c r="I140" s="13">
        <v>70.5</v>
      </c>
      <c r="J140" s="14">
        <v>66.5</v>
      </c>
      <c r="K140" s="15">
        <v>74.3</v>
      </c>
      <c r="L140" s="13">
        <v>6</v>
      </c>
      <c r="M140" s="36">
        <v>4.3</v>
      </c>
      <c r="N140" s="38">
        <v>8.4</v>
      </c>
    </row>
    <row r="141" spans="1:14" s="54" customFormat="1" x14ac:dyDescent="0.2">
      <c r="A141" s="62" t="s">
        <v>26</v>
      </c>
      <c r="B141" s="7" t="s">
        <v>53</v>
      </c>
      <c r="C141" s="16">
        <v>11.5</v>
      </c>
      <c r="D141" s="2">
        <v>8.9</v>
      </c>
      <c r="E141" s="17">
        <v>14.7</v>
      </c>
      <c r="F141" s="16">
        <v>11.7</v>
      </c>
      <c r="G141" s="2">
        <v>9</v>
      </c>
      <c r="H141" s="17">
        <v>15</v>
      </c>
      <c r="I141" s="16">
        <v>58.8</v>
      </c>
      <c r="J141" s="2">
        <v>54.2</v>
      </c>
      <c r="K141" s="17">
        <v>63.2</v>
      </c>
      <c r="L141" s="16">
        <v>5.4</v>
      </c>
      <c r="M141" s="54">
        <v>3.7</v>
      </c>
      <c r="N141" s="107">
        <v>7.9</v>
      </c>
    </row>
  </sheetData>
  <autoFilter ref="A1:N141" xr:uid="{00000000-0001-0000-0200-000000000000}">
    <filterColumn colId="0">
      <filters>
        <filter val="65 ans et plus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0342-B3DB-2645-AEFC-90CA10CE7862}">
  <dimension ref="A1:AB141"/>
  <sheetViews>
    <sheetView topLeftCell="A3" zoomScale="81" workbookViewId="0">
      <selection activeCell="J135" sqref="J135"/>
    </sheetView>
  </sheetViews>
  <sheetFormatPr baseColWidth="10" defaultRowHeight="15" x14ac:dyDescent="0.2"/>
  <cols>
    <col min="5" max="5" width="27.83203125" customWidth="1"/>
    <col min="6" max="6" width="26.5" customWidth="1"/>
    <col min="7" max="7" width="24.33203125" customWidth="1"/>
    <col min="8" max="8" width="43" customWidth="1"/>
  </cols>
  <sheetData>
    <row r="1" spans="1:28" x14ac:dyDescent="0.2">
      <c r="A1" s="3" t="s">
        <v>30</v>
      </c>
      <c r="B1" s="3"/>
      <c r="C1" s="5" t="s">
        <v>1</v>
      </c>
      <c r="D1" s="108" t="s">
        <v>73</v>
      </c>
      <c r="E1" t="s">
        <v>74</v>
      </c>
      <c r="F1" t="s">
        <v>76</v>
      </c>
      <c r="G1" t="s">
        <v>77</v>
      </c>
      <c r="H1" t="s">
        <v>75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s="10" t="s">
        <v>2</v>
      </c>
      <c r="R1" s="11" t="s">
        <v>11</v>
      </c>
      <c r="S1" s="12" t="s">
        <v>12</v>
      </c>
      <c r="T1" s="18" t="s">
        <v>3</v>
      </c>
      <c r="U1" s="19" t="s">
        <v>13</v>
      </c>
      <c r="V1" s="20" t="s">
        <v>14</v>
      </c>
      <c r="W1" s="21" t="s">
        <v>15</v>
      </c>
      <c r="X1" s="22" t="s">
        <v>16</v>
      </c>
      <c r="Y1" s="23" t="s">
        <v>17</v>
      </c>
      <c r="Z1" s="100" t="s">
        <v>45</v>
      </c>
      <c r="AA1" s="101" t="s">
        <v>46</v>
      </c>
      <c r="AB1" s="102" t="s">
        <v>47</v>
      </c>
    </row>
    <row r="2" spans="1:28" x14ac:dyDescent="0.2">
      <c r="A2" s="69" t="s">
        <v>22</v>
      </c>
      <c r="B2" s="42"/>
      <c r="C2" s="43" t="s">
        <v>6</v>
      </c>
      <c r="D2" s="113" t="s">
        <v>54</v>
      </c>
      <c r="E2" s="115">
        <f>Q2</f>
        <v>33.1</v>
      </c>
      <c r="F2" s="115">
        <f t="shared" ref="F2:M2" si="0">R2</f>
        <v>26.8</v>
      </c>
      <c r="G2" s="115">
        <f t="shared" si="0"/>
        <v>40</v>
      </c>
      <c r="H2" s="115">
        <f t="shared" si="0"/>
        <v>0</v>
      </c>
      <c r="I2" s="115">
        <f t="shared" si="0"/>
        <v>0</v>
      </c>
      <c r="J2" s="115">
        <f t="shared" si="0"/>
        <v>0</v>
      </c>
      <c r="K2" s="115">
        <f t="shared" si="0"/>
        <v>0</v>
      </c>
      <c r="L2" s="115">
        <f t="shared" si="0"/>
        <v>0</v>
      </c>
      <c r="M2" s="115">
        <f t="shared" si="0"/>
        <v>0</v>
      </c>
      <c r="N2" s="115"/>
      <c r="O2" s="115"/>
      <c r="P2" s="115"/>
      <c r="Q2" s="52">
        <v>33.1</v>
      </c>
      <c r="R2" s="24">
        <v>26.8</v>
      </c>
      <c r="S2" s="37">
        <v>40</v>
      </c>
      <c r="T2" s="45"/>
      <c r="U2" s="46"/>
      <c r="V2" s="47"/>
      <c r="W2" s="45"/>
      <c r="X2" s="46"/>
      <c r="Y2" s="47"/>
      <c r="Z2" s="56"/>
      <c r="AA2" s="57"/>
      <c r="AB2" s="28"/>
    </row>
    <row r="3" spans="1:28" x14ac:dyDescent="0.2">
      <c r="A3" s="60" t="s">
        <v>22</v>
      </c>
      <c r="B3" s="28"/>
      <c r="C3" s="6" t="s">
        <v>7</v>
      </c>
      <c r="D3" s="113" t="s">
        <v>55</v>
      </c>
      <c r="E3" s="115">
        <f>AVERAGE(Q3:Q6)</f>
        <v>25.325000000000003</v>
      </c>
      <c r="F3" s="115">
        <f t="shared" ref="F3:M3" si="1">AVERAGE(R3:R6)</f>
        <v>19.399999999999999</v>
      </c>
      <c r="G3" s="115">
        <f t="shared" si="1"/>
        <v>32.349999999999994</v>
      </c>
      <c r="H3" s="115">
        <f t="shared" si="1"/>
        <v>22.5</v>
      </c>
      <c r="I3" s="115">
        <f t="shared" si="1"/>
        <v>16.925000000000001</v>
      </c>
      <c r="J3" s="115">
        <f t="shared" si="1"/>
        <v>29.349999999999998</v>
      </c>
      <c r="K3" s="115">
        <f t="shared" si="1"/>
        <v>73.099999999999994</v>
      </c>
      <c r="L3" s="115">
        <f t="shared" si="1"/>
        <v>66.050000000000011</v>
      </c>
      <c r="M3" s="115">
        <f t="shared" si="1"/>
        <v>79.125</v>
      </c>
      <c r="N3" s="115"/>
      <c r="O3" s="115"/>
      <c r="P3" s="115"/>
      <c r="Q3" s="52">
        <v>22.5</v>
      </c>
      <c r="R3" s="44">
        <v>16.8</v>
      </c>
      <c r="S3" s="37">
        <v>29.5</v>
      </c>
      <c r="T3" s="24">
        <v>16.5</v>
      </c>
      <c r="U3" s="24">
        <v>11.7</v>
      </c>
      <c r="V3" s="37">
        <v>22.9</v>
      </c>
      <c r="W3" s="24">
        <v>68.5</v>
      </c>
      <c r="X3" s="44">
        <v>61.1</v>
      </c>
      <c r="Y3" s="37">
        <v>75</v>
      </c>
      <c r="Z3" s="26"/>
      <c r="AA3" s="27"/>
      <c r="AB3" s="4"/>
    </row>
    <row r="4" spans="1:28" x14ac:dyDescent="0.2">
      <c r="A4" s="67" t="s">
        <v>22</v>
      </c>
      <c r="B4" s="42"/>
      <c r="C4" s="43" t="s">
        <v>8</v>
      </c>
      <c r="D4" s="113" t="s">
        <v>56</v>
      </c>
      <c r="E4" s="115">
        <f>AVERAGE(Q7:Q10)</f>
        <v>22.3</v>
      </c>
      <c r="F4" s="115">
        <f t="shared" ref="F4:M4" si="2">AVERAGE(R7:R10)</f>
        <v>16.600000000000001</v>
      </c>
      <c r="G4" s="115">
        <f t="shared" si="2"/>
        <v>29.425000000000001</v>
      </c>
      <c r="H4" s="115">
        <f t="shared" si="2"/>
        <v>17.7</v>
      </c>
      <c r="I4" s="115">
        <f t="shared" si="2"/>
        <v>12.624999999999998</v>
      </c>
      <c r="J4" s="115">
        <f t="shared" si="2"/>
        <v>24.35</v>
      </c>
      <c r="K4" s="115">
        <f t="shared" si="2"/>
        <v>72.099999999999994</v>
      </c>
      <c r="L4" s="115">
        <f t="shared" si="2"/>
        <v>64.650000000000006</v>
      </c>
      <c r="M4" s="115">
        <f t="shared" si="2"/>
        <v>76.825000000000003</v>
      </c>
      <c r="N4" s="115"/>
      <c r="O4" s="115"/>
      <c r="P4" s="115"/>
      <c r="Q4" s="13">
        <v>24.2</v>
      </c>
      <c r="R4" s="14">
        <v>18.399999999999999</v>
      </c>
      <c r="S4" s="15">
        <v>31.2</v>
      </c>
      <c r="T4" s="14">
        <v>21.7</v>
      </c>
      <c r="U4" s="14">
        <v>16</v>
      </c>
      <c r="V4" s="15">
        <v>28.7</v>
      </c>
      <c r="W4" s="14">
        <v>70.599999999999994</v>
      </c>
      <c r="X4" s="14">
        <v>63.3</v>
      </c>
      <c r="Y4" s="15">
        <v>76.900000000000006</v>
      </c>
      <c r="Z4" s="26"/>
      <c r="AA4" s="27"/>
      <c r="AB4" s="4"/>
    </row>
    <row r="5" spans="1:28" x14ac:dyDescent="0.2">
      <c r="A5" s="60" t="s">
        <v>22</v>
      </c>
      <c r="B5" s="28"/>
      <c r="C5" s="6" t="s">
        <v>9</v>
      </c>
      <c r="D5" s="113" t="s">
        <v>57</v>
      </c>
      <c r="E5" s="115">
        <f>AVERAGE(Q11:Q12)</f>
        <v>21.45</v>
      </c>
      <c r="F5" s="115">
        <f t="shared" ref="F5:M5" si="3">AVERAGE(R11:R12)</f>
        <v>15.8</v>
      </c>
      <c r="G5" s="115">
        <f t="shared" si="3"/>
        <v>28.450000000000003</v>
      </c>
      <c r="H5" s="115">
        <f t="shared" si="3"/>
        <v>12.350000000000001</v>
      </c>
      <c r="I5" s="115">
        <f t="shared" si="3"/>
        <v>8.0500000000000007</v>
      </c>
      <c r="J5" s="115">
        <f t="shared" si="3"/>
        <v>18.399999999999999</v>
      </c>
      <c r="K5" s="115">
        <f t="shared" si="3"/>
        <v>72.199999999999989</v>
      </c>
      <c r="L5" s="115">
        <f t="shared" si="3"/>
        <v>64.75</v>
      </c>
      <c r="M5" s="115">
        <f t="shared" si="3"/>
        <v>78.550000000000011</v>
      </c>
      <c r="N5" s="115"/>
      <c r="O5" s="115"/>
      <c r="P5" s="115"/>
      <c r="Q5" s="52">
        <v>28.2</v>
      </c>
      <c r="R5" s="24">
        <v>22</v>
      </c>
      <c r="S5" s="25">
        <v>35.4</v>
      </c>
      <c r="T5" s="24">
        <v>22.9</v>
      </c>
      <c r="U5" s="24">
        <v>17.2</v>
      </c>
      <c r="V5" s="25">
        <v>29.8</v>
      </c>
      <c r="W5" s="24">
        <v>73.400000000000006</v>
      </c>
      <c r="X5" s="24">
        <v>66.400000000000006</v>
      </c>
      <c r="Y5" s="25">
        <v>79.400000000000006</v>
      </c>
      <c r="Z5" s="26"/>
      <c r="AA5" s="27"/>
      <c r="AB5" s="4"/>
    </row>
    <row r="6" spans="1:28" x14ac:dyDescent="0.2">
      <c r="A6" s="67" t="s">
        <v>22</v>
      </c>
      <c r="B6" s="42"/>
      <c r="C6" s="51" t="s">
        <v>10</v>
      </c>
      <c r="D6" s="113" t="s">
        <v>58</v>
      </c>
      <c r="E6" s="115">
        <f>AVERAGE(Q13:Q14)</f>
        <v>26.472110000000001</v>
      </c>
      <c r="F6" s="115">
        <f t="shared" ref="F6:M6" si="4">AVERAGE(R13:R14)</f>
        <v>19.895585000000001</v>
      </c>
      <c r="G6" s="115">
        <f t="shared" si="4"/>
        <v>34.359584999999996</v>
      </c>
      <c r="H6" s="115">
        <f t="shared" si="4"/>
        <v>12.40972</v>
      </c>
      <c r="I6" s="115">
        <f t="shared" si="4"/>
        <v>7.85487</v>
      </c>
      <c r="J6" s="115">
        <f t="shared" si="4"/>
        <v>18.934249999999999</v>
      </c>
      <c r="K6" s="115">
        <f t="shared" si="4"/>
        <v>69.193655000000007</v>
      </c>
      <c r="L6" s="115">
        <f t="shared" si="4"/>
        <v>61.177295000000001</v>
      </c>
      <c r="M6" s="115">
        <f t="shared" si="4"/>
        <v>76.128730000000004</v>
      </c>
      <c r="N6" s="115"/>
      <c r="O6" s="115"/>
      <c r="P6" s="115"/>
      <c r="Q6" s="13">
        <v>26.4</v>
      </c>
      <c r="R6" s="14">
        <v>20.399999999999999</v>
      </c>
      <c r="S6" s="15">
        <v>33.299999999999997</v>
      </c>
      <c r="T6" s="14">
        <v>28.9</v>
      </c>
      <c r="U6" s="14">
        <v>22.8</v>
      </c>
      <c r="V6" s="15">
        <v>36</v>
      </c>
      <c r="W6" s="14">
        <v>79.900000000000006</v>
      </c>
      <c r="X6" s="14">
        <v>73.400000000000006</v>
      </c>
      <c r="Y6" s="15">
        <v>85.2</v>
      </c>
      <c r="Z6" s="26"/>
      <c r="AA6" s="27"/>
      <c r="AB6" s="4"/>
    </row>
    <row r="7" spans="1:28" x14ac:dyDescent="0.2">
      <c r="A7" s="60" t="s">
        <v>22</v>
      </c>
      <c r="B7" s="42"/>
      <c r="C7" s="51" t="s">
        <v>18</v>
      </c>
      <c r="D7" s="110" t="s">
        <v>59</v>
      </c>
      <c r="E7" s="115">
        <f>Q15</f>
        <v>25.2</v>
      </c>
      <c r="F7" s="115">
        <f t="shared" ref="F7:M8" si="5">R15</f>
        <v>18.3</v>
      </c>
      <c r="G7" s="115">
        <f t="shared" si="5"/>
        <v>33.700000000000003</v>
      </c>
      <c r="H7" s="115">
        <f t="shared" si="5"/>
        <v>5.9</v>
      </c>
      <c r="I7" s="115">
        <f t="shared" si="5"/>
        <v>3</v>
      </c>
      <c r="J7" s="115">
        <f t="shared" si="5"/>
        <v>11.2</v>
      </c>
      <c r="K7" s="115">
        <f t="shared" si="5"/>
        <v>65.900000000000006</v>
      </c>
      <c r="L7" s="115">
        <f t="shared" si="5"/>
        <v>57.2</v>
      </c>
      <c r="M7" s="115">
        <f t="shared" si="5"/>
        <v>73.7</v>
      </c>
      <c r="N7" s="115"/>
      <c r="O7" s="115"/>
      <c r="P7" s="115"/>
      <c r="Q7" s="52">
        <v>24.8</v>
      </c>
      <c r="R7" s="24">
        <v>18.8</v>
      </c>
      <c r="S7" s="25">
        <v>32.1</v>
      </c>
      <c r="T7" s="24">
        <v>24.6</v>
      </c>
      <c r="U7" s="24">
        <v>18.5</v>
      </c>
      <c r="V7" s="25">
        <v>31.8</v>
      </c>
      <c r="W7" s="24">
        <v>73.5</v>
      </c>
      <c r="X7" s="24">
        <v>66.3</v>
      </c>
      <c r="Y7" s="25">
        <v>79.7</v>
      </c>
      <c r="Z7" s="26"/>
      <c r="AA7" s="27"/>
      <c r="AB7" s="4"/>
    </row>
    <row r="8" spans="1:28" x14ac:dyDescent="0.2">
      <c r="A8" s="60" t="s">
        <v>22</v>
      </c>
      <c r="B8" s="42"/>
      <c r="C8" s="51" t="s">
        <v>21</v>
      </c>
      <c r="D8" s="110" t="s">
        <v>60</v>
      </c>
      <c r="E8" s="115">
        <f>Q16</f>
        <v>28</v>
      </c>
      <c r="F8" s="115">
        <f t="shared" si="5"/>
        <v>20.6</v>
      </c>
      <c r="G8" s="115">
        <f t="shared" si="5"/>
        <v>36.799999999999997</v>
      </c>
      <c r="H8" s="115">
        <f t="shared" si="5"/>
        <v>13.2</v>
      </c>
      <c r="I8" s="115">
        <f t="shared" si="5"/>
        <v>8</v>
      </c>
      <c r="J8" s="115">
        <f t="shared" si="5"/>
        <v>21</v>
      </c>
      <c r="K8" s="115">
        <f t="shared" si="5"/>
        <v>84.1</v>
      </c>
      <c r="L8" s="115">
        <f t="shared" si="5"/>
        <v>76.599999999999994</v>
      </c>
      <c r="M8" s="115">
        <f t="shared" si="5"/>
        <v>89.5</v>
      </c>
      <c r="N8" s="115"/>
      <c r="O8" s="115"/>
      <c r="P8" s="115"/>
      <c r="Q8" s="52">
        <v>23.1</v>
      </c>
      <c r="R8" s="24">
        <v>17.3</v>
      </c>
      <c r="S8" s="25">
        <v>30</v>
      </c>
      <c r="T8" s="52">
        <v>20.100000000000001</v>
      </c>
      <c r="U8" s="24">
        <v>14.8</v>
      </c>
      <c r="V8" s="25">
        <v>26.8</v>
      </c>
      <c r="W8" s="52">
        <v>69</v>
      </c>
      <c r="X8" s="24">
        <v>61.3</v>
      </c>
      <c r="Y8" s="25">
        <v>69</v>
      </c>
      <c r="Z8" s="26"/>
      <c r="AA8" s="27"/>
      <c r="AB8" s="4"/>
    </row>
    <row r="9" spans="1:28" x14ac:dyDescent="0.2">
      <c r="A9" s="60" t="s">
        <v>22</v>
      </c>
      <c r="B9" s="42"/>
      <c r="C9" s="51" t="s">
        <v>27</v>
      </c>
      <c r="D9" s="113" t="s">
        <v>61</v>
      </c>
      <c r="E9" s="115">
        <f>AVERAGE(Q17)</f>
        <v>22.3</v>
      </c>
      <c r="F9" s="115">
        <f t="shared" ref="F9:M9" si="6">AVERAGE(R17)</f>
        <v>16.5</v>
      </c>
      <c r="G9" s="115">
        <f t="shared" si="6"/>
        <v>29.3</v>
      </c>
      <c r="H9" s="115">
        <f t="shared" si="6"/>
        <v>18.600000000000001</v>
      </c>
      <c r="I9" s="115">
        <f t="shared" si="6"/>
        <v>13.2</v>
      </c>
      <c r="J9" s="115">
        <f t="shared" si="6"/>
        <v>25.6</v>
      </c>
      <c r="K9" s="115">
        <f t="shared" si="6"/>
        <v>66.400000000000006</v>
      </c>
      <c r="L9" s="115">
        <f t="shared" si="6"/>
        <v>58.8</v>
      </c>
      <c r="M9" s="115">
        <f t="shared" si="6"/>
        <v>73.3</v>
      </c>
      <c r="N9" s="115"/>
      <c r="O9" s="115"/>
      <c r="P9" s="115"/>
      <c r="Q9" s="13">
        <v>22.8</v>
      </c>
      <c r="R9" s="14">
        <v>17</v>
      </c>
      <c r="S9" s="15">
        <v>29.8</v>
      </c>
      <c r="T9" s="13">
        <v>14.4</v>
      </c>
      <c r="U9" s="14">
        <v>9.9</v>
      </c>
      <c r="V9" s="15">
        <v>20.6</v>
      </c>
      <c r="W9" s="13">
        <v>72</v>
      </c>
      <c r="X9" s="14">
        <v>64.5</v>
      </c>
      <c r="Y9" s="15">
        <v>78.400000000000006</v>
      </c>
      <c r="Z9" s="26"/>
      <c r="AA9" s="27"/>
      <c r="AB9" s="4"/>
    </row>
    <row r="10" spans="1:28" x14ac:dyDescent="0.2">
      <c r="A10" s="60" t="s">
        <v>22</v>
      </c>
      <c r="B10" s="40"/>
      <c r="C10" s="51" t="s">
        <v>28</v>
      </c>
      <c r="D10" s="113" t="s">
        <v>62</v>
      </c>
      <c r="E10" s="115">
        <f>AVERAGE(Q18:Q19)</f>
        <v>27.65</v>
      </c>
      <c r="F10" s="115">
        <f t="shared" ref="F10:M10" si="7">AVERAGE(R18:R19)</f>
        <v>21.1</v>
      </c>
      <c r="G10" s="115">
        <f t="shared" si="7"/>
        <v>35.299999999999997</v>
      </c>
      <c r="H10" s="115">
        <f t="shared" si="7"/>
        <v>30.25</v>
      </c>
      <c r="I10" s="115">
        <f t="shared" si="7"/>
        <v>23.450000000000003</v>
      </c>
      <c r="J10" s="115">
        <f t="shared" si="7"/>
        <v>38</v>
      </c>
      <c r="K10" s="115">
        <f t="shared" si="7"/>
        <v>69.900000000000006</v>
      </c>
      <c r="L10" s="115">
        <f t="shared" si="7"/>
        <v>62</v>
      </c>
      <c r="M10" s="115">
        <f t="shared" si="7"/>
        <v>76.8</v>
      </c>
      <c r="N10" s="115"/>
      <c r="O10" s="115"/>
      <c r="P10" s="115"/>
      <c r="Q10" s="52">
        <v>18.5</v>
      </c>
      <c r="R10" s="24">
        <v>13.3</v>
      </c>
      <c r="S10" s="25">
        <v>25.8</v>
      </c>
      <c r="T10" s="52">
        <v>11.7</v>
      </c>
      <c r="U10" s="24">
        <v>7.3</v>
      </c>
      <c r="V10" s="25">
        <v>18.2</v>
      </c>
      <c r="W10" s="52">
        <v>73.900000000000006</v>
      </c>
      <c r="X10" s="24">
        <v>66.5</v>
      </c>
      <c r="Y10" s="25">
        <v>80.2</v>
      </c>
      <c r="Z10" s="26"/>
      <c r="AA10" s="27"/>
      <c r="AB10" s="4"/>
    </row>
    <row r="11" spans="1:28" x14ac:dyDescent="0.2">
      <c r="A11" s="60" t="s">
        <v>22</v>
      </c>
      <c r="B11" s="64"/>
      <c r="C11" s="51" t="s">
        <v>31</v>
      </c>
      <c r="D11" s="110" t="s">
        <v>63</v>
      </c>
      <c r="E11" s="115">
        <f t="shared" ref="E11:M11" si="8">Q20</f>
        <v>33</v>
      </c>
      <c r="F11" s="115">
        <f t="shared" si="8"/>
        <v>27</v>
      </c>
      <c r="G11" s="115">
        <f t="shared" si="8"/>
        <v>39.5</v>
      </c>
      <c r="H11" s="115">
        <f t="shared" si="8"/>
        <v>25</v>
      </c>
      <c r="I11" s="115">
        <f t="shared" si="8"/>
        <v>19.7</v>
      </c>
      <c r="J11" s="115">
        <f t="shared" si="8"/>
        <v>31.2</v>
      </c>
      <c r="K11" s="115">
        <f t="shared" si="8"/>
        <v>72.599999999999994</v>
      </c>
      <c r="L11" s="115">
        <f t="shared" si="8"/>
        <v>66.2</v>
      </c>
      <c r="M11" s="115">
        <f t="shared" si="8"/>
        <v>78.2</v>
      </c>
      <c r="N11" s="115"/>
      <c r="O11" s="115"/>
      <c r="P11" s="115"/>
      <c r="Q11" s="52">
        <v>23.4</v>
      </c>
      <c r="R11" s="24">
        <v>17.3</v>
      </c>
      <c r="S11" s="25">
        <v>30.8</v>
      </c>
      <c r="T11" s="52">
        <v>11.8</v>
      </c>
      <c r="U11" s="24">
        <v>7.5</v>
      </c>
      <c r="V11" s="25">
        <v>17.899999999999999</v>
      </c>
      <c r="W11" s="52">
        <v>77.099999999999994</v>
      </c>
      <c r="X11" s="24">
        <v>69.7</v>
      </c>
      <c r="Y11" s="25">
        <v>83.2</v>
      </c>
      <c r="Z11" s="39"/>
      <c r="AA11" s="53"/>
      <c r="AB11" s="40"/>
    </row>
    <row r="12" spans="1:28" x14ac:dyDescent="0.2">
      <c r="A12" s="60" t="s">
        <v>22</v>
      </c>
      <c r="B12" s="79"/>
      <c r="C12" s="6" t="s">
        <v>32</v>
      </c>
      <c r="D12" s="110" t="s">
        <v>64</v>
      </c>
      <c r="E12" s="115">
        <f t="shared" ref="E12:E20" si="9">Q21</f>
        <v>28.7</v>
      </c>
      <c r="F12" s="115">
        <f t="shared" ref="F12:P20" si="10">R21</f>
        <v>23.1</v>
      </c>
      <c r="G12" s="115">
        <f t="shared" si="10"/>
        <v>35.1</v>
      </c>
      <c r="H12" s="115">
        <f t="shared" si="10"/>
        <v>21.4</v>
      </c>
      <c r="I12" s="115">
        <f t="shared" si="10"/>
        <v>16.399999999999999</v>
      </c>
      <c r="J12" s="115">
        <f t="shared" si="10"/>
        <v>27.4</v>
      </c>
      <c r="K12" s="115">
        <f t="shared" si="10"/>
        <v>68.900000000000006</v>
      </c>
      <c r="L12" s="115">
        <f t="shared" si="10"/>
        <v>62.3</v>
      </c>
      <c r="M12" s="115">
        <f t="shared" si="10"/>
        <v>74.8</v>
      </c>
      <c r="N12" s="115"/>
      <c r="O12" s="115"/>
      <c r="P12" s="115"/>
      <c r="Q12" s="52">
        <v>19.5</v>
      </c>
      <c r="R12" s="24">
        <v>14.3</v>
      </c>
      <c r="S12" s="25">
        <v>26.1</v>
      </c>
      <c r="T12" s="52">
        <v>12.9</v>
      </c>
      <c r="U12" s="24">
        <v>8.6</v>
      </c>
      <c r="V12" s="25">
        <v>18.899999999999999</v>
      </c>
      <c r="W12" s="52">
        <v>67.3</v>
      </c>
      <c r="X12" s="24">
        <v>59.8</v>
      </c>
      <c r="Y12" s="25">
        <v>73.900000000000006</v>
      </c>
      <c r="Z12" s="39"/>
      <c r="AA12" s="53"/>
      <c r="AB12" s="40"/>
    </row>
    <row r="13" spans="1:28" x14ac:dyDescent="0.2">
      <c r="A13" s="60" t="s">
        <v>22</v>
      </c>
      <c r="B13" s="79"/>
      <c r="C13" s="6" t="s">
        <v>33</v>
      </c>
      <c r="D13" s="110" t="s">
        <v>65</v>
      </c>
      <c r="E13" s="115">
        <f t="shared" si="9"/>
        <v>38.6</v>
      </c>
      <c r="F13" s="115">
        <f t="shared" si="10"/>
        <v>31.3</v>
      </c>
      <c r="G13" s="115">
        <f t="shared" si="10"/>
        <v>46.5</v>
      </c>
      <c r="H13" s="115">
        <f t="shared" si="10"/>
        <v>31.5</v>
      </c>
      <c r="I13" s="115">
        <f t="shared" si="10"/>
        <v>24.8</v>
      </c>
      <c r="J13" s="115">
        <f t="shared" si="10"/>
        <v>39.200000000000003</v>
      </c>
      <c r="K13" s="115">
        <f t="shared" si="10"/>
        <v>71.400000000000006</v>
      </c>
      <c r="L13" s="115">
        <f t="shared" si="10"/>
        <v>63.9</v>
      </c>
      <c r="M13" s="115">
        <f t="shared" si="10"/>
        <v>78</v>
      </c>
      <c r="N13" s="115">
        <f t="shared" si="10"/>
        <v>10.9</v>
      </c>
      <c r="O13" s="115">
        <f t="shared" si="10"/>
        <v>6.8</v>
      </c>
      <c r="P13" s="115">
        <f t="shared" si="10"/>
        <v>17.2</v>
      </c>
      <c r="Q13" s="13">
        <v>31.5</v>
      </c>
      <c r="R13" s="14">
        <v>24.5</v>
      </c>
      <c r="S13" s="15">
        <v>39.5</v>
      </c>
      <c r="T13" s="13">
        <v>12</v>
      </c>
      <c r="U13" s="14">
        <v>7.5</v>
      </c>
      <c r="V13" s="15">
        <v>18.399999999999999</v>
      </c>
      <c r="W13" s="13">
        <v>69.2</v>
      </c>
      <c r="X13" s="14">
        <v>61.4</v>
      </c>
      <c r="Y13" s="15">
        <v>75.900000000000006</v>
      </c>
      <c r="Z13" s="26"/>
      <c r="AA13" s="27"/>
      <c r="AB13" s="4"/>
    </row>
    <row r="14" spans="1:28" x14ac:dyDescent="0.2">
      <c r="A14" s="60" t="s">
        <v>22</v>
      </c>
      <c r="B14" s="64"/>
      <c r="C14" s="51" t="s">
        <v>34</v>
      </c>
      <c r="D14" s="110" t="s">
        <v>66</v>
      </c>
      <c r="E14" s="115">
        <f t="shared" si="9"/>
        <v>31.4</v>
      </c>
      <c r="F14" s="115">
        <f t="shared" si="10"/>
        <v>24.7</v>
      </c>
      <c r="G14" s="115">
        <f t="shared" si="10"/>
        <v>38.9</v>
      </c>
      <c r="H14" s="115">
        <f t="shared" si="10"/>
        <v>25.9</v>
      </c>
      <c r="I14" s="115">
        <f t="shared" si="10"/>
        <v>19.7</v>
      </c>
      <c r="J14" s="115">
        <f t="shared" si="10"/>
        <v>33.200000000000003</v>
      </c>
      <c r="K14" s="115">
        <f t="shared" si="10"/>
        <v>64.099999999999994</v>
      </c>
      <c r="L14" s="115">
        <f t="shared" si="10"/>
        <v>56.3</v>
      </c>
      <c r="M14" s="115">
        <f t="shared" si="10"/>
        <v>71.2</v>
      </c>
      <c r="N14" s="115">
        <f t="shared" si="10"/>
        <v>18.100000000000001</v>
      </c>
      <c r="O14" s="115">
        <f t="shared" si="10"/>
        <v>12.8</v>
      </c>
      <c r="P14" s="115">
        <f t="shared" si="10"/>
        <v>25.1</v>
      </c>
      <c r="Q14" s="52">
        <v>21.444220000000001</v>
      </c>
      <c r="R14" s="24">
        <v>15.291170000000001</v>
      </c>
      <c r="S14" s="25">
        <v>29.219169999999998</v>
      </c>
      <c r="T14" s="24">
        <v>12.819439999999998</v>
      </c>
      <c r="U14" s="24">
        <v>8.20974</v>
      </c>
      <c r="V14" s="25">
        <v>19.468499999999999</v>
      </c>
      <c r="W14" s="24">
        <v>69.187309999999997</v>
      </c>
      <c r="X14" s="24">
        <v>60.954589999999996</v>
      </c>
      <c r="Y14" s="25">
        <v>76.357460000000003</v>
      </c>
      <c r="Z14" s="39"/>
      <c r="AA14" s="53"/>
      <c r="AB14" s="40"/>
    </row>
    <row r="15" spans="1:28" x14ac:dyDescent="0.2">
      <c r="A15" s="61" t="s">
        <v>22</v>
      </c>
      <c r="B15" s="79"/>
      <c r="C15" s="6" t="s">
        <v>35</v>
      </c>
      <c r="D15" s="110" t="s">
        <v>67</v>
      </c>
      <c r="E15" s="115">
        <f t="shared" si="9"/>
        <v>31.9</v>
      </c>
      <c r="F15" s="115">
        <f t="shared" si="10"/>
        <v>24.8</v>
      </c>
      <c r="G15" s="115">
        <f t="shared" si="10"/>
        <v>40.1</v>
      </c>
      <c r="H15" s="115">
        <f t="shared" si="10"/>
        <v>25.8</v>
      </c>
      <c r="I15" s="115">
        <f t="shared" si="10"/>
        <v>19.3</v>
      </c>
      <c r="J15" s="115">
        <f t="shared" si="10"/>
        <v>33.5</v>
      </c>
      <c r="K15" s="115">
        <f t="shared" si="10"/>
        <v>65.900000000000006</v>
      </c>
      <c r="L15" s="115">
        <f t="shared" si="10"/>
        <v>57.7</v>
      </c>
      <c r="M15" s="115">
        <f t="shared" si="10"/>
        <v>73.400000000000006</v>
      </c>
      <c r="N15" s="115">
        <f t="shared" si="10"/>
        <v>18.100000000000001</v>
      </c>
      <c r="O15" s="115">
        <f t="shared" si="10"/>
        <v>12.5</v>
      </c>
      <c r="P15" s="115">
        <f t="shared" si="10"/>
        <v>25.6</v>
      </c>
      <c r="Q15" s="26">
        <v>25.2</v>
      </c>
      <c r="R15" s="14">
        <v>18.3</v>
      </c>
      <c r="S15" s="15">
        <v>33.700000000000003</v>
      </c>
      <c r="T15" s="13">
        <v>5.9</v>
      </c>
      <c r="U15" s="14">
        <v>3</v>
      </c>
      <c r="V15" s="15">
        <v>11.2</v>
      </c>
      <c r="W15" s="13">
        <v>65.900000000000006</v>
      </c>
      <c r="X15" s="14">
        <v>57.2</v>
      </c>
      <c r="Y15" s="15">
        <v>73.7</v>
      </c>
      <c r="Z15" s="26"/>
      <c r="AA15" s="27"/>
      <c r="AB15" s="4"/>
    </row>
    <row r="16" spans="1:28" x14ac:dyDescent="0.2">
      <c r="A16" s="60" t="s">
        <v>22</v>
      </c>
      <c r="B16" s="64"/>
      <c r="C16" s="51" t="s">
        <v>36</v>
      </c>
      <c r="D16" s="110" t="s">
        <v>68</v>
      </c>
      <c r="E16" s="115">
        <f t="shared" si="9"/>
        <v>33.9</v>
      </c>
      <c r="F16" s="115">
        <f t="shared" si="10"/>
        <v>26.6</v>
      </c>
      <c r="G16" s="115">
        <f t="shared" si="10"/>
        <v>42.1</v>
      </c>
      <c r="H16" s="115">
        <f t="shared" si="10"/>
        <v>26.1</v>
      </c>
      <c r="I16" s="115">
        <f t="shared" si="10"/>
        <v>19.5</v>
      </c>
      <c r="J16" s="115">
        <f t="shared" si="10"/>
        <v>34.1</v>
      </c>
      <c r="K16" s="115">
        <f t="shared" si="10"/>
        <v>70</v>
      </c>
      <c r="L16" s="115">
        <f t="shared" si="10"/>
        <v>61.7</v>
      </c>
      <c r="M16" s="115">
        <f t="shared" si="10"/>
        <v>77.099999999999994</v>
      </c>
      <c r="N16" s="115">
        <f t="shared" si="10"/>
        <v>15.7</v>
      </c>
      <c r="O16" s="115">
        <f t="shared" si="10"/>
        <v>10.7</v>
      </c>
      <c r="P16" s="115">
        <f t="shared" si="10"/>
        <v>22.5</v>
      </c>
      <c r="Q16" s="52">
        <v>28</v>
      </c>
      <c r="R16" s="24">
        <v>20.6</v>
      </c>
      <c r="S16" s="25">
        <v>36.799999999999997</v>
      </c>
      <c r="T16" s="52">
        <v>13.2</v>
      </c>
      <c r="U16" s="24">
        <v>8</v>
      </c>
      <c r="V16" s="25">
        <v>21</v>
      </c>
      <c r="W16" s="52">
        <v>84.1</v>
      </c>
      <c r="X16" s="24">
        <v>76.599999999999994</v>
      </c>
      <c r="Y16" s="25">
        <v>89.5</v>
      </c>
      <c r="Z16" s="39"/>
      <c r="AA16" s="53"/>
      <c r="AB16" s="40"/>
    </row>
    <row r="17" spans="1:28" x14ac:dyDescent="0.2">
      <c r="A17" s="60" t="s">
        <v>22</v>
      </c>
      <c r="B17" s="64"/>
      <c r="C17" s="51" t="s">
        <v>37</v>
      </c>
      <c r="D17" s="110" t="s">
        <v>69</v>
      </c>
      <c r="E17" s="115">
        <f t="shared" si="9"/>
        <v>28.5</v>
      </c>
      <c r="F17" s="115">
        <f t="shared" si="10"/>
        <v>21.9</v>
      </c>
      <c r="G17" s="115">
        <f t="shared" si="10"/>
        <v>36.1</v>
      </c>
      <c r="H17" s="115">
        <f t="shared" si="10"/>
        <v>22.6</v>
      </c>
      <c r="I17" s="115">
        <f t="shared" si="10"/>
        <v>16.600000000000001</v>
      </c>
      <c r="J17" s="115">
        <f t="shared" si="10"/>
        <v>29.9</v>
      </c>
      <c r="K17" s="115">
        <f t="shared" si="10"/>
        <v>76.400000000000006</v>
      </c>
      <c r="L17" s="115">
        <f t="shared" si="10"/>
        <v>69.099999999999994</v>
      </c>
      <c r="M17" s="115">
        <f t="shared" si="10"/>
        <v>82.5</v>
      </c>
      <c r="N17" s="115">
        <f t="shared" si="10"/>
        <v>20.100000000000001</v>
      </c>
      <c r="O17" s="115">
        <f t="shared" si="10"/>
        <v>14.6</v>
      </c>
      <c r="P17" s="115">
        <f t="shared" si="10"/>
        <v>27</v>
      </c>
      <c r="Q17" s="52">
        <v>22.3</v>
      </c>
      <c r="R17" s="24">
        <v>16.5</v>
      </c>
      <c r="S17" s="25">
        <v>29.3</v>
      </c>
      <c r="T17" s="52">
        <v>18.600000000000001</v>
      </c>
      <c r="U17" s="24">
        <v>13.2</v>
      </c>
      <c r="V17" s="25">
        <v>25.6</v>
      </c>
      <c r="W17" s="52">
        <v>66.400000000000006</v>
      </c>
      <c r="X17" s="24">
        <v>58.8</v>
      </c>
      <c r="Y17" s="25">
        <v>73.3</v>
      </c>
      <c r="Z17" s="39"/>
      <c r="AA17" s="53"/>
      <c r="AB17" s="40"/>
    </row>
    <row r="18" spans="1:28" x14ac:dyDescent="0.2">
      <c r="A18" s="60" t="s">
        <v>22</v>
      </c>
      <c r="B18" s="64"/>
      <c r="C18" s="51" t="s">
        <v>38</v>
      </c>
      <c r="D18" s="110" t="s">
        <v>70</v>
      </c>
      <c r="E18" s="115">
        <f t="shared" si="9"/>
        <v>30.5</v>
      </c>
      <c r="F18" s="115">
        <f t="shared" si="10"/>
        <v>23.4</v>
      </c>
      <c r="G18" s="115">
        <f t="shared" si="10"/>
        <v>38.6</v>
      </c>
      <c r="H18" s="115">
        <f t="shared" si="10"/>
        <v>15.7</v>
      </c>
      <c r="I18" s="115">
        <f t="shared" si="10"/>
        <v>10.6</v>
      </c>
      <c r="J18" s="115">
        <f t="shared" si="10"/>
        <v>22.6</v>
      </c>
      <c r="K18" s="115">
        <f t="shared" si="10"/>
        <v>59</v>
      </c>
      <c r="L18" s="115">
        <f t="shared" si="10"/>
        <v>50.7</v>
      </c>
      <c r="M18" s="115">
        <f t="shared" si="10"/>
        <v>66.8</v>
      </c>
      <c r="N18" s="115">
        <f t="shared" si="10"/>
        <v>18.8</v>
      </c>
      <c r="O18" s="115">
        <f t="shared" si="10"/>
        <v>13.1</v>
      </c>
      <c r="P18" s="115">
        <f t="shared" si="10"/>
        <v>26.1</v>
      </c>
      <c r="Q18" s="52">
        <v>29.9</v>
      </c>
      <c r="R18" s="24">
        <v>23.1</v>
      </c>
      <c r="S18" s="25">
        <v>37.700000000000003</v>
      </c>
      <c r="T18" s="52">
        <v>29</v>
      </c>
      <c r="U18" s="24">
        <v>22.3</v>
      </c>
      <c r="V18" s="25">
        <v>36.700000000000003</v>
      </c>
      <c r="W18" s="52">
        <v>70.599999999999994</v>
      </c>
      <c r="X18" s="24">
        <v>62.7</v>
      </c>
      <c r="Y18" s="25">
        <v>77.5</v>
      </c>
      <c r="Z18" s="39"/>
      <c r="AA18" s="53"/>
      <c r="AB18" s="40"/>
    </row>
    <row r="19" spans="1:28" x14ac:dyDescent="0.2">
      <c r="A19" s="60" t="s">
        <v>22</v>
      </c>
      <c r="B19" s="64"/>
      <c r="C19" s="51" t="s">
        <v>39</v>
      </c>
      <c r="D19" s="110" t="s">
        <v>86</v>
      </c>
      <c r="E19" s="115">
        <f t="shared" si="9"/>
        <v>37.1</v>
      </c>
      <c r="F19" s="115">
        <f t="shared" si="10"/>
        <v>30.8</v>
      </c>
      <c r="G19" s="115">
        <f t="shared" si="10"/>
        <v>43.9</v>
      </c>
      <c r="H19" s="115">
        <f t="shared" si="10"/>
        <v>15.8</v>
      </c>
      <c r="I19" s="115">
        <f t="shared" si="10"/>
        <v>11.5</v>
      </c>
      <c r="J19" s="115">
        <f t="shared" si="10"/>
        <v>21.5</v>
      </c>
      <c r="K19" s="115">
        <f t="shared" si="10"/>
        <v>71.7</v>
      </c>
      <c r="L19" s="115">
        <f t="shared" si="10"/>
        <v>65.2</v>
      </c>
      <c r="M19" s="115">
        <f t="shared" si="10"/>
        <v>77.400000000000006</v>
      </c>
      <c r="N19" s="115">
        <f t="shared" si="10"/>
        <v>18.899999999999999</v>
      </c>
      <c r="O19" s="115">
        <f t="shared" si="10"/>
        <v>14.1</v>
      </c>
      <c r="P19" s="115">
        <f t="shared" si="10"/>
        <v>24.8</v>
      </c>
      <c r="Q19" s="52">
        <v>25.4</v>
      </c>
      <c r="R19" s="24">
        <v>19.100000000000001</v>
      </c>
      <c r="S19" s="25">
        <v>32.9</v>
      </c>
      <c r="T19" s="52">
        <v>31.5</v>
      </c>
      <c r="U19" s="24">
        <v>24.6</v>
      </c>
      <c r="V19" s="25">
        <v>39.299999999999997</v>
      </c>
      <c r="W19" s="52">
        <v>69.2</v>
      </c>
      <c r="X19" s="24">
        <v>61.3</v>
      </c>
      <c r="Y19" s="25">
        <v>76.099999999999994</v>
      </c>
      <c r="Z19" s="39"/>
      <c r="AA19" s="53"/>
      <c r="AB19" s="40"/>
    </row>
    <row r="20" spans="1:28" x14ac:dyDescent="0.2">
      <c r="A20" s="60" t="s">
        <v>22</v>
      </c>
      <c r="B20" s="64"/>
      <c r="C20" s="51" t="s">
        <v>40</v>
      </c>
      <c r="D20" s="110" t="s">
        <v>72</v>
      </c>
      <c r="E20" s="115">
        <f t="shared" si="9"/>
        <v>36.299999999999997</v>
      </c>
      <c r="F20" s="115">
        <f t="shared" si="10"/>
        <v>30</v>
      </c>
      <c r="G20" s="115">
        <f t="shared" si="10"/>
        <v>43.2</v>
      </c>
      <c r="H20" s="115">
        <f t="shared" si="10"/>
        <v>18.5</v>
      </c>
      <c r="I20" s="115">
        <f t="shared" si="10"/>
        <v>13.7</v>
      </c>
      <c r="J20" s="115">
        <f t="shared" si="10"/>
        <v>24.6</v>
      </c>
      <c r="K20" s="115">
        <f t="shared" si="10"/>
        <v>71.099999999999994</v>
      </c>
      <c r="L20" s="115">
        <f t="shared" si="10"/>
        <v>64.400000000000006</v>
      </c>
      <c r="M20" s="115">
        <f t="shared" si="10"/>
        <v>76.900000000000006</v>
      </c>
      <c r="N20" s="115">
        <f t="shared" si="10"/>
        <v>17.8</v>
      </c>
      <c r="O20" s="115">
        <f t="shared" si="10"/>
        <v>13.1</v>
      </c>
      <c r="P20" s="115">
        <f t="shared" si="10"/>
        <v>23.6</v>
      </c>
      <c r="Q20" s="52">
        <v>33</v>
      </c>
      <c r="R20" s="24">
        <v>27</v>
      </c>
      <c r="S20" s="25">
        <v>39.5</v>
      </c>
      <c r="T20" s="52">
        <v>25</v>
      </c>
      <c r="U20" s="24">
        <v>19.7</v>
      </c>
      <c r="V20" s="25">
        <v>31.2</v>
      </c>
      <c r="W20" s="53">
        <v>72.599999999999994</v>
      </c>
      <c r="X20" s="24">
        <v>66.2</v>
      </c>
      <c r="Y20" s="25">
        <v>78.2</v>
      </c>
      <c r="Z20" s="39"/>
      <c r="AA20" s="53"/>
      <c r="AB20" s="40"/>
    </row>
    <row r="21" spans="1:28" ht="16" x14ac:dyDescent="0.2">
      <c r="A21" s="60" t="s">
        <v>22</v>
      </c>
      <c r="B21" s="39"/>
      <c r="C21" s="60" t="s">
        <v>41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52">
        <v>28.7</v>
      </c>
      <c r="R21" s="24">
        <v>23.1</v>
      </c>
      <c r="S21" s="25">
        <v>35.1</v>
      </c>
      <c r="T21" s="52">
        <v>21.4</v>
      </c>
      <c r="U21" s="24">
        <v>16.399999999999999</v>
      </c>
      <c r="V21" s="25">
        <v>27.4</v>
      </c>
      <c r="W21" s="52">
        <v>68.900000000000006</v>
      </c>
      <c r="X21" s="24">
        <v>62.3</v>
      </c>
      <c r="Y21" s="25">
        <v>74.8</v>
      </c>
      <c r="Z21" s="39"/>
      <c r="AA21" s="53"/>
      <c r="AB21" s="40"/>
    </row>
    <row r="22" spans="1:28" ht="16" x14ac:dyDescent="0.2">
      <c r="A22" s="60" t="s">
        <v>22</v>
      </c>
      <c r="B22" s="39"/>
      <c r="C22" s="60" t="s">
        <v>42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52">
        <v>38.6</v>
      </c>
      <c r="R22" s="24">
        <v>31.3</v>
      </c>
      <c r="S22" s="25">
        <v>46.5</v>
      </c>
      <c r="T22" s="52">
        <v>31.5</v>
      </c>
      <c r="U22" s="24">
        <v>24.8</v>
      </c>
      <c r="V22" s="25">
        <v>39.200000000000003</v>
      </c>
      <c r="W22" s="52">
        <v>71.400000000000006</v>
      </c>
      <c r="X22" s="24">
        <v>63.9</v>
      </c>
      <c r="Y22" s="25">
        <v>78</v>
      </c>
      <c r="Z22" s="26">
        <v>10.9</v>
      </c>
      <c r="AA22" s="53">
        <v>6.8</v>
      </c>
      <c r="AB22" s="40">
        <v>17.2</v>
      </c>
    </row>
    <row r="23" spans="1:28" ht="16" x14ac:dyDescent="0.2">
      <c r="A23" s="60" t="s">
        <v>22</v>
      </c>
      <c r="B23" s="39"/>
      <c r="C23" s="60" t="s">
        <v>44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52">
        <v>31.4</v>
      </c>
      <c r="R23" s="24">
        <v>24.7</v>
      </c>
      <c r="S23" s="25">
        <v>38.9</v>
      </c>
      <c r="T23" s="52">
        <v>25.9</v>
      </c>
      <c r="U23" s="24">
        <v>19.7</v>
      </c>
      <c r="V23" s="25">
        <v>33.200000000000003</v>
      </c>
      <c r="W23" s="52">
        <v>64.099999999999994</v>
      </c>
      <c r="X23" s="24">
        <v>56.3</v>
      </c>
      <c r="Y23" s="25">
        <v>71.2</v>
      </c>
      <c r="Z23" s="39">
        <v>18.100000000000001</v>
      </c>
      <c r="AA23" s="53">
        <v>12.8</v>
      </c>
      <c r="AB23" s="40">
        <v>25.1</v>
      </c>
    </row>
    <row r="24" spans="1:28" ht="16" x14ac:dyDescent="0.2">
      <c r="A24" s="60" t="s">
        <v>22</v>
      </c>
      <c r="B24" s="39"/>
      <c r="C24" s="60" t="s">
        <v>48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52">
        <v>31.9</v>
      </c>
      <c r="R24" s="24">
        <v>24.8</v>
      </c>
      <c r="S24" s="25">
        <v>40.1</v>
      </c>
      <c r="T24" s="52">
        <v>25.8</v>
      </c>
      <c r="U24" s="24">
        <v>19.3</v>
      </c>
      <c r="V24" s="25">
        <v>33.5</v>
      </c>
      <c r="W24" s="52">
        <v>65.900000000000006</v>
      </c>
      <c r="X24" s="24">
        <v>57.7</v>
      </c>
      <c r="Y24" s="25">
        <v>73.400000000000006</v>
      </c>
      <c r="Z24" s="39">
        <v>18.100000000000001</v>
      </c>
      <c r="AA24" s="53">
        <v>12.5</v>
      </c>
      <c r="AB24" s="40">
        <v>25.6</v>
      </c>
    </row>
    <row r="25" spans="1:28" ht="16" x14ac:dyDescent="0.2">
      <c r="A25" s="60" t="s">
        <v>22</v>
      </c>
      <c r="B25" s="39"/>
      <c r="C25" s="60" t="s">
        <v>49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52">
        <v>33.9</v>
      </c>
      <c r="R25" s="24">
        <v>26.6</v>
      </c>
      <c r="S25" s="25">
        <v>42.1</v>
      </c>
      <c r="T25" s="52">
        <v>26.1</v>
      </c>
      <c r="U25" s="24">
        <v>19.5</v>
      </c>
      <c r="V25" s="25">
        <v>34.1</v>
      </c>
      <c r="W25" s="52">
        <v>70</v>
      </c>
      <c r="X25" s="24">
        <v>61.7</v>
      </c>
      <c r="Y25" s="25">
        <v>77.099999999999994</v>
      </c>
      <c r="Z25" s="39">
        <v>15.7</v>
      </c>
      <c r="AA25" s="53">
        <v>10.7</v>
      </c>
      <c r="AB25" s="40">
        <v>22.5</v>
      </c>
    </row>
    <row r="26" spans="1:28" ht="16" x14ac:dyDescent="0.2">
      <c r="A26" s="60" t="s">
        <v>22</v>
      </c>
      <c r="B26" s="39"/>
      <c r="C26" s="60" t="s">
        <v>50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52">
        <v>28.5</v>
      </c>
      <c r="R26" s="24">
        <v>21.9</v>
      </c>
      <c r="S26" s="25">
        <v>36.1</v>
      </c>
      <c r="T26" s="52">
        <v>22.6</v>
      </c>
      <c r="U26" s="24">
        <v>16.600000000000001</v>
      </c>
      <c r="V26" s="25">
        <v>29.9</v>
      </c>
      <c r="W26" s="52">
        <v>76.400000000000006</v>
      </c>
      <c r="X26" s="24">
        <v>69.099999999999994</v>
      </c>
      <c r="Y26" s="25">
        <v>82.5</v>
      </c>
      <c r="Z26" s="39">
        <v>20.100000000000001</v>
      </c>
      <c r="AA26" s="53">
        <v>14.6</v>
      </c>
      <c r="AB26" s="40">
        <v>27</v>
      </c>
    </row>
    <row r="27" spans="1:28" ht="16" x14ac:dyDescent="0.2">
      <c r="A27" s="60" t="s">
        <v>22</v>
      </c>
      <c r="B27" s="39"/>
      <c r="C27" s="60" t="s">
        <v>51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52">
        <v>30.5</v>
      </c>
      <c r="R27" s="24">
        <v>23.4</v>
      </c>
      <c r="S27" s="25">
        <v>38.6</v>
      </c>
      <c r="T27" s="52">
        <v>15.7</v>
      </c>
      <c r="U27" s="24">
        <v>10.6</v>
      </c>
      <c r="V27" s="25">
        <v>22.6</v>
      </c>
      <c r="W27" s="52">
        <v>59</v>
      </c>
      <c r="X27" s="24">
        <v>50.7</v>
      </c>
      <c r="Y27" s="25">
        <v>66.8</v>
      </c>
      <c r="Z27" s="39">
        <v>18.8</v>
      </c>
      <c r="AA27" s="53">
        <v>13.1</v>
      </c>
      <c r="AB27" s="40">
        <v>26.1</v>
      </c>
    </row>
    <row r="28" spans="1:28" ht="16" x14ac:dyDescent="0.2">
      <c r="A28" s="60" t="s">
        <v>22</v>
      </c>
      <c r="B28" s="39"/>
      <c r="C28" s="60" t="s">
        <v>52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52">
        <v>37.1</v>
      </c>
      <c r="R28" s="24">
        <v>30.8</v>
      </c>
      <c r="S28" s="25">
        <v>43.9</v>
      </c>
      <c r="T28" s="52">
        <v>15.8</v>
      </c>
      <c r="U28" s="24">
        <v>11.5</v>
      </c>
      <c r="V28" s="25">
        <v>21.5</v>
      </c>
      <c r="W28" s="52">
        <v>71.7</v>
      </c>
      <c r="X28" s="24">
        <v>65.2</v>
      </c>
      <c r="Y28" s="25">
        <v>77.400000000000006</v>
      </c>
      <c r="Z28" s="39">
        <v>18.899999999999999</v>
      </c>
      <c r="AA28" s="53">
        <v>14.1</v>
      </c>
      <c r="AB28" s="40">
        <v>24.8</v>
      </c>
    </row>
    <row r="29" spans="1:28" ht="16" x14ac:dyDescent="0.2">
      <c r="A29" s="60" t="s">
        <v>22</v>
      </c>
      <c r="B29" s="39"/>
      <c r="C29" s="60" t="s">
        <v>53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52">
        <v>36.299999999999997</v>
      </c>
      <c r="R29" s="24">
        <v>30</v>
      </c>
      <c r="S29" s="25">
        <v>43.2</v>
      </c>
      <c r="T29" s="52">
        <v>18.5</v>
      </c>
      <c r="U29" s="24">
        <v>13.7</v>
      </c>
      <c r="V29" s="25">
        <v>24.6</v>
      </c>
      <c r="W29" s="52">
        <v>71.099999999999994</v>
      </c>
      <c r="X29" s="24">
        <v>64.400000000000006</v>
      </c>
      <c r="Y29" s="25">
        <v>76.900000000000006</v>
      </c>
      <c r="Z29" s="52">
        <v>17.8</v>
      </c>
      <c r="AA29" s="53">
        <v>13.1</v>
      </c>
      <c r="AB29" s="40">
        <v>23.6</v>
      </c>
    </row>
    <row r="30" spans="1:28" x14ac:dyDescent="0.2">
      <c r="A30" s="61" t="s">
        <v>23</v>
      </c>
      <c r="B30" s="42"/>
      <c r="C30" s="43" t="s">
        <v>6</v>
      </c>
      <c r="D30" s="113" t="s">
        <v>54</v>
      </c>
      <c r="E30" s="115">
        <f>Q30</f>
        <v>37.5</v>
      </c>
      <c r="F30" s="115">
        <f t="shared" ref="F30:M30" si="11">R30</f>
        <v>32.200000000000003</v>
      </c>
      <c r="G30" s="115">
        <f t="shared" si="11"/>
        <v>43.1</v>
      </c>
      <c r="H30" s="115">
        <f t="shared" si="11"/>
        <v>0</v>
      </c>
      <c r="I30" s="115">
        <f t="shared" si="11"/>
        <v>0</v>
      </c>
      <c r="J30" s="115">
        <f t="shared" si="11"/>
        <v>0</v>
      </c>
      <c r="K30" s="115">
        <f t="shared" si="11"/>
        <v>0</v>
      </c>
      <c r="L30" s="115">
        <f t="shared" si="11"/>
        <v>0</v>
      </c>
      <c r="M30" s="115">
        <f t="shared" si="11"/>
        <v>0</v>
      </c>
      <c r="N30" s="115"/>
      <c r="O30" s="115"/>
      <c r="P30" s="115"/>
      <c r="Q30" s="13">
        <v>37.5</v>
      </c>
      <c r="R30" s="14">
        <v>32.200000000000003</v>
      </c>
      <c r="S30" s="38">
        <v>43.1</v>
      </c>
      <c r="T30" s="29"/>
      <c r="U30" s="30"/>
      <c r="V30" s="31"/>
      <c r="W30" s="29"/>
      <c r="X30" s="30"/>
      <c r="Y30" s="31"/>
      <c r="Z30" s="56"/>
      <c r="AA30" s="57"/>
      <c r="AB30" s="28"/>
    </row>
    <row r="31" spans="1:28" x14ac:dyDescent="0.2">
      <c r="A31" s="61" t="s">
        <v>23</v>
      </c>
      <c r="B31" s="28"/>
      <c r="C31" s="6" t="s">
        <v>7</v>
      </c>
      <c r="D31" s="113" t="s">
        <v>55</v>
      </c>
      <c r="E31" s="115">
        <f>AVERAGE(Q31:Q34)</f>
        <v>21.85</v>
      </c>
      <c r="F31" s="115">
        <f t="shared" ref="F31:M31" si="12">AVERAGE(R31:R34)</f>
        <v>17.524999999999999</v>
      </c>
      <c r="G31" s="115">
        <f t="shared" si="12"/>
        <v>26.975000000000001</v>
      </c>
      <c r="H31" s="115">
        <f t="shared" si="12"/>
        <v>21.6</v>
      </c>
      <c r="I31" s="115">
        <f t="shared" si="12"/>
        <v>17.299999999999997</v>
      </c>
      <c r="J31" s="115">
        <f t="shared" si="12"/>
        <v>29.225000000000001</v>
      </c>
      <c r="K31" s="115">
        <f t="shared" si="12"/>
        <v>69.274999999999991</v>
      </c>
      <c r="L31" s="115">
        <f t="shared" si="12"/>
        <v>63.774999999999999</v>
      </c>
      <c r="M31" s="115">
        <f t="shared" si="12"/>
        <v>74.25</v>
      </c>
      <c r="N31" s="115"/>
      <c r="O31" s="115"/>
      <c r="P31" s="115"/>
      <c r="Q31" s="63">
        <v>25.9</v>
      </c>
      <c r="R31" s="36">
        <v>21.2</v>
      </c>
      <c r="S31" s="38">
        <v>31.3</v>
      </c>
      <c r="T31" s="14">
        <v>23.5</v>
      </c>
      <c r="U31" s="14">
        <v>19</v>
      </c>
      <c r="V31" s="38">
        <v>28.8</v>
      </c>
      <c r="W31" s="14">
        <v>64.599999999999994</v>
      </c>
      <c r="X31" s="36">
        <v>58.9</v>
      </c>
      <c r="Y31" s="38">
        <v>69.900000000000006</v>
      </c>
      <c r="Z31" s="26"/>
      <c r="AA31" s="27"/>
      <c r="AB31" s="4"/>
    </row>
    <row r="32" spans="1:28" x14ac:dyDescent="0.2">
      <c r="A32" s="67" t="s">
        <v>23</v>
      </c>
      <c r="B32" s="42"/>
      <c r="C32" s="43" t="s">
        <v>8</v>
      </c>
      <c r="D32" s="113" t="s">
        <v>56</v>
      </c>
      <c r="E32" s="115">
        <f>AVERAGE(Q35:Q38)</f>
        <v>20.774999999999999</v>
      </c>
      <c r="F32" s="115">
        <f t="shared" ref="F32:M32" si="13">AVERAGE(R35:R38)</f>
        <v>16.425000000000001</v>
      </c>
      <c r="G32" s="115">
        <f t="shared" si="13"/>
        <v>25.925000000000001</v>
      </c>
      <c r="H32" s="115">
        <f t="shared" si="13"/>
        <v>14.675000000000001</v>
      </c>
      <c r="I32" s="115">
        <f t="shared" si="13"/>
        <v>11.1</v>
      </c>
      <c r="J32" s="115">
        <f t="shared" si="13"/>
        <v>19.2</v>
      </c>
      <c r="K32" s="115">
        <f t="shared" si="13"/>
        <v>71.824999999999989</v>
      </c>
      <c r="L32" s="115">
        <f t="shared" si="13"/>
        <v>66.3</v>
      </c>
      <c r="M32" s="115">
        <f t="shared" si="13"/>
        <v>75.474999999999994</v>
      </c>
      <c r="N32" s="115"/>
      <c r="O32" s="115"/>
      <c r="P32" s="115"/>
      <c r="Q32" s="13">
        <v>20.3</v>
      </c>
      <c r="R32" s="36">
        <v>16.2</v>
      </c>
      <c r="S32" s="38">
        <v>25.1</v>
      </c>
      <c r="T32" s="14">
        <v>20.100000000000001</v>
      </c>
      <c r="U32" s="36">
        <v>16.100000000000001</v>
      </c>
      <c r="V32" s="38">
        <v>24.9</v>
      </c>
      <c r="W32" s="14">
        <v>68.3</v>
      </c>
      <c r="X32" s="36">
        <v>62.9</v>
      </c>
      <c r="Y32" s="38">
        <v>73.2</v>
      </c>
      <c r="Z32" s="26"/>
      <c r="AA32" s="27"/>
      <c r="AB32" s="4"/>
    </row>
    <row r="33" spans="1:28" x14ac:dyDescent="0.2">
      <c r="A33" s="61" t="s">
        <v>23</v>
      </c>
      <c r="B33" s="28"/>
      <c r="C33" s="6" t="s">
        <v>9</v>
      </c>
      <c r="D33" s="113" t="s">
        <v>57</v>
      </c>
      <c r="E33" s="115">
        <f>AVERAGE(Q39:Q40)</f>
        <v>18.899999999999999</v>
      </c>
      <c r="F33" s="115">
        <f t="shared" ref="F33:M33" si="14">AVERAGE(R39:R40)</f>
        <v>14.75</v>
      </c>
      <c r="G33" s="115">
        <f t="shared" si="14"/>
        <v>23.950000000000003</v>
      </c>
      <c r="H33" s="115">
        <f t="shared" si="14"/>
        <v>14.049999999999999</v>
      </c>
      <c r="I33" s="115">
        <f t="shared" si="14"/>
        <v>10.5</v>
      </c>
      <c r="J33" s="115">
        <f t="shared" si="14"/>
        <v>18.649999999999999</v>
      </c>
      <c r="K33" s="115">
        <f t="shared" si="14"/>
        <v>67.800000000000011</v>
      </c>
      <c r="L33" s="115">
        <f t="shared" si="14"/>
        <v>62.099999999999994</v>
      </c>
      <c r="M33" s="115">
        <f t="shared" si="14"/>
        <v>73.05</v>
      </c>
      <c r="N33" s="115"/>
      <c r="O33" s="115"/>
      <c r="P33" s="115"/>
      <c r="Q33" s="13">
        <v>18.600000000000001</v>
      </c>
      <c r="R33" s="36">
        <v>14.7</v>
      </c>
      <c r="S33" s="38">
        <v>23.4</v>
      </c>
      <c r="T33" s="14">
        <v>21.3</v>
      </c>
      <c r="U33" s="36">
        <v>17.2</v>
      </c>
      <c r="V33" s="38">
        <v>26.2</v>
      </c>
      <c r="W33" s="14">
        <v>72</v>
      </c>
      <c r="X33" s="36">
        <v>66.8</v>
      </c>
      <c r="Y33" s="38">
        <v>76.7</v>
      </c>
      <c r="Z33" s="26"/>
      <c r="AA33" s="27"/>
      <c r="AB33" s="4"/>
    </row>
    <row r="34" spans="1:28" x14ac:dyDescent="0.2">
      <c r="A34" s="67" t="s">
        <v>23</v>
      </c>
      <c r="B34" s="42"/>
      <c r="C34" s="51" t="s">
        <v>10</v>
      </c>
      <c r="D34" s="113" t="s">
        <v>58</v>
      </c>
      <c r="E34" s="115">
        <f>AVERAGE(Q41:Q42)</f>
        <v>23.090045000000003</v>
      </c>
      <c r="F34" s="115">
        <f t="shared" ref="F34:M34" si="15">AVERAGE(R41:R42)</f>
        <v>18.411484999999999</v>
      </c>
      <c r="G34" s="115">
        <f t="shared" si="15"/>
        <v>28.610065000000002</v>
      </c>
      <c r="H34" s="115">
        <f t="shared" si="15"/>
        <v>13.533995000000001</v>
      </c>
      <c r="I34" s="115">
        <f t="shared" si="15"/>
        <v>9.8435850000000009</v>
      </c>
      <c r="J34" s="115">
        <f t="shared" si="15"/>
        <v>18.348680000000002</v>
      </c>
      <c r="K34" s="115">
        <f t="shared" si="15"/>
        <v>73.203469999999996</v>
      </c>
      <c r="L34" s="115">
        <f t="shared" si="15"/>
        <v>67.379410000000007</v>
      </c>
      <c r="M34" s="115">
        <f t="shared" si="15"/>
        <v>78.354124999999996</v>
      </c>
      <c r="N34" s="115"/>
      <c r="O34" s="115"/>
      <c r="P34" s="115"/>
      <c r="Q34" s="13">
        <v>22.6</v>
      </c>
      <c r="R34" s="36">
        <v>18</v>
      </c>
      <c r="S34" s="38">
        <v>28.1</v>
      </c>
      <c r="T34" s="14">
        <v>21.5</v>
      </c>
      <c r="U34" s="36">
        <v>16.899999999999999</v>
      </c>
      <c r="V34" s="38">
        <v>37</v>
      </c>
      <c r="W34" s="14">
        <v>72.2</v>
      </c>
      <c r="X34" s="36">
        <v>66.5</v>
      </c>
      <c r="Y34" s="38">
        <v>77.2</v>
      </c>
      <c r="Z34" s="26"/>
      <c r="AA34" s="27"/>
      <c r="AB34" s="4"/>
    </row>
    <row r="35" spans="1:28" x14ac:dyDescent="0.2">
      <c r="A35" s="61" t="s">
        <v>23</v>
      </c>
      <c r="B35" s="42"/>
      <c r="C35" s="51" t="s">
        <v>18</v>
      </c>
      <c r="D35" s="110" t="s">
        <v>59</v>
      </c>
      <c r="E35" s="115">
        <f>Q43</f>
        <v>22.9</v>
      </c>
      <c r="F35" s="115">
        <f t="shared" ref="F35:M36" si="16">R43</f>
        <v>18.5</v>
      </c>
      <c r="G35" s="115">
        <f t="shared" si="16"/>
        <v>28.1</v>
      </c>
      <c r="H35" s="115">
        <f t="shared" si="16"/>
        <v>13.1</v>
      </c>
      <c r="I35" s="115">
        <f t="shared" si="16"/>
        <v>9.6</v>
      </c>
      <c r="J35" s="115">
        <f t="shared" si="16"/>
        <v>17.600000000000001</v>
      </c>
      <c r="K35" s="115">
        <f t="shared" si="16"/>
        <v>71.7</v>
      </c>
      <c r="L35" s="115">
        <f t="shared" si="16"/>
        <v>66.2</v>
      </c>
      <c r="M35" s="115">
        <f t="shared" si="16"/>
        <v>76.7</v>
      </c>
      <c r="N35" s="115"/>
      <c r="O35" s="115"/>
      <c r="P35" s="115"/>
      <c r="Q35" s="13">
        <v>20.3</v>
      </c>
      <c r="R35" s="36">
        <v>16.2</v>
      </c>
      <c r="S35" s="38">
        <v>25.1</v>
      </c>
      <c r="T35" s="14">
        <v>20.100000000000001</v>
      </c>
      <c r="U35" s="36">
        <v>16.100000000000001</v>
      </c>
      <c r="V35" s="38">
        <v>24.9</v>
      </c>
      <c r="W35" s="14">
        <v>72.7</v>
      </c>
      <c r="X35" s="36">
        <v>67.5</v>
      </c>
      <c r="Y35" s="38">
        <v>77.3</v>
      </c>
      <c r="Z35" s="26"/>
      <c r="AA35" s="27"/>
      <c r="AB35" s="4"/>
    </row>
    <row r="36" spans="1:28" x14ac:dyDescent="0.2">
      <c r="A36" s="61" t="s">
        <v>23</v>
      </c>
      <c r="B36" s="42"/>
      <c r="C36" s="51" t="s">
        <v>21</v>
      </c>
      <c r="D36" s="110" t="s">
        <v>60</v>
      </c>
      <c r="E36" s="115">
        <f>Q44</f>
        <v>27.7</v>
      </c>
      <c r="F36" s="115">
        <f t="shared" si="16"/>
        <v>22.9</v>
      </c>
      <c r="G36" s="115">
        <f t="shared" si="16"/>
        <v>33.1</v>
      </c>
      <c r="H36" s="115">
        <f t="shared" si="16"/>
        <v>9.8000000000000007</v>
      </c>
      <c r="I36" s="115">
        <f t="shared" si="16"/>
        <v>6.9</v>
      </c>
      <c r="J36" s="115">
        <f t="shared" si="16"/>
        <v>13.7</v>
      </c>
      <c r="K36" s="115">
        <f t="shared" si="16"/>
        <v>70.099999999999994</v>
      </c>
      <c r="L36" s="115">
        <f t="shared" si="16"/>
        <v>64.5</v>
      </c>
      <c r="M36" s="115">
        <f t="shared" si="16"/>
        <v>75.099999999999994</v>
      </c>
      <c r="N36" s="115"/>
      <c r="O36" s="115"/>
      <c r="P36" s="115"/>
      <c r="Q36" s="13">
        <v>22</v>
      </c>
      <c r="R36" s="14">
        <v>17.3</v>
      </c>
      <c r="S36" s="15">
        <v>27.6</v>
      </c>
      <c r="T36" s="13">
        <v>11.5</v>
      </c>
      <c r="U36" s="14">
        <v>8.1999999999999993</v>
      </c>
      <c r="V36" s="15">
        <v>15.8</v>
      </c>
      <c r="W36" s="13">
        <v>72</v>
      </c>
      <c r="X36" s="14">
        <v>66.2</v>
      </c>
      <c r="Y36" s="15">
        <v>72</v>
      </c>
      <c r="Z36" s="26"/>
      <c r="AA36" s="27"/>
      <c r="AB36" s="4"/>
    </row>
    <row r="37" spans="1:28" x14ac:dyDescent="0.2">
      <c r="A37" s="61" t="s">
        <v>23</v>
      </c>
      <c r="B37" s="42"/>
      <c r="C37" s="51" t="s">
        <v>27</v>
      </c>
      <c r="D37" s="113" t="s">
        <v>61</v>
      </c>
      <c r="E37" s="115">
        <f>AVERAGE(Q45)</f>
        <v>26.3</v>
      </c>
      <c r="F37" s="115">
        <f t="shared" ref="F37:M37" si="17">AVERAGE(R45)</f>
        <v>21.6</v>
      </c>
      <c r="G37" s="115">
        <f t="shared" si="17"/>
        <v>31.5</v>
      </c>
      <c r="H37" s="115">
        <f t="shared" si="17"/>
        <v>20.2</v>
      </c>
      <c r="I37" s="115">
        <f t="shared" si="17"/>
        <v>16.100000000000001</v>
      </c>
      <c r="J37" s="115">
        <f t="shared" si="17"/>
        <v>25.1</v>
      </c>
      <c r="K37" s="115">
        <f t="shared" si="17"/>
        <v>70.599999999999994</v>
      </c>
      <c r="L37" s="115">
        <f t="shared" si="17"/>
        <v>65.2</v>
      </c>
      <c r="M37" s="115">
        <f t="shared" si="17"/>
        <v>75.400000000000006</v>
      </c>
      <c r="N37" s="115"/>
      <c r="O37" s="115"/>
      <c r="P37" s="115"/>
      <c r="Q37" s="13">
        <v>20.9</v>
      </c>
      <c r="R37" s="14">
        <v>16.600000000000001</v>
      </c>
      <c r="S37" s="15">
        <v>26</v>
      </c>
      <c r="T37" s="13">
        <v>12.5</v>
      </c>
      <c r="U37" s="14">
        <v>9.1999999999999993</v>
      </c>
      <c r="V37" s="15">
        <v>16.8</v>
      </c>
      <c r="W37" s="13">
        <v>71</v>
      </c>
      <c r="X37" s="14">
        <v>65.5</v>
      </c>
      <c r="Y37" s="15">
        <v>76</v>
      </c>
      <c r="Z37" s="26"/>
      <c r="AA37" s="27"/>
      <c r="AB37" s="4"/>
    </row>
    <row r="38" spans="1:28" x14ac:dyDescent="0.2">
      <c r="A38" s="61" t="s">
        <v>23</v>
      </c>
      <c r="B38" s="40"/>
      <c r="C38" s="51" t="s">
        <v>28</v>
      </c>
      <c r="D38" s="113" t="s">
        <v>62</v>
      </c>
      <c r="E38" s="115">
        <f>AVERAGE(Q46:Q47)</f>
        <v>26.65</v>
      </c>
      <c r="F38" s="115">
        <f t="shared" ref="F38:M38" si="18">AVERAGE(R46:R47)</f>
        <v>21.85</v>
      </c>
      <c r="G38" s="115">
        <f t="shared" si="18"/>
        <v>32.15</v>
      </c>
      <c r="H38" s="115">
        <f t="shared" si="18"/>
        <v>26.15</v>
      </c>
      <c r="I38" s="115">
        <f t="shared" si="18"/>
        <v>21.4</v>
      </c>
      <c r="J38" s="115">
        <f t="shared" si="18"/>
        <v>31.55</v>
      </c>
      <c r="K38" s="115">
        <f t="shared" si="18"/>
        <v>71.7</v>
      </c>
      <c r="L38" s="115">
        <f t="shared" si="18"/>
        <v>66.150000000000006</v>
      </c>
      <c r="M38" s="115">
        <f t="shared" si="18"/>
        <v>76.599999999999994</v>
      </c>
      <c r="N38" s="115"/>
      <c r="O38" s="115"/>
      <c r="P38" s="115"/>
      <c r="Q38" s="13">
        <v>19.899999999999999</v>
      </c>
      <c r="R38" s="14">
        <v>15.6</v>
      </c>
      <c r="S38" s="15">
        <v>25</v>
      </c>
      <c r="T38" s="13">
        <v>14.6</v>
      </c>
      <c r="U38" s="14">
        <v>10.9</v>
      </c>
      <c r="V38" s="15">
        <v>19.3</v>
      </c>
      <c r="W38" s="13">
        <v>71.599999999999994</v>
      </c>
      <c r="X38" s="14">
        <v>66</v>
      </c>
      <c r="Y38" s="15">
        <v>76.599999999999994</v>
      </c>
      <c r="Z38" s="26"/>
      <c r="AA38" s="27"/>
      <c r="AB38" s="4"/>
    </row>
    <row r="39" spans="1:28" x14ac:dyDescent="0.2">
      <c r="A39" s="61" t="s">
        <v>23</v>
      </c>
      <c r="B39" s="64"/>
      <c r="C39" s="51" t="s">
        <v>31</v>
      </c>
      <c r="D39" s="110" t="s">
        <v>63</v>
      </c>
      <c r="E39" s="115">
        <f t="shared" ref="E39:M39" si="19">Q48</f>
        <v>21.7</v>
      </c>
      <c r="F39" s="115">
        <f t="shared" si="19"/>
        <v>17.2</v>
      </c>
      <c r="G39" s="115">
        <f t="shared" si="19"/>
        <v>27.1</v>
      </c>
      <c r="H39" s="115">
        <f t="shared" si="19"/>
        <v>22.5</v>
      </c>
      <c r="I39" s="115">
        <f t="shared" si="19"/>
        <v>17.8</v>
      </c>
      <c r="J39" s="115">
        <f t="shared" si="19"/>
        <v>28</v>
      </c>
      <c r="K39" s="115">
        <f t="shared" si="19"/>
        <v>70.099999999999994</v>
      </c>
      <c r="L39" s="115">
        <f t="shared" si="19"/>
        <v>64.3</v>
      </c>
      <c r="M39" s="115">
        <f t="shared" si="19"/>
        <v>75.400000000000006</v>
      </c>
      <c r="N39" s="115"/>
      <c r="O39" s="115"/>
      <c r="P39" s="115"/>
      <c r="Q39" s="13">
        <v>16.2</v>
      </c>
      <c r="R39" s="14">
        <v>12.3</v>
      </c>
      <c r="S39" s="15">
        <v>21.1</v>
      </c>
      <c r="T39" s="13">
        <v>11.2</v>
      </c>
      <c r="U39" s="14">
        <v>8</v>
      </c>
      <c r="V39" s="15">
        <v>15.5</v>
      </c>
      <c r="W39" s="13">
        <v>66.2</v>
      </c>
      <c r="X39" s="14">
        <v>60.4</v>
      </c>
      <c r="Y39" s="15">
        <v>71.599999999999994</v>
      </c>
      <c r="Z39" s="26"/>
      <c r="AA39" s="27"/>
      <c r="AB39" s="4"/>
    </row>
    <row r="40" spans="1:28" x14ac:dyDescent="0.2">
      <c r="A40" s="61" t="s">
        <v>23</v>
      </c>
      <c r="B40" s="79"/>
      <c r="C40" s="6" t="s">
        <v>32</v>
      </c>
      <c r="D40" s="110" t="s">
        <v>64</v>
      </c>
      <c r="E40" s="115">
        <f t="shared" ref="E40:E48" si="20">Q49</f>
        <v>24.2</v>
      </c>
      <c r="F40" s="115">
        <f t="shared" ref="F40:P48" si="21">R49</f>
        <v>19.600000000000001</v>
      </c>
      <c r="G40" s="115">
        <f t="shared" si="21"/>
        <v>29.5</v>
      </c>
      <c r="H40" s="115">
        <f t="shared" si="21"/>
        <v>23.2</v>
      </c>
      <c r="I40" s="115">
        <f t="shared" si="21"/>
        <v>18.600000000000001</v>
      </c>
      <c r="J40" s="115">
        <f t="shared" si="21"/>
        <v>28.5</v>
      </c>
      <c r="K40" s="115">
        <f t="shared" si="21"/>
        <v>70.400000000000006</v>
      </c>
      <c r="L40" s="115">
        <f t="shared" si="21"/>
        <v>64.8</v>
      </c>
      <c r="M40" s="115">
        <f t="shared" si="21"/>
        <v>75.5</v>
      </c>
      <c r="N40" s="115"/>
      <c r="O40" s="115"/>
      <c r="P40" s="115"/>
      <c r="Q40" s="13">
        <v>21.6</v>
      </c>
      <c r="R40" s="14">
        <v>17.2</v>
      </c>
      <c r="S40" s="15">
        <v>26.8</v>
      </c>
      <c r="T40" s="13">
        <v>16.899999999999999</v>
      </c>
      <c r="U40" s="14">
        <v>13</v>
      </c>
      <c r="V40" s="15">
        <v>21.8</v>
      </c>
      <c r="W40" s="13">
        <v>69.400000000000006</v>
      </c>
      <c r="X40" s="14">
        <v>63.8</v>
      </c>
      <c r="Y40" s="15">
        <v>74.5</v>
      </c>
      <c r="Z40" s="26"/>
      <c r="AA40" s="27"/>
      <c r="AB40" s="4"/>
    </row>
    <row r="41" spans="1:28" x14ac:dyDescent="0.2">
      <c r="A41" s="61" t="s">
        <v>23</v>
      </c>
      <c r="B41" s="79"/>
      <c r="C41" s="6" t="s">
        <v>33</v>
      </c>
      <c r="D41" s="110" t="s">
        <v>65</v>
      </c>
      <c r="E41" s="115">
        <f t="shared" si="20"/>
        <v>27.4</v>
      </c>
      <c r="F41" s="115">
        <f t="shared" si="21"/>
        <v>22.5</v>
      </c>
      <c r="G41" s="115">
        <f t="shared" si="21"/>
        <v>32.9</v>
      </c>
      <c r="H41" s="115">
        <f t="shared" si="21"/>
        <v>23.6</v>
      </c>
      <c r="I41" s="115">
        <f t="shared" si="21"/>
        <v>19.100000000000001</v>
      </c>
      <c r="J41" s="115">
        <f t="shared" si="21"/>
        <v>28.9</v>
      </c>
      <c r="K41" s="115">
        <f t="shared" si="21"/>
        <v>65.5</v>
      </c>
      <c r="L41" s="115">
        <f t="shared" si="21"/>
        <v>59.8</v>
      </c>
      <c r="M41" s="115">
        <f t="shared" si="21"/>
        <v>70.8</v>
      </c>
      <c r="N41" s="115">
        <f t="shared" si="21"/>
        <v>8.9</v>
      </c>
      <c r="O41" s="115">
        <f t="shared" si="21"/>
        <v>6.1</v>
      </c>
      <c r="P41" s="115">
        <f t="shared" si="21"/>
        <v>12.8</v>
      </c>
      <c r="Q41" s="13">
        <v>19.3</v>
      </c>
      <c r="R41" s="14">
        <v>15</v>
      </c>
      <c r="S41" s="15">
        <v>24.6</v>
      </c>
      <c r="T41" s="13">
        <v>12.6</v>
      </c>
      <c r="U41" s="14">
        <v>9</v>
      </c>
      <c r="V41" s="15">
        <v>17.399999999999999</v>
      </c>
      <c r="W41" s="13">
        <v>71.8</v>
      </c>
      <c r="X41" s="14">
        <v>65.900000000000006</v>
      </c>
      <c r="Y41" s="15">
        <v>77.099999999999994</v>
      </c>
      <c r="Z41" s="26"/>
      <c r="AA41" s="27"/>
      <c r="AB41" s="4"/>
    </row>
    <row r="42" spans="1:28" x14ac:dyDescent="0.2">
      <c r="A42" s="61" t="s">
        <v>23</v>
      </c>
      <c r="B42" s="64"/>
      <c r="C42" s="51" t="s">
        <v>34</v>
      </c>
      <c r="D42" s="110" t="s">
        <v>66</v>
      </c>
      <c r="E42" s="115">
        <f t="shared" si="20"/>
        <v>25.8</v>
      </c>
      <c r="F42" s="115">
        <f t="shared" si="21"/>
        <v>21</v>
      </c>
      <c r="G42" s="115">
        <f t="shared" si="21"/>
        <v>31.3</v>
      </c>
      <c r="H42" s="115">
        <f t="shared" si="21"/>
        <v>24.6</v>
      </c>
      <c r="I42" s="115">
        <f t="shared" si="21"/>
        <v>19.899999999999999</v>
      </c>
      <c r="J42" s="115">
        <f t="shared" si="21"/>
        <v>30.1</v>
      </c>
      <c r="K42" s="115">
        <f t="shared" si="21"/>
        <v>68.5</v>
      </c>
      <c r="L42" s="115">
        <f t="shared" si="21"/>
        <v>62.7</v>
      </c>
      <c r="M42" s="115">
        <f t="shared" si="21"/>
        <v>73.8</v>
      </c>
      <c r="N42" s="115">
        <f t="shared" si="21"/>
        <v>10.3</v>
      </c>
      <c r="O42" s="115">
        <f t="shared" si="21"/>
        <v>7.2</v>
      </c>
      <c r="P42" s="115">
        <f t="shared" si="21"/>
        <v>14.5</v>
      </c>
      <c r="Q42" s="13">
        <v>26.880090000000003</v>
      </c>
      <c r="R42" s="14">
        <v>21.822970000000002</v>
      </c>
      <c r="S42" s="15">
        <v>32.620130000000003</v>
      </c>
      <c r="T42" s="14">
        <v>14.46799</v>
      </c>
      <c r="U42" s="14">
        <v>10.68717</v>
      </c>
      <c r="V42" s="15">
        <v>19.297360000000001</v>
      </c>
      <c r="W42" s="14">
        <v>74.606939999999994</v>
      </c>
      <c r="X42" s="14">
        <v>68.858819999999994</v>
      </c>
      <c r="Y42" s="15">
        <v>79.608249999999998</v>
      </c>
      <c r="Z42" s="26"/>
      <c r="AA42" s="27"/>
      <c r="AB42" s="4"/>
    </row>
    <row r="43" spans="1:28" x14ac:dyDescent="0.2">
      <c r="A43" s="61" t="s">
        <v>23</v>
      </c>
      <c r="B43" s="79"/>
      <c r="C43" s="6" t="s">
        <v>35</v>
      </c>
      <c r="D43" s="110" t="s">
        <v>67</v>
      </c>
      <c r="E43" s="115">
        <f t="shared" si="20"/>
        <v>32.299999999999997</v>
      </c>
      <c r="F43" s="115">
        <f t="shared" si="21"/>
        <v>27.3</v>
      </c>
      <c r="G43" s="115">
        <f t="shared" si="21"/>
        <v>37.700000000000003</v>
      </c>
      <c r="H43" s="115">
        <f t="shared" si="21"/>
        <v>23.6</v>
      </c>
      <c r="I43" s="115">
        <f t="shared" si="21"/>
        <v>19.2</v>
      </c>
      <c r="J43" s="115">
        <f t="shared" si="21"/>
        <v>28.7</v>
      </c>
      <c r="K43" s="115">
        <f t="shared" si="21"/>
        <v>70</v>
      </c>
      <c r="L43" s="115">
        <f t="shared" si="21"/>
        <v>64.599999999999994</v>
      </c>
      <c r="M43" s="115">
        <f t="shared" si="21"/>
        <v>74.900000000000006</v>
      </c>
      <c r="N43" s="115">
        <f t="shared" si="21"/>
        <v>10.4</v>
      </c>
      <c r="O43" s="115">
        <f t="shared" si="21"/>
        <v>7.5</v>
      </c>
      <c r="P43" s="115">
        <f t="shared" si="21"/>
        <v>14.3</v>
      </c>
      <c r="Q43" s="26">
        <v>22.9</v>
      </c>
      <c r="R43" s="14">
        <v>18.5</v>
      </c>
      <c r="S43" s="15">
        <v>28.1</v>
      </c>
      <c r="T43" s="13">
        <v>13.1</v>
      </c>
      <c r="U43" s="14">
        <v>9.6</v>
      </c>
      <c r="V43" s="15">
        <v>17.600000000000001</v>
      </c>
      <c r="W43" s="13">
        <v>71.7</v>
      </c>
      <c r="X43" s="14">
        <v>66.2</v>
      </c>
      <c r="Y43" s="15">
        <v>76.7</v>
      </c>
      <c r="Z43" s="26"/>
      <c r="AA43" s="27"/>
      <c r="AB43" s="4"/>
    </row>
    <row r="44" spans="1:28" x14ac:dyDescent="0.2">
      <c r="A44" s="61" t="s">
        <v>23</v>
      </c>
      <c r="B44" s="64"/>
      <c r="C44" s="51" t="s">
        <v>36</v>
      </c>
      <c r="D44" s="110" t="s">
        <v>68</v>
      </c>
      <c r="E44" s="115">
        <f t="shared" si="20"/>
        <v>26.7</v>
      </c>
      <c r="F44" s="115">
        <f t="shared" si="21"/>
        <v>21.7</v>
      </c>
      <c r="G44" s="115">
        <f t="shared" si="21"/>
        <v>32.5</v>
      </c>
      <c r="H44" s="115">
        <f t="shared" si="21"/>
        <v>22.4</v>
      </c>
      <c r="I44" s="115">
        <f t="shared" si="21"/>
        <v>17.7</v>
      </c>
      <c r="J44" s="115">
        <f t="shared" si="21"/>
        <v>27.9</v>
      </c>
      <c r="K44" s="115">
        <f t="shared" si="21"/>
        <v>71</v>
      </c>
      <c r="L44" s="115">
        <f t="shared" si="21"/>
        <v>65.099999999999994</v>
      </c>
      <c r="M44" s="115">
        <f t="shared" si="21"/>
        <v>76.3</v>
      </c>
      <c r="N44" s="115">
        <f t="shared" si="21"/>
        <v>10.199999999999999</v>
      </c>
      <c r="O44" s="115">
        <f t="shared" si="21"/>
        <v>7</v>
      </c>
      <c r="P44" s="115">
        <f t="shared" si="21"/>
        <v>14.5</v>
      </c>
      <c r="Q44" s="13">
        <v>27.7</v>
      </c>
      <c r="R44" s="14">
        <v>22.9</v>
      </c>
      <c r="S44" s="15">
        <v>33.1</v>
      </c>
      <c r="T44" s="13">
        <v>9.8000000000000007</v>
      </c>
      <c r="U44" s="14">
        <v>6.9</v>
      </c>
      <c r="V44" s="15">
        <v>13.7</v>
      </c>
      <c r="W44" s="13">
        <v>70.099999999999994</v>
      </c>
      <c r="X44" s="14">
        <v>64.5</v>
      </c>
      <c r="Y44" s="15">
        <v>75.099999999999994</v>
      </c>
      <c r="Z44" s="26"/>
      <c r="AA44" s="27"/>
      <c r="AB44" s="4"/>
    </row>
    <row r="45" spans="1:28" x14ac:dyDescent="0.2">
      <c r="A45" s="61" t="s">
        <v>23</v>
      </c>
      <c r="B45" s="64"/>
      <c r="C45" s="51" t="s">
        <v>37</v>
      </c>
      <c r="D45" s="110" t="s">
        <v>69</v>
      </c>
      <c r="E45" s="115">
        <f t="shared" si="20"/>
        <v>25.8</v>
      </c>
      <c r="F45" s="115">
        <f t="shared" si="21"/>
        <v>21.3</v>
      </c>
      <c r="G45" s="115">
        <f t="shared" si="21"/>
        <v>30.8</v>
      </c>
      <c r="H45" s="115">
        <f t="shared" si="21"/>
        <v>13.8</v>
      </c>
      <c r="I45" s="115">
        <f t="shared" si="21"/>
        <v>10.4</v>
      </c>
      <c r="J45" s="115">
        <f t="shared" si="21"/>
        <v>18</v>
      </c>
      <c r="K45" s="115">
        <f t="shared" si="21"/>
        <v>67.900000000000006</v>
      </c>
      <c r="L45" s="115">
        <f t="shared" si="21"/>
        <v>62.5</v>
      </c>
      <c r="M45" s="115">
        <f t="shared" si="21"/>
        <v>72.8</v>
      </c>
      <c r="N45" s="115">
        <f t="shared" si="21"/>
        <v>9.9</v>
      </c>
      <c r="O45" s="115">
        <f t="shared" si="21"/>
        <v>7.1</v>
      </c>
      <c r="P45" s="115">
        <f t="shared" si="21"/>
        <v>13.7</v>
      </c>
      <c r="Q45" s="13">
        <v>26.3</v>
      </c>
      <c r="R45" s="14">
        <v>21.6</v>
      </c>
      <c r="S45" s="15">
        <v>31.5</v>
      </c>
      <c r="T45" s="13">
        <v>20.2</v>
      </c>
      <c r="U45" s="14">
        <v>16.100000000000001</v>
      </c>
      <c r="V45" s="15">
        <v>25.1</v>
      </c>
      <c r="W45" s="13">
        <v>70.599999999999994</v>
      </c>
      <c r="X45" s="14">
        <v>65.2</v>
      </c>
      <c r="Y45" s="15">
        <v>75.400000000000006</v>
      </c>
      <c r="Z45" s="26"/>
      <c r="AA45" s="27"/>
      <c r="AB45" s="4"/>
    </row>
    <row r="46" spans="1:28" x14ac:dyDescent="0.2">
      <c r="A46" s="61" t="s">
        <v>23</v>
      </c>
      <c r="B46" s="64"/>
      <c r="C46" s="51" t="s">
        <v>38</v>
      </c>
      <c r="D46" s="110" t="s">
        <v>70</v>
      </c>
      <c r="E46" s="115">
        <f t="shared" si="20"/>
        <v>28.9</v>
      </c>
      <c r="F46" s="115">
        <f t="shared" si="21"/>
        <v>23.9</v>
      </c>
      <c r="G46" s="115">
        <f t="shared" si="21"/>
        <v>34.5</v>
      </c>
      <c r="H46" s="115">
        <f t="shared" si="21"/>
        <v>16.8</v>
      </c>
      <c r="I46" s="115">
        <f t="shared" si="21"/>
        <v>12.8</v>
      </c>
      <c r="J46" s="115">
        <f t="shared" si="21"/>
        <v>21.6</v>
      </c>
      <c r="K46" s="115">
        <f t="shared" si="21"/>
        <v>63.9</v>
      </c>
      <c r="L46" s="115">
        <f t="shared" si="21"/>
        <v>58.1</v>
      </c>
      <c r="M46" s="115">
        <f t="shared" si="21"/>
        <v>69.3</v>
      </c>
      <c r="N46" s="115">
        <f t="shared" si="21"/>
        <v>11.9</v>
      </c>
      <c r="O46" s="115">
        <f t="shared" si="21"/>
        <v>8.6</v>
      </c>
      <c r="P46" s="115">
        <f t="shared" si="21"/>
        <v>16.3</v>
      </c>
      <c r="Q46" s="13">
        <v>26.6</v>
      </c>
      <c r="R46" s="14">
        <v>21.9</v>
      </c>
      <c r="S46" s="15">
        <v>31.9</v>
      </c>
      <c r="T46" s="13">
        <v>24.8</v>
      </c>
      <c r="U46" s="14">
        <v>20.3</v>
      </c>
      <c r="V46" s="15">
        <v>29.9</v>
      </c>
      <c r="W46" s="13">
        <v>67.5</v>
      </c>
      <c r="X46" s="14">
        <v>61.9</v>
      </c>
      <c r="Y46" s="15">
        <v>72.5</v>
      </c>
      <c r="Z46" s="26"/>
      <c r="AA46" s="27"/>
      <c r="AB46" s="4"/>
    </row>
    <row r="47" spans="1:28" x14ac:dyDescent="0.2">
      <c r="A47" s="61" t="s">
        <v>23</v>
      </c>
      <c r="B47" s="64"/>
      <c r="C47" s="51" t="s">
        <v>39</v>
      </c>
      <c r="D47" s="110" t="s">
        <v>86</v>
      </c>
      <c r="E47" s="115">
        <f t="shared" si="20"/>
        <v>34.6</v>
      </c>
      <c r="F47" s="115">
        <f t="shared" si="21"/>
        <v>29.1</v>
      </c>
      <c r="G47" s="115">
        <f t="shared" si="21"/>
        <v>40.6</v>
      </c>
      <c r="H47" s="115">
        <f t="shared" si="21"/>
        <v>17.399999999999999</v>
      </c>
      <c r="I47" s="115">
        <f t="shared" si="21"/>
        <v>13.4</v>
      </c>
      <c r="J47" s="115">
        <f t="shared" si="21"/>
        <v>22.4</v>
      </c>
      <c r="K47" s="115">
        <f t="shared" si="21"/>
        <v>66.2</v>
      </c>
      <c r="L47" s="115">
        <f t="shared" si="21"/>
        <v>60.2</v>
      </c>
      <c r="M47" s="115">
        <f t="shared" si="21"/>
        <v>71.7</v>
      </c>
      <c r="N47" s="115">
        <f t="shared" si="21"/>
        <v>18.399999999999999</v>
      </c>
      <c r="O47" s="115">
        <f t="shared" si="21"/>
        <v>14.2</v>
      </c>
      <c r="P47" s="115">
        <f t="shared" si="21"/>
        <v>23.6</v>
      </c>
      <c r="Q47" s="13">
        <v>26.7</v>
      </c>
      <c r="R47" s="14">
        <v>21.8</v>
      </c>
      <c r="S47" s="15">
        <v>32.4</v>
      </c>
      <c r="T47" s="13">
        <v>27.5</v>
      </c>
      <c r="U47" s="14">
        <v>22.5</v>
      </c>
      <c r="V47" s="15">
        <v>33.200000000000003</v>
      </c>
      <c r="W47" s="13">
        <v>75.900000000000006</v>
      </c>
      <c r="X47" s="14">
        <v>70.400000000000006</v>
      </c>
      <c r="Y47" s="15">
        <v>80.7</v>
      </c>
      <c r="Z47" s="26"/>
      <c r="AA47" s="27"/>
      <c r="AB47" s="4"/>
    </row>
    <row r="48" spans="1:28" x14ac:dyDescent="0.2">
      <c r="A48" s="61" t="s">
        <v>23</v>
      </c>
      <c r="B48" s="64"/>
      <c r="C48" s="51" t="s">
        <v>40</v>
      </c>
      <c r="D48" s="110" t="s">
        <v>72</v>
      </c>
      <c r="E48" s="115">
        <f t="shared" si="20"/>
        <v>42.5</v>
      </c>
      <c r="F48" s="115">
        <f t="shared" si="21"/>
        <v>36.799999999999997</v>
      </c>
      <c r="G48" s="115">
        <f t="shared" si="21"/>
        <v>48.4</v>
      </c>
      <c r="H48" s="115">
        <f t="shared" si="21"/>
        <v>18.899999999999999</v>
      </c>
      <c r="I48" s="115">
        <f t="shared" si="21"/>
        <v>14.7</v>
      </c>
      <c r="J48" s="115">
        <f t="shared" si="21"/>
        <v>24</v>
      </c>
      <c r="K48" s="115">
        <f t="shared" si="21"/>
        <v>77.599999999999994</v>
      </c>
      <c r="L48" s="115">
        <f t="shared" si="21"/>
        <v>72.3</v>
      </c>
      <c r="M48" s="115">
        <f t="shared" si="21"/>
        <v>82.1</v>
      </c>
      <c r="N48" s="115">
        <f t="shared" si="21"/>
        <v>15.4</v>
      </c>
      <c r="O48" s="115">
        <f t="shared" si="21"/>
        <v>11.6</v>
      </c>
      <c r="P48" s="115">
        <f t="shared" si="21"/>
        <v>20.2</v>
      </c>
      <c r="Q48" s="13">
        <v>21.7</v>
      </c>
      <c r="R48" s="14">
        <v>17.2</v>
      </c>
      <c r="S48" s="15">
        <v>27.1</v>
      </c>
      <c r="T48" s="13">
        <v>22.5</v>
      </c>
      <c r="U48" s="14">
        <v>17.8</v>
      </c>
      <c r="V48" s="15">
        <v>28</v>
      </c>
      <c r="W48" s="27">
        <v>70.099999999999994</v>
      </c>
      <c r="X48" s="14">
        <v>64.3</v>
      </c>
      <c r="Y48" s="15">
        <v>75.400000000000006</v>
      </c>
      <c r="Z48" s="26"/>
      <c r="AA48" s="27"/>
      <c r="AB48" s="4"/>
    </row>
    <row r="49" spans="1:28" ht="16" x14ac:dyDescent="0.2">
      <c r="A49" s="61" t="s">
        <v>23</v>
      </c>
      <c r="B49" s="39"/>
      <c r="C49" s="60" t="s">
        <v>41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3">
        <v>24.2</v>
      </c>
      <c r="R49" s="14">
        <v>19.600000000000001</v>
      </c>
      <c r="S49" s="15">
        <v>29.5</v>
      </c>
      <c r="T49" s="13">
        <v>23.2</v>
      </c>
      <c r="U49" s="14">
        <v>18.600000000000001</v>
      </c>
      <c r="V49" s="15">
        <v>28.5</v>
      </c>
      <c r="W49" s="13">
        <v>70.400000000000006</v>
      </c>
      <c r="X49" s="14">
        <v>64.8</v>
      </c>
      <c r="Y49" s="15">
        <v>75.5</v>
      </c>
      <c r="Z49" s="26"/>
      <c r="AA49" s="27"/>
      <c r="AB49" s="4"/>
    </row>
    <row r="50" spans="1:28" ht="16" x14ac:dyDescent="0.2">
      <c r="A50" s="61" t="s">
        <v>23</v>
      </c>
      <c r="B50" s="39"/>
      <c r="C50" s="60" t="s">
        <v>42</v>
      </c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3">
        <v>27.4</v>
      </c>
      <c r="R50" s="14">
        <v>22.5</v>
      </c>
      <c r="S50" s="15">
        <v>32.9</v>
      </c>
      <c r="T50" s="13">
        <v>23.6</v>
      </c>
      <c r="U50" s="14">
        <v>19.100000000000001</v>
      </c>
      <c r="V50" s="15">
        <v>28.9</v>
      </c>
      <c r="W50" s="13">
        <v>65.5</v>
      </c>
      <c r="X50" s="14">
        <v>59.8</v>
      </c>
      <c r="Y50" s="15">
        <v>70.8</v>
      </c>
      <c r="Z50" s="26">
        <v>8.9</v>
      </c>
      <c r="AA50" s="36">
        <v>6.1</v>
      </c>
      <c r="AB50" s="38">
        <v>12.8</v>
      </c>
    </row>
    <row r="51" spans="1:28" ht="16" x14ac:dyDescent="0.2">
      <c r="A51" s="61" t="s">
        <v>23</v>
      </c>
      <c r="B51" s="39"/>
      <c r="C51" s="60" t="s">
        <v>44</v>
      </c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3">
        <v>25.8</v>
      </c>
      <c r="R51" s="14">
        <v>21</v>
      </c>
      <c r="S51" s="15">
        <v>31.3</v>
      </c>
      <c r="T51" s="13">
        <v>24.6</v>
      </c>
      <c r="U51" s="14">
        <v>19.899999999999999</v>
      </c>
      <c r="V51" s="15">
        <v>30.1</v>
      </c>
      <c r="W51" s="13">
        <v>68.5</v>
      </c>
      <c r="X51" s="14">
        <v>62.7</v>
      </c>
      <c r="Y51" s="15">
        <v>73.8</v>
      </c>
      <c r="Z51" s="63">
        <v>10.3</v>
      </c>
      <c r="AA51" s="36">
        <v>7.2</v>
      </c>
      <c r="AB51" s="38">
        <v>14.5</v>
      </c>
    </row>
    <row r="52" spans="1:28" ht="16" x14ac:dyDescent="0.2">
      <c r="A52" s="61" t="s">
        <v>23</v>
      </c>
      <c r="B52" s="39"/>
      <c r="C52" s="60" t="s">
        <v>48</v>
      </c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3">
        <v>32.299999999999997</v>
      </c>
      <c r="R52" s="14">
        <v>27.3</v>
      </c>
      <c r="S52" s="15">
        <v>37.700000000000003</v>
      </c>
      <c r="T52" s="13">
        <v>23.6</v>
      </c>
      <c r="U52" s="14">
        <v>19.2</v>
      </c>
      <c r="V52" s="15">
        <v>28.7</v>
      </c>
      <c r="W52" s="13">
        <v>70</v>
      </c>
      <c r="X52" s="14">
        <v>64.599999999999994</v>
      </c>
      <c r="Y52" s="15">
        <v>74.900000000000006</v>
      </c>
      <c r="Z52" s="26">
        <v>10.4</v>
      </c>
      <c r="AA52" s="36">
        <v>7.5</v>
      </c>
      <c r="AB52" s="38">
        <v>14.3</v>
      </c>
    </row>
    <row r="53" spans="1:28" ht="16" x14ac:dyDescent="0.2">
      <c r="A53" s="61" t="s">
        <v>23</v>
      </c>
      <c r="B53" s="39"/>
      <c r="C53" s="60" t="s">
        <v>49</v>
      </c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3">
        <v>26.7</v>
      </c>
      <c r="R53" s="14">
        <v>21.7</v>
      </c>
      <c r="S53" s="15">
        <v>32.5</v>
      </c>
      <c r="T53" s="13">
        <v>22.4</v>
      </c>
      <c r="U53" s="14">
        <v>17.7</v>
      </c>
      <c r="V53" s="15">
        <v>27.9</v>
      </c>
      <c r="W53" s="13">
        <v>71</v>
      </c>
      <c r="X53" s="14">
        <v>65.099999999999994</v>
      </c>
      <c r="Y53" s="15">
        <v>76.3</v>
      </c>
      <c r="Z53" s="26">
        <v>10.199999999999999</v>
      </c>
      <c r="AA53" s="36">
        <v>7</v>
      </c>
      <c r="AB53" s="38">
        <v>14.5</v>
      </c>
    </row>
    <row r="54" spans="1:28" ht="16" x14ac:dyDescent="0.2">
      <c r="A54" s="61" t="s">
        <v>23</v>
      </c>
      <c r="B54" s="39"/>
      <c r="C54" s="60" t="s">
        <v>50</v>
      </c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3">
        <v>25.8</v>
      </c>
      <c r="R54" s="14">
        <v>21.3</v>
      </c>
      <c r="S54" s="15">
        <v>30.8</v>
      </c>
      <c r="T54" s="13">
        <v>13.8</v>
      </c>
      <c r="U54" s="14">
        <v>10.4</v>
      </c>
      <c r="V54" s="15">
        <v>18</v>
      </c>
      <c r="W54" s="13">
        <v>67.900000000000006</v>
      </c>
      <c r="X54" s="14">
        <v>62.5</v>
      </c>
      <c r="Y54" s="15">
        <v>72.8</v>
      </c>
      <c r="Z54" s="26">
        <v>9.9</v>
      </c>
      <c r="AA54" s="36">
        <v>7.1</v>
      </c>
      <c r="AB54" s="38">
        <v>13.7</v>
      </c>
    </row>
    <row r="55" spans="1:28" ht="16" x14ac:dyDescent="0.2">
      <c r="A55" s="61" t="s">
        <v>23</v>
      </c>
      <c r="B55" s="39"/>
      <c r="C55" s="60" t="s">
        <v>51</v>
      </c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3">
        <v>28.9</v>
      </c>
      <c r="R55" s="14">
        <v>23.9</v>
      </c>
      <c r="S55" s="15">
        <v>34.5</v>
      </c>
      <c r="T55" s="13">
        <v>16.8</v>
      </c>
      <c r="U55" s="14">
        <v>12.8</v>
      </c>
      <c r="V55" s="15">
        <v>21.6</v>
      </c>
      <c r="W55" s="13">
        <v>63.9</v>
      </c>
      <c r="X55" s="14">
        <v>58.1</v>
      </c>
      <c r="Y55" s="15">
        <v>69.3</v>
      </c>
      <c r="Z55" s="26">
        <v>11.9</v>
      </c>
      <c r="AA55" s="36">
        <v>8.6</v>
      </c>
      <c r="AB55" s="38">
        <v>16.3</v>
      </c>
    </row>
    <row r="56" spans="1:28" ht="16" x14ac:dyDescent="0.2">
      <c r="A56" s="61" t="s">
        <v>23</v>
      </c>
      <c r="B56" s="39"/>
      <c r="C56" s="60" t="s">
        <v>52</v>
      </c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3">
        <v>34.6</v>
      </c>
      <c r="R56" s="14">
        <v>29.1</v>
      </c>
      <c r="S56" s="15">
        <v>40.6</v>
      </c>
      <c r="T56" s="13">
        <v>17.399999999999999</v>
      </c>
      <c r="U56" s="14">
        <v>13.4</v>
      </c>
      <c r="V56" s="15">
        <v>22.4</v>
      </c>
      <c r="W56" s="13">
        <v>66.2</v>
      </c>
      <c r="X56" s="14">
        <v>60.2</v>
      </c>
      <c r="Y56" s="15">
        <v>71.7</v>
      </c>
      <c r="Z56" s="26">
        <v>18.399999999999999</v>
      </c>
      <c r="AA56" s="36">
        <v>14.2</v>
      </c>
      <c r="AB56" s="38">
        <v>23.6</v>
      </c>
    </row>
    <row r="57" spans="1:28" ht="16" x14ac:dyDescent="0.2">
      <c r="A57" s="61" t="s">
        <v>23</v>
      </c>
      <c r="B57" s="39"/>
      <c r="C57" s="60" t="s">
        <v>53</v>
      </c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3">
        <v>42.5</v>
      </c>
      <c r="R57" s="14">
        <v>36.799999999999997</v>
      </c>
      <c r="S57" s="15">
        <v>48.4</v>
      </c>
      <c r="T57" s="13">
        <v>18.899999999999999</v>
      </c>
      <c r="U57" s="14">
        <v>14.7</v>
      </c>
      <c r="V57" s="15">
        <v>24</v>
      </c>
      <c r="W57" s="13">
        <v>77.599999999999994</v>
      </c>
      <c r="X57" s="14">
        <v>72.3</v>
      </c>
      <c r="Y57" s="15">
        <v>82.1</v>
      </c>
      <c r="Z57" s="13">
        <v>15.4</v>
      </c>
      <c r="AA57" s="36">
        <v>11.6</v>
      </c>
      <c r="AB57" s="38">
        <v>20.2</v>
      </c>
    </row>
    <row r="58" spans="1:28" x14ac:dyDescent="0.2">
      <c r="A58" s="70" t="s">
        <v>24</v>
      </c>
      <c r="B58" s="42"/>
      <c r="C58" s="43" t="s">
        <v>6</v>
      </c>
      <c r="D58" s="113" t="s">
        <v>54</v>
      </c>
      <c r="E58" s="115">
        <f>Q58</f>
        <v>32</v>
      </c>
      <c r="F58" s="115">
        <f t="shared" ref="F58:M58" si="22">R58</f>
        <v>28.1</v>
      </c>
      <c r="G58" s="115">
        <f t="shared" si="22"/>
        <v>36.200000000000003</v>
      </c>
      <c r="H58" s="115">
        <f t="shared" si="22"/>
        <v>0</v>
      </c>
      <c r="I58" s="115">
        <f t="shared" si="22"/>
        <v>0</v>
      </c>
      <c r="J58" s="115">
        <f t="shared" si="22"/>
        <v>0</v>
      </c>
      <c r="K58" s="115">
        <f t="shared" si="22"/>
        <v>0</v>
      </c>
      <c r="L58" s="115">
        <f t="shared" si="22"/>
        <v>0</v>
      </c>
      <c r="M58" s="115">
        <f t="shared" si="22"/>
        <v>0</v>
      </c>
      <c r="N58" s="115"/>
      <c r="O58" s="115"/>
      <c r="P58" s="115"/>
      <c r="Q58" s="13">
        <v>32</v>
      </c>
      <c r="R58" s="14">
        <v>28.1</v>
      </c>
      <c r="S58" s="38">
        <v>36.200000000000003</v>
      </c>
      <c r="T58" s="29"/>
      <c r="U58" s="30"/>
      <c r="V58" s="31"/>
      <c r="W58" s="29"/>
      <c r="X58" s="30"/>
      <c r="Y58" s="31"/>
      <c r="Z58" s="56"/>
      <c r="AA58" s="57"/>
      <c r="AB58" s="28"/>
    </row>
    <row r="59" spans="1:28" x14ac:dyDescent="0.2">
      <c r="A59" s="61" t="s">
        <v>24</v>
      </c>
      <c r="B59" s="28"/>
      <c r="C59" s="6" t="s">
        <v>7</v>
      </c>
      <c r="D59" s="113" t="s">
        <v>55</v>
      </c>
      <c r="E59" s="115">
        <f>AVERAGE(Q59:Q62)</f>
        <v>21.925000000000001</v>
      </c>
      <c r="F59" s="115">
        <f t="shared" ref="F59:M59" si="23">AVERAGE(R59:R62)</f>
        <v>18.549999999999997</v>
      </c>
      <c r="G59" s="115">
        <f t="shared" si="23"/>
        <v>25.799999999999997</v>
      </c>
      <c r="H59" s="115">
        <f t="shared" si="23"/>
        <v>21.4</v>
      </c>
      <c r="I59" s="115">
        <f t="shared" si="23"/>
        <v>18.024999999999999</v>
      </c>
      <c r="J59" s="115">
        <f t="shared" si="23"/>
        <v>25.174999999999997</v>
      </c>
      <c r="K59" s="115">
        <f t="shared" si="23"/>
        <v>67.5</v>
      </c>
      <c r="L59" s="115">
        <f t="shared" si="23"/>
        <v>60.824999999999996</v>
      </c>
      <c r="M59" s="115">
        <f t="shared" si="23"/>
        <v>71.45</v>
      </c>
      <c r="N59" s="115"/>
      <c r="O59" s="115"/>
      <c r="P59" s="115"/>
      <c r="Q59" s="63">
        <v>25</v>
      </c>
      <c r="R59" s="36">
        <v>21.5</v>
      </c>
      <c r="S59" s="38">
        <v>28.9</v>
      </c>
      <c r="T59" s="14">
        <v>23.7</v>
      </c>
      <c r="U59" s="14">
        <v>20.2</v>
      </c>
      <c r="V59" s="38">
        <v>27.5</v>
      </c>
      <c r="W59" s="14">
        <v>68.400000000000006</v>
      </c>
      <c r="X59" s="36">
        <v>54.3</v>
      </c>
      <c r="Y59" s="38">
        <v>72.2</v>
      </c>
      <c r="Z59" s="26"/>
      <c r="AA59" s="27"/>
      <c r="AB59" s="4"/>
    </row>
    <row r="60" spans="1:28" x14ac:dyDescent="0.2">
      <c r="A60" s="67" t="s">
        <v>24</v>
      </c>
      <c r="B60" s="42"/>
      <c r="C60" s="43" t="s">
        <v>8</v>
      </c>
      <c r="D60" s="113" t="s">
        <v>56</v>
      </c>
      <c r="E60" s="115">
        <f>AVERAGE(Q63:Q66)</f>
        <v>21.200000000000003</v>
      </c>
      <c r="F60" s="115">
        <f t="shared" ref="F60:M60" si="24">AVERAGE(R63:R66)</f>
        <v>20.349999999999998</v>
      </c>
      <c r="G60" s="115">
        <f t="shared" si="24"/>
        <v>24.975000000000001</v>
      </c>
      <c r="H60" s="115">
        <f t="shared" si="24"/>
        <v>17.274999999999999</v>
      </c>
      <c r="I60" s="115">
        <f t="shared" si="24"/>
        <v>14.225000000000001</v>
      </c>
      <c r="J60" s="115">
        <f t="shared" si="24"/>
        <v>20.950000000000003</v>
      </c>
      <c r="K60" s="115">
        <f t="shared" si="24"/>
        <v>70.075000000000003</v>
      </c>
      <c r="L60" s="115">
        <f t="shared" si="24"/>
        <v>65.949999999999989</v>
      </c>
      <c r="M60" s="115">
        <f t="shared" si="24"/>
        <v>72.925000000000011</v>
      </c>
      <c r="N60" s="115"/>
      <c r="O60" s="115"/>
      <c r="P60" s="115"/>
      <c r="Q60" s="13">
        <v>20.6</v>
      </c>
      <c r="R60" s="36">
        <v>17.3</v>
      </c>
      <c r="S60" s="38">
        <v>24.5</v>
      </c>
      <c r="T60" s="14">
        <v>18.7</v>
      </c>
      <c r="U60" s="36">
        <v>15.5</v>
      </c>
      <c r="V60" s="38">
        <v>22.4</v>
      </c>
      <c r="W60" s="14">
        <v>67</v>
      </c>
      <c r="X60" s="36">
        <v>62.7</v>
      </c>
      <c r="Y60" s="38">
        <v>71</v>
      </c>
      <c r="Z60" s="26"/>
      <c r="AA60" s="27"/>
      <c r="AB60" s="4"/>
    </row>
    <row r="61" spans="1:28" x14ac:dyDescent="0.2">
      <c r="A61" s="61" t="s">
        <v>24</v>
      </c>
      <c r="B61" s="28"/>
      <c r="C61" s="6" t="s">
        <v>9</v>
      </c>
      <c r="D61" s="113" t="s">
        <v>57</v>
      </c>
      <c r="E61" s="115">
        <f>AVERAGE(Q67:Q68)</f>
        <v>19</v>
      </c>
      <c r="F61" s="115">
        <f t="shared" ref="F61:M61" si="25">AVERAGE(R67:R68)</f>
        <v>15.899999999999999</v>
      </c>
      <c r="G61" s="115">
        <f t="shared" si="25"/>
        <v>22.6</v>
      </c>
      <c r="H61" s="115">
        <f t="shared" si="25"/>
        <v>14.05</v>
      </c>
      <c r="I61" s="115">
        <f t="shared" si="25"/>
        <v>11.35</v>
      </c>
      <c r="J61" s="115">
        <f t="shared" si="25"/>
        <v>17.299999999999997</v>
      </c>
      <c r="K61" s="115">
        <f t="shared" si="25"/>
        <v>66.75</v>
      </c>
      <c r="L61" s="115">
        <f t="shared" si="25"/>
        <v>62.599999999999994</v>
      </c>
      <c r="M61" s="115">
        <f t="shared" si="25"/>
        <v>70.599999999999994</v>
      </c>
      <c r="N61" s="115"/>
      <c r="O61" s="115"/>
      <c r="P61" s="115"/>
      <c r="Q61" s="13">
        <v>20.8</v>
      </c>
      <c r="R61" s="36">
        <v>17.5</v>
      </c>
      <c r="S61" s="38">
        <v>24.7</v>
      </c>
      <c r="T61" s="14">
        <v>20.100000000000001</v>
      </c>
      <c r="U61" s="36">
        <v>16.8</v>
      </c>
      <c r="V61" s="38">
        <v>23.9</v>
      </c>
      <c r="W61" s="14">
        <v>67.400000000000006</v>
      </c>
      <c r="X61" s="36">
        <v>63.2</v>
      </c>
      <c r="Y61" s="38">
        <v>71.400000000000006</v>
      </c>
      <c r="Z61" s="26"/>
      <c r="AA61" s="27"/>
      <c r="AB61" s="4"/>
    </row>
    <row r="62" spans="1:28" x14ac:dyDescent="0.2">
      <c r="A62" s="67" t="s">
        <v>24</v>
      </c>
      <c r="B62" s="42"/>
      <c r="C62" s="51" t="s">
        <v>10</v>
      </c>
      <c r="D62" s="113" t="s">
        <v>58</v>
      </c>
      <c r="E62" s="115">
        <f>AVERAGE(Q69:Q70)</f>
        <v>19.502300000000002</v>
      </c>
      <c r="F62" s="115">
        <f t="shared" ref="F62:M62" si="26">AVERAGE(R69:R70)</f>
        <v>16.341635</v>
      </c>
      <c r="G62" s="115">
        <f t="shared" si="26"/>
        <v>23.086759999999998</v>
      </c>
      <c r="H62" s="115">
        <f t="shared" si="26"/>
        <v>13.377635000000001</v>
      </c>
      <c r="I62" s="115">
        <f t="shared" si="26"/>
        <v>10.708105</v>
      </c>
      <c r="J62" s="115">
        <f t="shared" si="26"/>
        <v>16.559130000000003</v>
      </c>
      <c r="K62" s="115">
        <f t="shared" si="26"/>
        <v>69.662814999999995</v>
      </c>
      <c r="L62" s="115">
        <f t="shared" si="26"/>
        <v>65.599495000000005</v>
      </c>
      <c r="M62" s="115">
        <f t="shared" si="26"/>
        <v>73.449334999999991</v>
      </c>
      <c r="N62" s="115"/>
      <c r="O62" s="115"/>
      <c r="P62" s="115"/>
      <c r="Q62" s="13">
        <v>21.3</v>
      </c>
      <c r="R62" s="36">
        <v>17.899999999999999</v>
      </c>
      <c r="S62" s="38">
        <v>25.1</v>
      </c>
      <c r="T62" s="14">
        <v>23.1</v>
      </c>
      <c r="U62" s="36">
        <v>19.600000000000001</v>
      </c>
      <c r="V62" s="38">
        <v>26.9</v>
      </c>
      <c r="W62" s="14">
        <v>67.2</v>
      </c>
      <c r="X62" s="36">
        <v>63.1</v>
      </c>
      <c r="Y62" s="38">
        <v>71.2</v>
      </c>
      <c r="Z62" s="26"/>
      <c r="AA62" s="27"/>
      <c r="AB62" s="4"/>
    </row>
    <row r="63" spans="1:28" x14ac:dyDescent="0.2">
      <c r="A63" s="61" t="s">
        <v>24</v>
      </c>
      <c r="B63" s="42"/>
      <c r="C63" s="51" t="s">
        <v>18</v>
      </c>
      <c r="D63" s="110" t="s">
        <v>59</v>
      </c>
      <c r="E63" s="115">
        <f>Q71</f>
        <v>20.5</v>
      </c>
      <c r="F63" s="115">
        <f t="shared" ref="F63:M64" si="27">R71</f>
        <v>17.2</v>
      </c>
      <c r="G63" s="115">
        <f t="shared" si="27"/>
        <v>24.2</v>
      </c>
      <c r="H63" s="115">
        <f t="shared" si="27"/>
        <v>14.1</v>
      </c>
      <c r="I63" s="115">
        <f t="shared" si="27"/>
        <v>11.3</v>
      </c>
      <c r="J63" s="115">
        <f t="shared" si="27"/>
        <v>17.5</v>
      </c>
      <c r="K63" s="115">
        <f t="shared" si="27"/>
        <v>69.599999999999994</v>
      </c>
      <c r="L63" s="115">
        <f t="shared" si="27"/>
        <v>65.5</v>
      </c>
      <c r="M63" s="115">
        <f t="shared" si="27"/>
        <v>73.5</v>
      </c>
      <c r="N63" s="115"/>
      <c r="O63" s="115"/>
      <c r="P63" s="115"/>
      <c r="Q63" s="13">
        <v>20.6</v>
      </c>
      <c r="R63" s="36">
        <v>17.3</v>
      </c>
      <c r="S63" s="38">
        <v>24.3</v>
      </c>
      <c r="T63" s="14">
        <v>19.3</v>
      </c>
      <c r="U63" s="36">
        <v>16</v>
      </c>
      <c r="V63" s="38">
        <v>22.9</v>
      </c>
      <c r="W63" s="14">
        <v>71.099999999999994</v>
      </c>
      <c r="X63" s="36">
        <v>67</v>
      </c>
      <c r="Y63" s="38">
        <v>74.8</v>
      </c>
      <c r="Z63" s="26"/>
      <c r="AA63" s="27"/>
      <c r="AB63" s="4"/>
    </row>
    <row r="64" spans="1:28" x14ac:dyDescent="0.2">
      <c r="A64" s="61" t="s">
        <v>24</v>
      </c>
      <c r="B64" s="42"/>
      <c r="C64" s="51" t="s">
        <v>21</v>
      </c>
      <c r="D64" s="110" t="s">
        <v>60</v>
      </c>
      <c r="E64" s="115">
        <f>Q72</f>
        <v>19.8</v>
      </c>
      <c r="F64" s="115">
        <f t="shared" si="27"/>
        <v>16.600000000000001</v>
      </c>
      <c r="G64" s="115">
        <f t="shared" si="27"/>
        <v>23.5</v>
      </c>
      <c r="H64" s="115">
        <f t="shared" si="27"/>
        <v>11</v>
      </c>
      <c r="I64" s="115">
        <f t="shared" si="27"/>
        <v>8.6</v>
      </c>
      <c r="J64" s="115">
        <f t="shared" si="27"/>
        <v>14</v>
      </c>
      <c r="K64" s="115">
        <f t="shared" si="27"/>
        <v>65.099999999999994</v>
      </c>
      <c r="L64" s="115">
        <f t="shared" si="27"/>
        <v>60.8</v>
      </c>
      <c r="M64" s="115">
        <f t="shared" si="27"/>
        <v>69.099999999999994</v>
      </c>
      <c r="N64" s="115"/>
      <c r="O64" s="115"/>
      <c r="P64" s="115"/>
      <c r="Q64" s="13">
        <v>18.399999999999999</v>
      </c>
      <c r="R64" s="14">
        <v>15.1</v>
      </c>
      <c r="S64" s="15">
        <v>22.1</v>
      </c>
      <c r="T64" s="13">
        <v>18.2</v>
      </c>
      <c r="U64" s="14">
        <v>15</v>
      </c>
      <c r="V64" s="15">
        <v>22</v>
      </c>
      <c r="W64" s="13">
        <v>70.7</v>
      </c>
      <c r="X64" s="14">
        <v>66.400000000000006</v>
      </c>
      <c r="Y64" s="15">
        <v>70.7</v>
      </c>
      <c r="Z64" s="26"/>
      <c r="AA64" s="27"/>
      <c r="AB64" s="4"/>
    </row>
    <row r="65" spans="1:28" x14ac:dyDescent="0.2">
      <c r="A65" s="61" t="s">
        <v>24</v>
      </c>
      <c r="B65" s="42"/>
      <c r="C65" s="51" t="s">
        <v>27</v>
      </c>
      <c r="D65" s="113" t="s">
        <v>61</v>
      </c>
      <c r="E65" s="115">
        <f>AVERAGE(Q73)</f>
        <v>24.7</v>
      </c>
      <c r="F65" s="115">
        <f t="shared" ref="F65:M65" si="28">AVERAGE(R73)</f>
        <v>21.1</v>
      </c>
      <c r="G65" s="115">
        <f t="shared" si="28"/>
        <v>28.6</v>
      </c>
      <c r="H65" s="115">
        <f t="shared" si="28"/>
        <v>18.8</v>
      </c>
      <c r="I65" s="115">
        <f t="shared" si="28"/>
        <v>15.7</v>
      </c>
      <c r="J65" s="115">
        <f t="shared" si="28"/>
        <v>22.5</v>
      </c>
      <c r="K65" s="115">
        <f t="shared" si="28"/>
        <v>66.3</v>
      </c>
      <c r="L65" s="115">
        <f t="shared" si="28"/>
        <v>62.1</v>
      </c>
      <c r="M65" s="115">
        <f t="shared" si="28"/>
        <v>70.2</v>
      </c>
      <c r="N65" s="115"/>
      <c r="O65" s="115"/>
      <c r="P65" s="115"/>
      <c r="Q65" s="13">
        <v>23.7</v>
      </c>
      <c r="R65" s="14">
        <v>30.2</v>
      </c>
      <c r="S65" s="15">
        <v>27.6</v>
      </c>
      <c r="T65" s="13">
        <v>16.100000000000001</v>
      </c>
      <c r="U65" s="14">
        <v>13.2</v>
      </c>
      <c r="V65" s="15">
        <v>20</v>
      </c>
      <c r="W65" s="13">
        <v>67.900000000000006</v>
      </c>
      <c r="X65" s="14">
        <v>63.8</v>
      </c>
      <c r="Y65" s="15">
        <v>71.8</v>
      </c>
      <c r="Z65" s="26"/>
      <c r="AA65" s="27"/>
      <c r="AB65" s="4"/>
    </row>
    <row r="66" spans="1:28" x14ac:dyDescent="0.2">
      <c r="A66" s="61" t="s">
        <v>24</v>
      </c>
      <c r="B66" s="40"/>
      <c r="C66" s="51" t="s">
        <v>28</v>
      </c>
      <c r="D66" s="113" t="s">
        <v>62</v>
      </c>
      <c r="E66" s="115">
        <f>AVERAGE(Q74:Q75)</f>
        <v>21.75</v>
      </c>
      <c r="F66" s="115">
        <f t="shared" ref="F66:M66" si="29">AVERAGE(R74:R75)</f>
        <v>15.950000000000001</v>
      </c>
      <c r="G66" s="115">
        <f t="shared" si="29"/>
        <v>25.5</v>
      </c>
      <c r="H66" s="115">
        <f t="shared" si="29"/>
        <v>23.55</v>
      </c>
      <c r="I66" s="115">
        <f t="shared" si="29"/>
        <v>20.05</v>
      </c>
      <c r="J66" s="115">
        <f t="shared" si="29"/>
        <v>27.4</v>
      </c>
      <c r="K66" s="115">
        <f t="shared" si="29"/>
        <v>68.800000000000011</v>
      </c>
      <c r="L66" s="115">
        <f t="shared" si="29"/>
        <v>64.650000000000006</v>
      </c>
      <c r="M66" s="115">
        <f t="shared" si="29"/>
        <v>72.650000000000006</v>
      </c>
      <c r="N66" s="115"/>
      <c r="O66" s="115"/>
      <c r="P66" s="115"/>
      <c r="Q66" s="13">
        <v>22.1</v>
      </c>
      <c r="R66" s="14">
        <v>18.8</v>
      </c>
      <c r="S66" s="15">
        <v>25.9</v>
      </c>
      <c r="T66" s="13">
        <v>15.5</v>
      </c>
      <c r="U66" s="14">
        <v>12.7</v>
      </c>
      <c r="V66" s="15">
        <v>18.899999999999999</v>
      </c>
      <c r="W66" s="13">
        <v>70.599999999999994</v>
      </c>
      <c r="X66" s="14">
        <v>66.599999999999994</v>
      </c>
      <c r="Y66" s="15">
        <v>74.400000000000006</v>
      </c>
      <c r="Z66" s="26"/>
      <c r="AA66" s="27"/>
      <c r="AB66" s="4"/>
    </row>
    <row r="67" spans="1:28" x14ac:dyDescent="0.2">
      <c r="A67" s="61" t="s">
        <v>24</v>
      </c>
      <c r="B67" s="64"/>
      <c r="C67" s="51" t="s">
        <v>31</v>
      </c>
      <c r="D67" s="110" t="s">
        <v>63</v>
      </c>
      <c r="E67" s="115">
        <f t="shared" ref="E67:M67" si="30">Q76</f>
        <v>24</v>
      </c>
      <c r="F67" s="115">
        <f t="shared" si="30"/>
        <v>20.6</v>
      </c>
      <c r="G67" s="115">
        <f t="shared" si="30"/>
        <v>27.8</v>
      </c>
      <c r="H67" s="115">
        <f t="shared" si="30"/>
        <v>23.5</v>
      </c>
      <c r="I67" s="115">
        <f t="shared" si="30"/>
        <v>20.100000000000001</v>
      </c>
      <c r="J67" s="115">
        <f t="shared" si="30"/>
        <v>27.3</v>
      </c>
      <c r="K67" s="115">
        <f t="shared" si="30"/>
        <v>66.8</v>
      </c>
      <c r="L67" s="115">
        <f t="shared" si="30"/>
        <v>62.6</v>
      </c>
      <c r="M67" s="115">
        <f t="shared" si="30"/>
        <v>70.7</v>
      </c>
      <c r="N67" s="115"/>
      <c r="O67" s="115"/>
      <c r="P67" s="115"/>
      <c r="Q67" s="13">
        <v>20.9</v>
      </c>
      <c r="R67" s="14">
        <v>17.7</v>
      </c>
      <c r="S67" s="15">
        <v>24.6</v>
      </c>
      <c r="T67" s="13">
        <v>14.9</v>
      </c>
      <c r="U67" s="14">
        <v>12.2</v>
      </c>
      <c r="V67" s="15">
        <v>18.2</v>
      </c>
      <c r="W67" s="13">
        <v>68.400000000000006</v>
      </c>
      <c r="X67" s="14">
        <v>64.3</v>
      </c>
      <c r="Y67" s="15">
        <v>72.099999999999994</v>
      </c>
      <c r="Z67" s="26"/>
      <c r="AA67" s="27"/>
      <c r="AB67" s="4"/>
    </row>
    <row r="68" spans="1:28" x14ac:dyDescent="0.2">
      <c r="A68" s="61" t="s">
        <v>24</v>
      </c>
      <c r="B68" s="79"/>
      <c r="C68" s="6" t="s">
        <v>32</v>
      </c>
      <c r="D68" s="110" t="s">
        <v>64</v>
      </c>
      <c r="E68" s="115">
        <f t="shared" ref="E68:E76" si="31">Q77</f>
        <v>19.399999999999999</v>
      </c>
      <c r="F68" s="115">
        <f t="shared" ref="F68:P76" si="32">R77</f>
        <v>16.2</v>
      </c>
      <c r="G68" s="115">
        <f t="shared" si="32"/>
        <v>23</v>
      </c>
      <c r="H68" s="115">
        <f t="shared" si="32"/>
        <v>20</v>
      </c>
      <c r="I68" s="115">
        <f t="shared" si="32"/>
        <v>16.8</v>
      </c>
      <c r="J68" s="115">
        <f t="shared" si="32"/>
        <v>23.7</v>
      </c>
      <c r="K68" s="115">
        <f t="shared" si="32"/>
        <v>69.2</v>
      </c>
      <c r="L68" s="115">
        <f t="shared" si="32"/>
        <v>65.099999999999994</v>
      </c>
      <c r="M68" s="115">
        <f t="shared" si="32"/>
        <v>73</v>
      </c>
      <c r="N68" s="115"/>
      <c r="O68" s="115"/>
      <c r="P68" s="115"/>
      <c r="Q68" s="13">
        <v>17.100000000000001</v>
      </c>
      <c r="R68" s="14">
        <v>14.1</v>
      </c>
      <c r="S68" s="15">
        <v>20.6</v>
      </c>
      <c r="T68" s="13">
        <v>13.2</v>
      </c>
      <c r="U68" s="14">
        <v>10.5</v>
      </c>
      <c r="V68" s="15">
        <v>16.399999999999999</v>
      </c>
      <c r="W68" s="13">
        <v>65.099999999999994</v>
      </c>
      <c r="X68" s="14">
        <v>60.9</v>
      </c>
      <c r="Y68" s="15">
        <v>69.099999999999994</v>
      </c>
      <c r="Z68" s="26"/>
      <c r="AA68" s="27"/>
      <c r="AB68" s="4"/>
    </row>
    <row r="69" spans="1:28" x14ac:dyDescent="0.2">
      <c r="A69" s="61" t="s">
        <v>24</v>
      </c>
      <c r="B69" s="79"/>
      <c r="C69" s="6" t="s">
        <v>33</v>
      </c>
      <c r="D69" s="110" t="s">
        <v>65</v>
      </c>
      <c r="E69" s="115">
        <f t="shared" si="31"/>
        <v>24</v>
      </c>
      <c r="F69" s="115">
        <f t="shared" si="32"/>
        <v>20.6</v>
      </c>
      <c r="G69" s="115">
        <f t="shared" si="32"/>
        <v>27.8</v>
      </c>
      <c r="H69" s="115">
        <f t="shared" si="32"/>
        <v>22.2</v>
      </c>
      <c r="I69" s="115">
        <f t="shared" si="32"/>
        <v>18.899999999999999</v>
      </c>
      <c r="J69" s="115">
        <f t="shared" si="32"/>
        <v>26</v>
      </c>
      <c r="K69" s="115">
        <f t="shared" si="32"/>
        <v>68.599999999999994</v>
      </c>
      <c r="L69" s="115">
        <f t="shared" si="32"/>
        <v>64.400000000000006</v>
      </c>
      <c r="M69" s="115">
        <f t="shared" si="32"/>
        <v>72.5</v>
      </c>
      <c r="N69" s="115">
        <f t="shared" si="32"/>
        <v>11.1</v>
      </c>
      <c r="O69" s="115">
        <f t="shared" si="32"/>
        <v>8.6999999999999993</v>
      </c>
      <c r="P69" s="115">
        <f t="shared" si="32"/>
        <v>14.1</v>
      </c>
      <c r="Q69" s="13">
        <v>20.8</v>
      </c>
      <c r="R69" s="14">
        <v>17.5</v>
      </c>
      <c r="S69" s="15">
        <v>24.5</v>
      </c>
      <c r="T69" s="13">
        <v>13.3</v>
      </c>
      <c r="U69" s="14">
        <v>10.6</v>
      </c>
      <c r="V69" s="15">
        <v>16.5</v>
      </c>
      <c r="W69" s="13">
        <v>71.900000000000006</v>
      </c>
      <c r="X69" s="14">
        <v>67.900000000000006</v>
      </c>
      <c r="Y69" s="15">
        <v>75.599999999999994</v>
      </c>
      <c r="Z69" s="26"/>
      <c r="AA69" s="27"/>
      <c r="AB69" s="4"/>
    </row>
    <row r="70" spans="1:28" x14ac:dyDescent="0.2">
      <c r="A70" s="61" t="s">
        <v>24</v>
      </c>
      <c r="B70" s="64"/>
      <c r="C70" s="51" t="s">
        <v>34</v>
      </c>
      <c r="D70" s="110" t="s">
        <v>66</v>
      </c>
      <c r="E70" s="115">
        <f t="shared" si="31"/>
        <v>24.8</v>
      </c>
      <c r="F70" s="115">
        <f t="shared" si="32"/>
        <v>21.3</v>
      </c>
      <c r="G70" s="115">
        <f t="shared" si="32"/>
        <v>28.7</v>
      </c>
      <c r="H70" s="115">
        <f t="shared" si="32"/>
        <v>22</v>
      </c>
      <c r="I70" s="115">
        <f t="shared" si="32"/>
        <v>18.7</v>
      </c>
      <c r="J70" s="115">
        <f t="shared" si="32"/>
        <v>25.8</v>
      </c>
      <c r="K70" s="115">
        <f t="shared" si="32"/>
        <v>71.099999999999994</v>
      </c>
      <c r="L70" s="115">
        <f t="shared" si="32"/>
        <v>67</v>
      </c>
      <c r="M70" s="115">
        <f t="shared" si="32"/>
        <v>74.900000000000006</v>
      </c>
      <c r="N70" s="115">
        <f t="shared" si="32"/>
        <v>12.2</v>
      </c>
      <c r="O70" s="115">
        <f t="shared" si="32"/>
        <v>9.6999999999999993</v>
      </c>
      <c r="P70" s="115">
        <f t="shared" si="32"/>
        <v>15.4</v>
      </c>
      <c r="Q70" s="13">
        <v>18.204600000000003</v>
      </c>
      <c r="R70" s="14">
        <v>15.183269999999998</v>
      </c>
      <c r="S70" s="15">
        <v>21.67352</v>
      </c>
      <c r="T70" s="14">
        <v>13.455270000000001</v>
      </c>
      <c r="U70" s="14">
        <v>10.81621</v>
      </c>
      <c r="V70" s="15">
        <v>16.618260000000003</v>
      </c>
      <c r="W70" s="14">
        <v>67.425629999999998</v>
      </c>
      <c r="X70" s="14">
        <v>63.298989999999996</v>
      </c>
      <c r="Y70" s="15">
        <v>71.298670000000001</v>
      </c>
      <c r="Z70" s="26"/>
      <c r="AA70" s="27"/>
      <c r="AB70" s="4"/>
    </row>
    <row r="71" spans="1:28" x14ac:dyDescent="0.2">
      <c r="A71" s="61" t="s">
        <v>24</v>
      </c>
      <c r="B71" s="79"/>
      <c r="C71" s="6" t="s">
        <v>35</v>
      </c>
      <c r="D71" s="110" t="s">
        <v>67</v>
      </c>
      <c r="E71" s="115">
        <f t="shared" si="31"/>
        <v>24.6</v>
      </c>
      <c r="F71" s="115">
        <f t="shared" si="32"/>
        <v>21.1</v>
      </c>
      <c r="G71" s="115">
        <f t="shared" si="32"/>
        <v>28.6</v>
      </c>
      <c r="H71" s="115">
        <f t="shared" si="32"/>
        <v>25.3</v>
      </c>
      <c r="I71" s="115">
        <f t="shared" si="32"/>
        <v>21.7</v>
      </c>
      <c r="J71" s="115">
        <f t="shared" si="32"/>
        <v>29.3</v>
      </c>
      <c r="K71" s="115">
        <f t="shared" si="32"/>
        <v>65.599999999999994</v>
      </c>
      <c r="L71" s="115">
        <f t="shared" si="32"/>
        <v>61.4</v>
      </c>
      <c r="M71" s="115">
        <f t="shared" si="32"/>
        <v>69.599999999999994</v>
      </c>
      <c r="N71" s="115">
        <f t="shared" si="32"/>
        <v>13</v>
      </c>
      <c r="O71" s="115">
        <f t="shared" si="32"/>
        <v>10.3</v>
      </c>
      <c r="P71" s="115">
        <f t="shared" si="32"/>
        <v>16.2</v>
      </c>
      <c r="Q71" s="26">
        <v>20.5</v>
      </c>
      <c r="R71" s="14">
        <v>17.2</v>
      </c>
      <c r="S71" s="15">
        <v>24.2</v>
      </c>
      <c r="T71" s="13">
        <v>14.1</v>
      </c>
      <c r="U71" s="14">
        <v>11.3</v>
      </c>
      <c r="V71" s="15">
        <v>17.5</v>
      </c>
      <c r="W71" s="13">
        <v>69.599999999999994</v>
      </c>
      <c r="X71" s="14">
        <v>65.5</v>
      </c>
      <c r="Y71" s="15">
        <v>73.5</v>
      </c>
      <c r="Z71" s="26"/>
      <c r="AA71" s="27"/>
      <c r="AB71" s="4"/>
    </row>
    <row r="72" spans="1:28" x14ac:dyDescent="0.2">
      <c r="A72" s="61" t="s">
        <v>24</v>
      </c>
      <c r="B72" s="64"/>
      <c r="C72" s="51" t="s">
        <v>36</v>
      </c>
      <c r="D72" s="110" t="s">
        <v>68</v>
      </c>
      <c r="E72" s="115">
        <f t="shared" si="31"/>
        <v>24.5</v>
      </c>
      <c r="F72" s="115">
        <f t="shared" si="32"/>
        <v>21</v>
      </c>
      <c r="G72" s="115">
        <f t="shared" si="32"/>
        <v>28.3</v>
      </c>
      <c r="H72" s="115">
        <f t="shared" si="32"/>
        <v>22.2</v>
      </c>
      <c r="I72" s="115">
        <f t="shared" si="32"/>
        <v>18.8</v>
      </c>
      <c r="J72" s="115">
        <f t="shared" si="32"/>
        <v>26</v>
      </c>
      <c r="K72" s="115">
        <f t="shared" si="32"/>
        <v>65.8</v>
      </c>
      <c r="L72" s="115">
        <f t="shared" si="32"/>
        <v>61.6</v>
      </c>
      <c r="M72" s="115">
        <f t="shared" si="32"/>
        <v>69.8</v>
      </c>
      <c r="N72" s="115">
        <f t="shared" si="32"/>
        <v>8.8000000000000007</v>
      </c>
      <c r="O72" s="115">
        <f t="shared" si="32"/>
        <v>6.6</v>
      </c>
      <c r="P72" s="115">
        <f t="shared" si="32"/>
        <v>11.5</v>
      </c>
      <c r="Q72" s="13">
        <v>19.8</v>
      </c>
      <c r="R72" s="14">
        <v>16.600000000000001</v>
      </c>
      <c r="S72" s="15">
        <v>23.5</v>
      </c>
      <c r="T72" s="13">
        <v>11</v>
      </c>
      <c r="U72" s="14">
        <v>8.6</v>
      </c>
      <c r="V72" s="15">
        <v>14</v>
      </c>
      <c r="W72" s="13">
        <v>65.099999999999994</v>
      </c>
      <c r="X72" s="14">
        <v>60.8</v>
      </c>
      <c r="Y72" s="15">
        <v>69.099999999999994</v>
      </c>
      <c r="Z72" s="26"/>
      <c r="AA72" s="27"/>
      <c r="AB72" s="4"/>
    </row>
    <row r="73" spans="1:28" x14ac:dyDescent="0.2">
      <c r="A73" s="61" t="s">
        <v>24</v>
      </c>
      <c r="B73" s="64"/>
      <c r="C73" s="51" t="s">
        <v>37</v>
      </c>
      <c r="D73" s="110" t="s">
        <v>69</v>
      </c>
      <c r="E73" s="115">
        <f t="shared" si="31"/>
        <v>22.7</v>
      </c>
      <c r="F73" s="115">
        <f t="shared" si="32"/>
        <v>19.399999999999999</v>
      </c>
      <c r="G73" s="115">
        <f t="shared" si="32"/>
        <v>26.5</v>
      </c>
      <c r="H73" s="115">
        <f t="shared" si="32"/>
        <v>17.100000000000001</v>
      </c>
      <c r="I73" s="115">
        <f t="shared" si="32"/>
        <v>14.1</v>
      </c>
      <c r="J73" s="115">
        <f t="shared" si="32"/>
        <v>20.6</v>
      </c>
      <c r="K73" s="115">
        <f t="shared" si="32"/>
        <v>70.900000000000006</v>
      </c>
      <c r="L73" s="115">
        <f t="shared" si="32"/>
        <v>66.8</v>
      </c>
      <c r="M73" s="115">
        <f t="shared" si="32"/>
        <v>74.599999999999994</v>
      </c>
      <c r="N73" s="115">
        <f t="shared" si="32"/>
        <v>11.2</v>
      </c>
      <c r="O73" s="115">
        <f t="shared" si="32"/>
        <v>8.8000000000000007</v>
      </c>
      <c r="P73" s="115">
        <f t="shared" si="32"/>
        <v>14.2</v>
      </c>
      <c r="Q73" s="13">
        <v>24.7</v>
      </c>
      <c r="R73" s="14">
        <v>21.1</v>
      </c>
      <c r="S73" s="15">
        <v>28.6</v>
      </c>
      <c r="T73" s="13">
        <v>18.8</v>
      </c>
      <c r="U73" s="14">
        <v>15.7</v>
      </c>
      <c r="V73" s="15">
        <v>22.5</v>
      </c>
      <c r="W73" s="13">
        <v>66.3</v>
      </c>
      <c r="X73" s="14">
        <v>62.1</v>
      </c>
      <c r="Y73" s="15">
        <v>70.2</v>
      </c>
      <c r="Z73" s="26"/>
      <c r="AA73" s="27"/>
      <c r="AB73" s="4"/>
    </row>
    <row r="74" spans="1:28" x14ac:dyDescent="0.2">
      <c r="A74" s="61" t="s">
        <v>24</v>
      </c>
      <c r="B74" s="64"/>
      <c r="C74" s="51" t="s">
        <v>38</v>
      </c>
      <c r="D74" s="110" t="s">
        <v>70</v>
      </c>
      <c r="E74" s="115">
        <f t="shared" si="31"/>
        <v>21.5</v>
      </c>
      <c r="F74" s="115">
        <f t="shared" si="32"/>
        <v>18.3</v>
      </c>
      <c r="G74" s="115">
        <f t="shared" si="32"/>
        <v>25.2</v>
      </c>
      <c r="H74" s="115">
        <f t="shared" si="32"/>
        <v>14.6</v>
      </c>
      <c r="I74" s="115">
        <f t="shared" si="32"/>
        <v>11.9</v>
      </c>
      <c r="J74" s="115">
        <f t="shared" si="32"/>
        <v>17.8</v>
      </c>
      <c r="K74" s="115">
        <f t="shared" si="32"/>
        <v>57.4</v>
      </c>
      <c r="L74" s="115">
        <f t="shared" si="32"/>
        <v>53.2</v>
      </c>
      <c r="M74" s="115">
        <f t="shared" si="32"/>
        <v>61.5</v>
      </c>
      <c r="N74" s="115">
        <f t="shared" si="32"/>
        <v>8.6</v>
      </c>
      <c r="O74" s="115">
        <f t="shared" si="32"/>
        <v>6.5</v>
      </c>
      <c r="P74" s="115">
        <f t="shared" si="32"/>
        <v>11.4</v>
      </c>
      <c r="Q74" s="13">
        <v>23</v>
      </c>
      <c r="R74" s="14">
        <v>19.600000000000001</v>
      </c>
      <c r="S74" s="15">
        <v>26.8</v>
      </c>
      <c r="T74" s="13">
        <v>22.5</v>
      </c>
      <c r="U74" s="14">
        <v>19.100000000000001</v>
      </c>
      <c r="V74" s="15">
        <v>26.3</v>
      </c>
      <c r="W74" s="13">
        <v>67.7</v>
      </c>
      <c r="X74" s="14">
        <v>63.5</v>
      </c>
      <c r="Y74" s="15">
        <v>71.599999999999994</v>
      </c>
      <c r="Z74" s="26"/>
      <c r="AA74" s="27"/>
      <c r="AB74" s="4"/>
    </row>
    <row r="75" spans="1:28" x14ac:dyDescent="0.2">
      <c r="A75" s="61" t="s">
        <v>24</v>
      </c>
      <c r="B75" s="64"/>
      <c r="C75" s="51" t="s">
        <v>39</v>
      </c>
      <c r="D75" s="110" t="s">
        <v>86</v>
      </c>
      <c r="E75" s="115">
        <f t="shared" si="31"/>
        <v>27</v>
      </c>
      <c r="F75" s="115">
        <f t="shared" si="32"/>
        <v>23.4</v>
      </c>
      <c r="G75" s="115">
        <f t="shared" si="32"/>
        <v>30.9</v>
      </c>
      <c r="H75" s="115">
        <f t="shared" si="32"/>
        <v>18.3</v>
      </c>
      <c r="I75" s="115">
        <f t="shared" si="32"/>
        <v>15.3</v>
      </c>
      <c r="J75" s="115">
        <f t="shared" si="32"/>
        <v>21.9</v>
      </c>
      <c r="K75" s="115">
        <f t="shared" si="32"/>
        <v>66.400000000000006</v>
      </c>
      <c r="L75" s="115">
        <f t="shared" si="32"/>
        <v>62.2</v>
      </c>
      <c r="M75" s="115">
        <f t="shared" si="32"/>
        <v>70.3</v>
      </c>
      <c r="N75" s="115">
        <f t="shared" si="32"/>
        <v>8.6999999999999993</v>
      </c>
      <c r="O75" s="115">
        <f t="shared" si="32"/>
        <v>6.6</v>
      </c>
      <c r="P75" s="115">
        <f t="shared" si="32"/>
        <v>11.4</v>
      </c>
      <c r="Q75" s="13">
        <v>20.5</v>
      </c>
      <c r="R75" s="14">
        <v>12.3</v>
      </c>
      <c r="S75" s="15">
        <v>24.2</v>
      </c>
      <c r="T75" s="13">
        <v>24.6</v>
      </c>
      <c r="U75" s="14">
        <v>21</v>
      </c>
      <c r="V75" s="15">
        <v>28.5</v>
      </c>
      <c r="W75" s="13">
        <v>69.900000000000006</v>
      </c>
      <c r="X75" s="14">
        <v>65.8</v>
      </c>
      <c r="Y75" s="15">
        <v>73.7</v>
      </c>
      <c r="Z75" s="26"/>
      <c r="AA75" s="27"/>
      <c r="AB75" s="4"/>
    </row>
    <row r="76" spans="1:28" x14ac:dyDescent="0.2">
      <c r="A76" s="61" t="s">
        <v>24</v>
      </c>
      <c r="B76" s="64"/>
      <c r="C76" s="51" t="s">
        <v>40</v>
      </c>
      <c r="D76" s="110" t="s">
        <v>72</v>
      </c>
      <c r="E76" s="115">
        <f t="shared" si="31"/>
        <v>33.299999999999997</v>
      </c>
      <c r="F76" s="115">
        <f t="shared" si="32"/>
        <v>29.5</v>
      </c>
      <c r="G76" s="115">
        <f t="shared" si="32"/>
        <v>37.4</v>
      </c>
      <c r="H76" s="115">
        <f t="shared" si="32"/>
        <v>18.2</v>
      </c>
      <c r="I76" s="115">
        <f t="shared" si="32"/>
        <v>15.1</v>
      </c>
      <c r="J76" s="115">
        <f t="shared" si="32"/>
        <v>21.7</v>
      </c>
      <c r="K76" s="115">
        <f t="shared" si="32"/>
        <v>74.099999999999994</v>
      </c>
      <c r="L76" s="115">
        <f t="shared" si="32"/>
        <v>70.2</v>
      </c>
      <c r="M76" s="115">
        <f t="shared" si="32"/>
        <v>77.599999999999994</v>
      </c>
      <c r="N76" s="115">
        <f t="shared" si="32"/>
        <v>10.5</v>
      </c>
      <c r="O76" s="115">
        <f t="shared" si="32"/>
        <v>8.1999999999999993</v>
      </c>
      <c r="P76" s="115">
        <f t="shared" si="32"/>
        <v>13.4</v>
      </c>
      <c r="Q76" s="13">
        <v>24</v>
      </c>
      <c r="R76" s="14">
        <v>20.6</v>
      </c>
      <c r="S76" s="15">
        <v>27.8</v>
      </c>
      <c r="T76" s="13">
        <v>23.5</v>
      </c>
      <c r="U76" s="14">
        <v>20.100000000000001</v>
      </c>
      <c r="V76" s="15">
        <v>27.3</v>
      </c>
      <c r="W76" s="27">
        <v>66.8</v>
      </c>
      <c r="X76" s="14">
        <v>62.6</v>
      </c>
      <c r="Y76" s="15">
        <v>70.7</v>
      </c>
      <c r="Z76" s="26"/>
      <c r="AA76" s="27"/>
      <c r="AB76" s="4"/>
    </row>
    <row r="77" spans="1:28" ht="16" x14ac:dyDescent="0.2">
      <c r="A77" s="61" t="s">
        <v>24</v>
      </c>
      <c r="B77" s="39"/>
      <c r="C77" s="60" t="s">
        <v>41</v>
      </c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3">
        <v>19.399999999999999</v>
      </c>
      <c r="R77" s="14">
        <v>16.2</v>
      </c>
      <c r="S77" s="15">
        <v>23</v>
      </c>
      <c r="T77" s="13">
        <v>20</v>
      </c>
      <c r="U77" s="14">
        <v>16.8</v>
      </c>
      <c r="V77" s="15">
        <v>23.7</v>
      </c>
      <c r="W77" s="13">
        <v>69.2</v>
      </c>
      <c r="X77" s="14">
        <v>65.099999999999994</v>
      </c>
      <c r="Y77" s="15">
        <v>73</v>
      </c>
      <c r="Z77" s="26"/>
      <c r="AA77" s="27"/>
      <c r="AB77" s="4"/>
    </row>
    <row r="78" spans="1:28" ht="16" x14ac:dyDescent="0.2">
      <c r="A78" s="61" t="s">
        <v>24</v>
      </c>
      <c r="B78" s="39"/>
      <c r="C78" s="60" t="s">
        <v>42</v>
      </c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3">
        <v>24</v>
      </c>
      <c r="R78" s="14">
        <v>20.6</v>
      </c>
      <c r="S78" s="15">
        <v>27.8</v>
      </c>
      <c r="T78" s="13">
        <v>22.2</v>
      </c>
      <c r="U78" s="14">
        <v>18.899999999999999</v>
      </c>
      <c r="V78" s="15">
        <v>26</v>
      </c>
      <c r="W78" s="13">
        <v>68.599999999999994</v>
      </c>
      <c r="X78" s="14">
        <v>64.400000000000006</v>
      </c>
      <c r="Y78" s="15">
        <v>72.5</v>
      </c>
      <c r="Z78" s="26">
        <v>11.1</v>
      </c>
      <c r="AA78" s="36">
        <v>8.6999999999999993</v>
      </c>
      <c r="AB78" s="38">
        <v>14.1</v>
      </c>
    </row>
    <row r="79" spans="1:28" ht="16" x14ac:dyDescent="0.2">
      <c r="A79" s="61" t="s">
        <v>24</v>
      </c>
      <c r="B79" s="39"/>
      <c r="C79" s="60" t="s">
        <v>44</v>
      </c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3">
        <v>24.8</v>
      </c>
      <c r="R79" s="14">
        <v>21.3</v>
      </c>
      <c r="S79" s="15">
        <v>28.7</v>
      </c>
      <c r="T79" s="13">
        <v>22</v>
      </c>
      <c r="U79" s="14">
        <v>18.7</v>
      </c>
      <c r="V79" s="15">
        <v>25.8</v>
      </c>
      <c r="W79" s="13">
        <v>71.099999999999994</v>
      </c>
      <c r="X79" s="14">
        <v>67</v>
      </c>
      <c r="Y79" s="15">
        <v>74.900000000000006</v>
      </c>
      <c r="Z79" s="63">
        <v>12.2</v>
      </c>
      <c r="AA79" s="36">
        <v>9.6999999999999993</v>
      </c>
      <c r="AB79" s="38">
        <v>15.4</v>
      </c>
    </row>
    <row r="80" spans="1:28" ht="16" x14ac:dyDescent="0.2">
      <c r="A80" s="61" t="s">
        <v>24</v>
      </c>
      <c r="B80" s="39"/>
      <c r="C80" s="60" t="s">
        <v>48</v>
      </c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3">
        <v>24.6</v>
      </c>
      <c r="R80" s="14">
        <v>21.1</v>
      </c>
      <c r="S80" s="15">
        <v>28.6</v>
      </c>
      <c r="T80" s="13">
        <v>25.3</v>
      </c>
      <c r="U80" s="14">
        <v>21.7</v>
      </c>
      <c r="V80" s="15">
        <v>29.3</v>
      </c>
      <c r="W80" s="13">
        <v>65.599999999999994</v>
      </c>
      <c r="X80" s="14">
        <v>61.4</v>
      </c>
      <c r="Y80" s="15">
        <v>69.599999999999994</v>
      </c>
      <c r="Z80" s="26">
        <v>13</v>
      </c>
      <c r="AA80" s="36">
        <v>10.3</v>
      </c>
      <c r="AB80" s="38">
        <v>16.2</v>
      </c>
    </row>
    <row r="81" spans="1:28" ht="16" x14ac:dyDescent="0.2">
      <c r="A81" s="61" t="s">
        <v>24</v>
      </c>
      <c r="B81" s="39"/>
      <c r="C81" s="60" t="s">
        <v>49</v>
      </c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3">
        <v>24.5</v>
      </c>
      <c r="R81" s="14">
        <v>21</v>
      </c>
      <c r="S81" s="15">
        <v>28.3</v>
      </c>
      <c r="T81" s="13">
        <v>22.2</v>
      </c>
      <c r="U81" s="14">
        <v>18.8</v>
      </c>
      <c r="V81" s="15">
        <v>26</v>
      </c>
      <c r="W81" s="13">
        <v>65.8</v>
      </c>
      <c r="X81" s="14">
        <v>61.6</v>
      </c>
      <c r="Y81" s="15">
        <v>69.8</v>
      </c>
      <c r="Z81" s="26">
        <v>8.8000000000000007</v>
      </c>
      <c r="AA81" s="36">
        <v>6.6</v>
      </c>
      <c r="AB81" s="38">
        <v>11.5</v>
      </c>
    </row>
    <row r="82" spans="1:28" ht="16" x14ac:dyDescent="0.2">
      <c r="A82" s="61" t="s">
        <v>24</v>
      </c>
      <c r="B82" s="39"/>
      <c r="C82" s="60" t="s">
        <v>50</v>
      </c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3">
        <v>22.7</v>
      </c>
      <c r="R82" s="14">
        <v>19.399999999999999</v>
      </c>
      <c r="S82" s="15">
        <v>26.5</v>
      </c>
      <c r="T82" s="13">
        <v>17.100000000000001</v>
      </c>
      <c r="U82" s="14">
        <v>14.1</v>
      </c>
      <c r="V82" s="15">
        <v>20.6</v>
      </c>
      <c r="W82" s="13">
        <v>70.900000000000006</v>
      </c>
      <c r="X82" s="14">
        <v>66.8</v>
      </c>
      <c r="Y82" s="15">
        <v>74.599999999999994</v>
      </c>
      <c r="Z82" s="26">
        <v>11.2</v>
      </c>
      <c r="AA82" s="36">
        <v>8.8000000000000007</v>
      </c>
      <c r="AB82" s="38">
        <v>14.2</v>
      </c>
    </row>
    <row r="83" spans="1:28" ht="16" x14ac:dyDescent="0.2">
      <c r="A83" s="61" t="s">
        <v>24</v>
      </c>
      <c r="B83" s="39"/>
      <c r="C83" s="60" t="s">
        <v>51</v>
      </c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3">
        <v>21.5</v>
      </c>
      <c r="R83" s="14">
        <v>18.3</v>
      </c>
      <c r="S83" s="15">
        <v>25.2</v>
      </c>
      <c r="T83" s="13">
        <v>14.6</v>
      </c>
      <c r="U83" s="14">
        <v>11.9</v>
      </c>
      <c r="V83" s="15">
        <v>17.8</v>
      </c>
      <c r="W83" s="13">
        <v>57.4</v>
      </c>
      <c r="X83" s="14">
        <v>53.2</v>
      </c>
      <c r="Y83" s="15">
        <v>61.5</v>
      </c>
      <c r="Z83" s="26">
        <v>8.6</v>
      </c>
      <c r="AA83" s="36">
        <v>6.5</v>
      </c>
      <c r="AB83" s="38">
        <v>11.4</v>
      </c>
    </row>
    <row r="84" spans="1:28" ht="16" x14ac:dyDescent="0.2">
      <c r="A84" s="61" t="s">
        <v>24</v>
      </c>
      <c r="B84" s="39"/>
      <c r="C84" s="60" t="s">
        <v>52</v>
      </c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3">
        <v>27</v>
      </c>
      <c r="R84" s="14">
        <v>23.4</v>
      </c>
      <c r="S84" s="15">
        <v>30.9</v>
      </c>
      <c r="T84" s="13">
        <v>18.3</v>
      </c>
      <c r="U84" s="14">
        <v>15.3</v>
      </c>
      <c r="V84" s="15">
        <v>21.9</v>
      </c>
      <c r="W84" s="13">
        <v>66.400000000000006</v>
      </c>
      <c r="X84" s="14">
        <v>62.2</v>
      </c>
      <c r="Y84" s="15">
        <v>70.3</v>
      </c>
      <c r="Z84" s="26">
        <v>8.6999999999999993</v>
      </c>
      <c r="AA84" s="36">
        <v>6.6</v>
      </c>
      <c r="AB84" s="38">
        <v>11.4</v>
      </c>
    </row>
    <row r="85" spans="1:28" ht="16" x14ac:dyDescent="0.2">
      <c r="A85" s="61" t="s">
        <v>24</v>
      </c>
      <c r="B85" s="39"/>
      <c r="C85" s="60" t="s">
        <v>53</v>
      </c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3">
        <v>33.299999999999997</v>
      </c>
      <c r="R85" s="14">
        <v>29.5</v>
      </c>
      <c r="S85" s="15">
        <v>37.4</v>
      </c>
      <c r="T85" s="13">
        <v>18.2</v>
      </c>
      <c r="U85" s="14">
        <v>15.1</v>
      </c>
      <c r="V85" s="15">
        <v>21.7</v>
      </c>
      <c r="W85" s="13">
        <v>74.099999999999994</v>
      </c>
      <c r="X85" s="14">
        <v>70.2</v>
      </c>
      <c r="Y85" s="15">
        <v>77.599999999999994</v>
      </c>
      <c r="Z85" s="13">
        <v>10.5</v>
      </c>
      <c r="AA85" s="36">
        <v>8.1999999999999993</v>
      </c>
      <c r="AB85" s="38">
        <v>13.4</v>
      </c>
    </row>
    <row r="86" spans="1:28" x14ac:dyDescent="0.2">
      <c r="A86" s="70" t="s">
        <v>25</v>
      </c>
      <c r="B86" s="42"/>
      <c r="C86" s="43" t="s">
        <v>6</v>
      </c>
      <c r="D86" s="113" t="s">
        <v>54</v>
      </c>
      <c r="E86" s="115">
        <f>Q86</f>
        <v>21.4</v>
      </c>
      <c r="F86" s="115">
        <f t="shared" ref="F86:M86" si="33">R86</f>
        <v>18</v>
      </c>
      <c r="G86" s="115">
        <f t="shared" si="33"/>
        <v>25.2</v>
      </c>
      <c r="H86" s="115">
        <f t="shared" si="33"/>
        <v>0</v>
      </c>
      <c r="I86" s="115">
        <f t="shared" si="33"/>
        <v>0</v>
      </c>
      <c r="J86" s="115">
        <f t="shared" si="33"/>
        <v>0</v>
      </c>
      <c r="K86" s="115">
        <f t="shared" si="33"/>
        <v>0</v>
      </c>
      <c r="L86" s="115">
        <f t="shared" si="33"/>
        <v>0</v>
      </c>
      <c r="M86" s="115">
        <f t="shared" si="33"/>
        <v>0</v>
      </c>
      <c r="N86" s="115"/>
      <c r="O86" s="115"/>
      <c r="P86" s="115"/>
      <c r="Q86" s="13">
        <v>21.4</v>
      </c>
      <c r="R86" s="36">
        <v>18</v>
      </c>
      <c r="S86" s="38">
        <v>25.2</v>
      </c>
      <c r="T86" s="29"/>
      <c r="U86" s="30"/>
      <c r="V86" s="31"/>
      <c r="W86" s="29"/>
      <c r="X86" s="30"/>
      <c r="Y86" s="31"/>
      <c r="Z86" s="56"/>
      <c r="AA86" s="57"/>
      <c r="AB86" s="28"/>
    </row>
    <row r="87" spans="1:28" x14ac:dyDescent="0.2">
      <c r="A87" s="61" t="s">
        <v>25</v>
      </c>
      <c r="B87" s="28"/>
      <c r="C87" s="6" t="s">
        <v>7</v>
      </c>
      <c r="D87" s="113" t="s">
        <v>55</v>
      </c>
      <c r="E87" s="115">
        <f>AVERAGE(Q87:Q90)</f>
        <v>16.074999999999999</v>
      </c>
      <c r="F87" s="115">
        <f t="shared" ref="F87:M87" si="34">AVERAGE(R87:R90)</f>
        <v>13.149999999999999</v>
      </c>
      <c r="G87" s="115">
        <f t="shared" si="34"/>
        <v>21.974999999999998</v>
      </c>
      <c r="H87" s="115">
        <f t="shared" si="34"/>
        <v>18.95</v>
      </c>
      <c r="I87" s="115">
        <f t="shared" si="34"/>
        <v>15.75</v>
      </c>
      <c r="J87" s="115">
        <f t="shared" si="34"/>
        <v>22.549999999999997</v>
      </c>
      <c r="K87" s="115">
        <f t="shared" si="34"/>
        <v>62.474999999999994</v>
      </c>
      <c r="L87" s="115">
        <f t="shared" si="34"/>
        <v>58.174999999999997</v>
      </c>
      <c r="M87" s="115">
        <f t="shared" si="34"/>
        <v>66.575000000000003</v>
      </c>
      <c r="N87" s="115"/>
      <c r="O87" s="115"/>
      <c r="P87" s="115"/>
      <c r="Q87" s="63">
        <v>18.399999999999999</v>
      </c>
      <c r="R87" s="36">
        <v>15.3</v>
      </c>
      <c r="S87" s="38">
        <v>21.9</v>
      </c>
      <c r="T87" s="14">
        <v>19.5</v>
      </c>
      <c r="U87" s="36">
        <v>16.3</v>
      </c>
      <c r="V87" s="38">
        <v>23.1</v>
      </c>
      <c r="W87" s="14">
        <v>56.5</v>
      </c>
      <c r="X87" s="36">
        <v>52.2</v>
      </c>
      <c r="Y87" s="38">
        <v>60.7</v>
      </c>
      <c r="Z87" s="26"/>
      <c r="AA87" s="27"/>
      <c r="AB87" s="4"/>
    </row>
    <row r="88" spans="1:28" x14ac:dyDescent="0.2">
      <c r="A88" s="67" t="s">
        <v>25</v>
      </c>
      <c r="B88" s="42"/>
      <c r="C88" s="43" t="s">
        <v>8</v>
      </c>
      <c r="D88" s="113" t="s">
        <v>56</v>
      </c>
      <c r="E88" s="115">
        <f>AVERAGE(Q91:Q94)</f>
        <v>14.15</v>
      </c>
      <c r="F88" s="115">
        <f t="shared" ref="F88:M88" si="35">AVERAGE(R91:R94)</f>
        <v>11.425000000000001</v>
      </c>
      <c r="G88" s="115">
        <f t="shared" si="35"/>
        <v>19.899999999999999</v>
      </c>
      <c r="H88" s="115">
        <f t="shared" si="35"/>
        <v>13.825000000000001</v>
      </c>
      <c r="I88" s="115">
        <f t="shared" si="35"/>
        <v>11.125</v>
      </c>
      <c r="J88" s="115">
        <f t="shared" si="35"/>
        <v>17.05</v>
      </c>
      <c r="K88" s="115">
        <f t="shared" si="35"/>
        <v>63.424999999999997</v>
      </c>
      <c r="L88" s="115">
        <f t="shared" si="35"/>
        <v>59.3</v>
      </c>
      <c r="M88" s="115">
        <f t="shared" si="35"/>
        <v>66.525000000000006</v>
      </c>
      <c r="N88" s="115"/>
      <c r="O88" s="115"/>
      <c r="P88" s="115"/>
      <c r="Q88" s="13">
        <v>16</v>
      </c>
      <c r="R88" s="36">
        <v>13.1</v>
      </c>
      <c r="S88" s="38">
        <v>29.4</v>
      </c>
      <c r="T88" s="14">
        <v>18.899999999999999</v>
      </c>
      <c r="U88" s="36">
        <v>15.7</v>
      </c>
      <c r="V88" s="38">
        <v>22.5</v>
      </c>
      <c r="W88" s="14">
        <v>63.1</v>
      </c>
      <c r="X88" s="36">
        <v>58.8</v>
      </c>
      <c r="Y88" s="38">
        <v>67.2</v>
      </c>
      <c r="Z88" s="26"/>
      <c r="AA88" s="27"/>
      <c r="AB88" s="4"/>
    </row>
    <row r="89" spans="1:28" x14ac:dyDescent="0.2">
      <c r="A89" s="61" t="s">
        <v>25</v>
      </c>
      <c r="B89" s="28"/>
      <c r="C89" s="6" t="s">
        <v>9</v>
      </c>
      <c r="D89" s="113" t="s">
        <v>57</v>
      </c>
      <c r="E89" s="115">
        <f>AVERAGE(Q95:Q96)</f>
        <v>13.25</v>
      </c>
      <c r="F89" s="115">
        <f t="shared" ref="F89:M89" si="36">AVERAGE(R95:R96)</f>
        <v>10.65</v>
      </c>
      <c r="G89" s="115">
        <f t="shared" si="36"/>
        <v>16.399999999999999</v>
      </c>
      <c r="H89" s="115">
        <f t="shared" si="36"/>
        <v>10.199999999999999</v>
      </c>
      <c r="I89" s="115">
        <f t="shared" si="36"/>
        <v>7.85</v>
      </c>
      <c r="J89" s="115">
        <f t="shared" si="36"/>
        <v>13.1</v>
      </c>
      <c r="K89" s="115">
        <f t="shared" si="36"/>
        <v>63.1</v>
      </c>
      <c r="L89" s="115">
        <f t="shared" si="36"/>
        <v>58.8</v>
      </c>
      <c r="M89" s="115">
        <f t="shared" si="36"/>
        <v>67.099999999999994</v>
      </c>
      <c r="N89" s="115"/>
      <c r="O89" s="115"/>
      <c r="P89" s="115"/>
      <c r="Q89" s="13">
        <v>15.9</v>
      </c>
      <c r="R89" s="36">
        <v>12.9</v>
      </c>
      <c r="S89" s="38">
        <v>19.3</v>
      </c>
      <c r="T89" s="14">
        <v>20.5</v>
      </c>
      <c r="U89" s="36">
        <v>17.2</v>
      </c>
      <c r="V89" s="38">
        <v>24.2</v>
      </c>
      <c r="W89" s="14">
        <v>64.3</v>
      </c>
      <c r="X89" s="36">
        <v>60</v>
      </c>
      <c r="Y89" s="38">
        <v>68.400000000000006</v>
      </c>
      <c r="Z89" s="26"/>
      <c r="AA89" s="27"/>
      <c r="AB89" s="4"/>
    </row>
    <row r="90" spans="1:28" x14ac:dyDescent="0.2">
      <c r="A90" s="67" t="s">
        <v>25</v>
      </c>
      <c r="B90" s="42"/>
      <c r="C90" s="51" t="s">
        <v>10</v>
      </c>
      <c r="D90" s="113" t="s">
        <v>58</v>
      </c>
      <c r="E90" s="115">
        <f>AVERAGE(Q97:Q98)</f>
        <v>14.692815</v>
      </c>
      <c r="F90" s="115">
        <f t="shared" ref="F90:M90" si="37">AVERAGE(R97:R98)</f>
        <v>11.967635</v>
      </c>
      <c r="G90" s="115">
        <f t="shared" si="37"/>
        <v>17.958480000000002</v>
      </c>
      <c r="H90" s="115">
        <f t="shared" si="37"/>
        <v>11.301805</v>
      </c>
      <c r="I90" s="115">
        <f t="shared" si="37"/>
        <v>8.9104050000000008</v>
      </c>
      <c r="J90" s="115">
        <f t="shared" si="37"/>
        <v>14.266435000000001</v>
      </c>
      <c r="K90" s="115">
        <f t="shared" si="37"/>
        <v>63.385170000000002</v>
      </c>
      <c r="L90" s="115">
        <f t="shared" si="37"/>
        <v>59.142099999999999</v>
      </c>
      <c r="M90" s="115">
        <f t="shared" si="37"/>
        <v>67.428754999999995</v>
      </c>
      <c r="N90" s="115"/>
      <c r="O90" s="115"/>
      <c r="P90" s="115"/>
      <c r="Q90" s="13">
        <v>14</v>
      </c>
      <c r="R90" s="36">
        <v>11.3</v>
      </c>
      <c r="S90" s="38">
        <v>17.3</v>
      </c>
      <c r="T90" s="14">
        <v>16.899999999999999</v>
      </c>
      <c r="U90" s="36">
        <v>13.8</v>
      </c>
      <c r="V90" s="38">
        <v>20.399999999999999</v>
      </c>
      <c r="W90" s="14">
        <v>66</v>
      </c>
      <c r="X90" s="36">
        <v>61.7</v>
      </c>
      <c r="Y90" s="38">
        <v>70</v>
      </c>
      <c r="Z90" s="26"/>
      <c r="AA90" s="27"/>
      <c r="AB90" s="4"/>
    </row>
    <row r="91" spans="1:28" x14ac:dyDescent="0.2">
      <c r="A91" s="61" t="s">
        <v>25</v>
      </c>
      <c r="B91" s="42"/>
      <c r="C91" s="51" t="s">
        <v>18</v>
      </c>
      <c r="D91" s="110" t="s">
        <v>59</v>
      </c>
      <c r="E91" s="115">
        <f>Q99</f>
        <v>14.5</v>
      </c>
      <c r="F91" s="115">
        <f t="shared" ref="F91:M92" si="38">R99</f>
        <v>11.7</v>
      </c>
      <c r="G91" s="115">
        <f t="shared" si="38"/>
        <v>17.8</v>
      </c>
      <c r="H91" s="115">
        <f t="shared" si="38"/>
        <v>13.4</v>
      </c>
      <c r="I91" s="115">
        <f t="shared" si="38"/>
        <v>10.8</v>
      </c>
      <c r="J91" s="115">
        <f t="shared" si="38"/>
        <v>16.600000000000001</v>
      </c>
      <c r="K91" s="115">
        <f t="shared" si="38"/>
        <v>63.2</v>
      </c>
      <c r="L91" s="115">
        <f t="shared" si="38"/>
        <v>58.9</v>
      </c>
      <c r="M91" s="115">
        <f t="shared" si="38"/>
        <v>67.400000000000006</v>
      </c>
      <c r="N91" s="115"/>
      <c r="O91" s="115"/>
      <c r="P91" s="115"/>
      <c r="Q91" s="13">
        <v>16</v>
      </c>
      <c r="R91" s="36">
        <v>13.1</v>
      </c>
      <c r="S91" s="38">
        <v>19.399999999999999</v>
      </c>
      <c r="T91" s="14">
        <v>17.5</v>
      </c>
      <c r="U91" s="36">
        <v>14.5</v>
      </c>
      <c r="V91" s="38">
        <v>21</v>
      </c>
      <c r="W91" s="14">
        <v>62.8</v>
      </c>
      <c r="X91" s="36">
        <v>58.6</v>
      </c>
      <c r="Y91" s="38">
        <v>66.8</v>
      </c>
      <c r="Z91" s="26"/>
      <c r="AA91" s="27"/>
      <c r="AB91" s="4"/>
    </row>
    <row r="92" spans="1:28" x14ac:dyDescent="0.2">
      <c r="A92" s="61" t="s">
        <v>25</v>
      </c>
      <c r="B92" s="42"/>
      <c r="C92" s="51" t="s">
        <v>21</v>
      </c>
      <c r="D92" s="110" t="s">
        <v>60</v>
      </c>
      <c r="E92" s="115">
        <f>Q100</f>
        <v>15</v>
      </c>
      <c r="F92" s="115">
        <f t="shared" si="38"/>
        <v>12.2</v>
      </c>
      <c r="G92" s="115">
        <f t="shared" si="38"/>
        <v>18.3</v>
      </c>
      <c r="H92" s="115">
        <f t="shared" si="38"/>
        <v>14.8</v>
      </c>
      <c r="I92" s="115">
        <f t="shared" si="38"/>
        <v>12.2</v>
      </c>
      <c r="J92" s="115">
        <f t="shared" si="38"/>
        <v>18.2</v>
      </c>
      <c r="K92" s="115">
        <f t="shared" si="38"/>
        <v>64.8</v>
      </c>
      <c r="L92" s="115">
        <f t="shared" si="38"/>
        <v>60.5</v>
      </c>
      <c r="M92" s="115">
        <f t="shared" si="38"/>
        <v>68.900000000000006</v>
      </c>
      <c r="N92" s="115"/>
      <c r="O92" s="115"/>
      <c r="P92" s="115"/>
      <c r="Q92" s="13">
        <v>15</v>
      </c>
      <c r="R92" s="14">
        <v>12.2</v>
      </c>
      <c r="S92" s="15">
        <v>18.399999999999999</v>
      </c>
      <c r="T92" s="13">
        <v>13.9</v>
      </c>
      <c r="U92" s="14">
        <v>11.2</v>
      </c>
      <c r="V92" s="15">
        <v>17.2</v>
      </c>
      <c r="W92" s="13">
        <v>68.8</v>
      </c>
      <c r="X92" s="14">
        <v>64.599999999999994</v>
      </c>
      <c r="Y92" s="15">
        <v>68.8</v>
      </c>
      <c r="Z92" s="26"/>
      <c r="AA92" s="27"/>
      <c r="AB92" s="4"/>
    </row>
    <row r="93" spans="1:28" x14ac:dyDescent="0.2">
      <c r="A93" s="61" t="s">
        <v>25</v>
      </c>
      <c r="B93" s="42"/>
      <c r="C93" s="51" t="s">
        <v>27</v>
      </c>
      <c r="D93" s="113" t="s">
        <v>61</v>
      </c>
      <c r="E93" s="115">
        <f>AVERAGE(Q101)</f>
        <v>15.4</v>
      </c>
      <c r="F93" s="115">
        <f t="shared" ref="F93:M93" si="39">AVERAGE(R101)</f>
        <v>12.5</v>
      </c>
      <c r="G93" s="115">
        <f t="shared" si="39"/>
        <v>18.8</v>
      </c>
      <c r="H93" s="115">
        <f t="shared" si="39"/>
        <v>14.1</v>
      </c>
      <c r="I93" s="115">
        <f t="shared" si="39"/>
        <v>11.3</v>
      </c>
      <c r="J93" s="115">
        <f t="shared" si="39"/>
        <v>17.399999999999999</v>
      </c>
      <c r="K93" s="115">
        <f t="shared" si="39"/>
        <v>65.5</v>
      </c>
      <c r="L93" s="115">
        <f t="shared" si="39"/>
        <v>61.1</v>
      </c>
      <c r="M93" s="115">
        <f t="shared" si="39"/>
        <v>69.7</v>
      </c>
      <c r="N93" s="115"/>
      <c r="O93" s="115"/>
      <c r="P93" s="115"/>
      <c r="Q93" s="13">
        <v>12.7</v>
      </c>
      <c r="R93" s="14">
        <v>10.1</v>
      </c>
      <c r="S93" s="15">
        <v>25.8</v>
      </c>
      <c r="T93" s="13">
        <v>12.8</v>
      </c>
      <c r="U93" s="14">
        <v>10.199999999999999</v>
      </c>
      <c r="V93" s="15">
        <v>15.9</v>
      </c>
      <c r="W93" s="13">
        <v>59.4</v>
      </c>
      <c r="X93" s="14">
        <v>55.6</v>
      </c>
      <c r="Y93" s="15">
        <v>63.7</v>
      </c>
      <c r="Z93" s="26"/>
      <c r="AA93" s="27"/>
      <c r="AB93" s="4"/>
    </row>
    <row r="94" spans="1:28" x14ac:dyDescent="0.2">
      <c r="A94" s="61" t="s">
        <v>25</v>
      </c>
      <c r="B94" s="40"/>
      <c r="C94" s="51" t="s">
        <v>28</v>
      </c>
      <c r="D94" s="113" t="s">
        <v>62</v>
      </c>
      <c r="E94" s="115">
        <f>AVERAGE(Q102:Q103)</f>
        <v>17.899999999999999</v>
      </c>
      <c r="F94" s="115">
        <f t="shared" ref="F94:M94" si="40">AVERAGE(R102:R103)</f>
        <v>14.9</v>
      </c>
      <c r="G94" s="115">
        <f t="shared" si="40"/>
        <v>21.450000000000003</v>
      </c>
      <c r="H94" s="115">
        <f t="shared" si="40"/>
        <v>19.8</v>
      </c>
      <c r="I94" s="115">
        <f t="shared" si="40"/>
        <v>16.649999999999999</v>
      </c>
      <c r="J94" s="115">
        <f t="shared" si="40"/>
        <v>23.4</v>
      </c>
      <c r="K94" s="115">
        <f t="shared" si="40"/>
        <v>63.550000000000004</v>
      </c>
      <c r="L94" s="115">
        <f t="shared" si="40"/>
        <v>59.349999999999994</v>
      </c>
      <c r="M94" s="115">
        <f t="shared" si="40"/>
        <v>67.55</v>
      </c>
      <c r="N94" s="115"/>
      <c r="O94" s="115"/>
      <c r="P94" s="115"/>
      <c r="Q94" s="13">
        <v>12.9</v>
      </c>
      <c r="R94" s="14">
        <v>10.3</v>
      </c>
      <c r="S94" s="15">
        <v>16</v>
      </c>
      <c r="T94" s="13">
        <v>11.1</v>
      </c>
      <c r="U94" s="14">
        <v>8.6</v>
      </c>
      <c r="V94" s="15">
        <v>14.1</v>
      </c>
      <c r="W94" s="13">
        <v>62.7</v>
      </c>
      <c r="X94" s="14">
        <v>58.4</v>
      </c>
      <c r="Y94" s="15">
        <v>66.8</v>
      </c>
      <c r="Z94" s="26"/>
      <c r="AA94" s="27"/>
      <c r="AB94" s="4"/>
    </row>
    <row r="95" spans="1:28" x14ac:dyDescent="0.2">
      <c r="A95" s="61" t="s">
        <v>25</v>
      </c>
      <c r="B95" s="64"/>
      <c r="C95" s="51" t="s">
        <v>31</v>
      </c>
      <c r="D95" s="110" t="s">
        <v>63</v>
      </c>
      <c r="E95" s="115">
        <f t="shared" ref="E95:M95" si="41">Q104</f>
        <v>16.600000000000001</v>
      </c>
      <c r="F95" s="115">
        <f t="shared" si="41"/>
        <v>13.6</v>
      </c>
      <c r="G95" s="115">
        <f t="shared" si="41"/>
        <v>20</v>
      </c>
      <c r="H95" s="115">
        <f t="shared" si="41"/>
        <v>21.1</v>
      </c>
      <c r="I95" s="115">
        <f t="shared" si="41"/>
        <v>17.8</v>
      </c>
      <c r="J95" s="115">
        <f t="shared" si="41"/>
        <v>24.8</v>
      </c>
      <c r="K95" s="115">
        <f t="shared" si="41"/>
        <v>65.5</v>
      </c>
      <c r="L95" s="115">
        <f t="shared" si="41"/>
        <v>61.3</v>
      </c>
      <c r="M95" s="115">
        <f t="shared" si="41"/>
        <v>69.5</v>
      </c>
      <c r="N95" s="115"/>
      <c r="O95" s="115"/>
      <c r="P95" s="115"/>
      <c r="Q95" s="13">
        <v>14.6</v>
      </c>
      <c r="R95" s="14">
        <v>11.9</v>
      </c>
      <c r="S95" s="15">
        <v>17.8</v>
      </c>
      <c r="T95" s="13">
        <v>11.6</v>
      </c>
      <c r="U95" s="14">
        <v>9.1</v>
      </c>
      <c r="V95" s="15">
        <v>14.6</v>
      </c>
      <c r="W95" s="13">
        <v>64.400000000000006</v>
      </c>
      <c r="X95" s="14">
        <v>60.2</v>
      </c>
      <c r="Y95" s="15">
        <v>68.3</v>
      </c>
      <c r="Z95" s="26"/>
      <c r="AA95" s="27"/>
      <c r="AB95" s="4"/>
    </row>
    <row r="96" spans="1:28" x14ac:dyDescent="0.2">
      <c r="A96" s="61" t="s">
        <v>25</v>
      </c>
      <c r="B96" s="79"/>
      <c r="C96" s="6" t="s">
        <v>32</v>
      </c>
      <c r="D96" s="110" t="s">
        <v>64</v>
      </c>
      <c r="E96" s="115">
        <f t="shared" ref="E96:E104" si="42">Q105</f>
        <v>16.3</v>
      </c>
      <c r="F96" s="115">
        <f t="shared" ref="F96:P104" si="43">R105</f>
        <v>13.4</v>
      </c>
      <c r="G96" s="115">
        <f t="shared" si="43"/>
        <v>19.8</v>
      </c>
      <c r="H96" s="115">
        <f t="shared" si="43"/>
        <v>18.5</v>
      </c>
      <c r="I96" s="115">
        <f t="shared" si="43"/>
        <v>15.4</v>
      </c>
      <c r="J96" s="115">
        <f t="shared" si="43"/>
        <v>22.2</v>
      </c>
      <c r="K96" s="115">
        <f t="shared" si="43"/>
        <v>64.2</v>
      </c>
      <c r="L96" s="115">
        <f t="shared" si="43"/>
        <v>60</v>
      </c>
      <c r="M96" s="115">
        <f t="shared" si="43"/>
        <v>68.3</v>
      </c>
      <c r="N96" s="115"/>
      <c r="O96" s="115"/>
      <c r="P96" s="115"/>
      <c r="Q96" s="13">
        <v>11.9</v>
      </c>
      <c r="R96" s="14">
        <v>9.4</v>
      </c>
      <c r="S96" s="15">
        <v>15</v>
      </c>
      <c r="T96" s="13">
        <v>8.8000000000000007</v>
      </c>
      <c r="U96" s="14">
        <v>6.6</v>
      </c>
      <c r="V96" s="15">
        <v>11.6</v>
      </c>
      <c r="W96" s="13">
        <v>61.8</v>
      </c>
      <c r="X96" s="14">
        <v>57.4</v>
      </c>
      <c r="Y96" s="15">
        <v>65.900000000000006</v>
      </c>
      <c r="Z96" s="26"/>
      <c r="AA96" s="27"/>
      <c r="AB96" s="4"/>
    </row>
    <row r="97" spans="1:28" x14ac:dyDescent="0.2">
      <c r="A97" s="61" t="s">
        <v>25</v>
      </c>
      <c r="B97" s="79"/>
      <c r="C97" s="6" t="s">
        <v>33</v>
      </c>
      <c r="D97" s="110" t="s">
        <v>65</v>
      </c>
      <c r="E97" s="115">
        <f t="shared" si="42"/>
        <v>17.3</v>
      </c>
      <c r="F97" s="115">
        <f t="shared" si="43"/>
        <v>14.2</v>
      </c>
      <c r="G97" s="115">
        <f t="shared" si="43"/>
        <v>20.8</v>
      </c>
      <c r="H97" s="115">
        <f t="shared" si="43"/>
        <v>21.9</v>
      </c>
      <c r="I97" s="115">
        <f t="shared" si="43"/>
        <v>18.5</v>
      </c>
      <c r="J97" s="115">
        <f t="shared" si="43"/>
        <v>25.7</v>
      </c>
      <c r="K97" s="115">
        <f t="shared" si="43"/>
        <v>63.1</v>
      </c>
      <c r="L97" s="115">
        <f t="shared" si="43"/>
        <v>58.8</v>
      </c>
      <c r="M97" s="115">
        <f t="shared" si="43"/>
        <v>67.3</v>
      </c>
      <c r="N97" s="115">
        <f t="shared" si="43"/>
        <v>7</v>
      </c>
      <c r="O97" s="115">
        <f t="shared" si="43"/>
        <v>5.0999999999999996</v>
      </c>
      <c r="P97" s="115">
        <f t="shared" si="43"/>
        <v>9.6</v>
      </c>
      <c r="Q97" s="13">
        <v>13.4</v>
      </c>
      <c r="R97" s="14">
        <v>10.8</v>
      </c>
      <c r="S97" s="15">
        <v>16.600000000000001</v>
      </c>
      <c r="T97" s="13">
        <v>10.7</v>
      </c>
      <c r="U97" s="14">
        <v>8.4</v>
      </c>
      <c r="V97" s="15">
        <v>13.6</v>
      </c>
      <c r="W97" s="13">
        <v>63</v>
      </c>
      <c r="X97" s="14">
        <v>58.7</v>
      </c>
      <c r="Y97" s="15">
        <v>67.099999999999994</v>
      </c>
      <c r="Z97" s="26"/>
      <c r="AA97" s="27"/>
      <c r="AB97" s="4"/>
    </row>
    <row r="98" spans="1:28" x14ac:dyDescent="0.2">
      <c r="A98" s="61" t="s">
        <v>25</v>
      </c>
      <c r="B98" s="64"/>
      <c r="C98" s="51" t="s">
        <v>34</v>
      </c>
      <c r="D98" s="110" t="s">
        <v>66</v>
      </c>
      <c r="E98" s="115">
        <f t="shared" si="42"/>
        <v>16.8</v>
      </c>
      <c r="F98" s="115">
        <f t="shared" si="43"/>
        <v>13.8</v>
      </c>
      <c r="G98" s="115">
        <f t="shared" si="43"/>
        <v>20.2</v>
      </c>
      <c r="H98" s="115">
        <f t="shared" si="43"/>
        <v>19.2</v>
      </c>
      <c r="I98" s="115">
        <f t="shared" si="43"/>
        <v>16.2</v>
      </c>
      <c r="J98" s="115">
        <f t="shared" si="43"/>
        <v>22.8</v>
      </c>
      <c r="K98" s="115">
        <f t="shared" si="43"/>
        <v>63.6</v>
      </c>
      <c r="L98" s="115">
        <f t="shared" si="43"/>
        <v>59.4</v>
      </c>
      <c r="M98" s="115">
        <f t="shared" si="43"/>
        <v>67.7</v>
      </c>
      <c r="N98" s="115">
        <f t="shared" si="43"/>
        <v>7.1</v>
      </c>
      <c r="O98" s="115">
        <f t="shared" si="43"/>
        <v>5.2</v>
      </c>
      <c r="P98" s="115">
        <f t="shared" si="43"/>
        <v>7.1</v>
      </c>
      <c r="Q98" s="13">
        <v>15.98563</v>
      </c>
      <c r="R98" s="14">
        <v>13.135269999999998</v>
      </c>
      <c r="S98" s="15">
        <v>19.316959999999998</v>
      </c>
      <c r="T98" s="14">
        <v>11.90361</v>
      </c>
      <c r="U98" s="14">
        <v>9.4208099999999995</v>
      </c>
      <c r="V98" s="15">
        <v>14.932870000000001</v>
      </c>
      <c r="W98" s="14">
        <v>63.770340000000004</v>
      </c>
      <c r="X98" s="14">
        <v>59.584199999999996</v>
      </c>
      <c r="Y98" s="15">
        <v>67.757509999999996</v>
      </c>
      <c r="Z98" s="26"/>
      <c r="AA98" s="27"/>
      <c r="AB98" s="4"/>
    </row>
    <row r="99" spans="1:28" x14ac:dyDescent="0.2">
      <c r="A99" s="61" t="s">
        <v>25</v>
      </c>
      <c r="B99" s="79"/>
      <c r="C99" s="6" t="s">
        <v>35</v>
      </c>
      <c r="D99" s="110" t="s">
        <v>67</v>
      </c>
      <c r="E99" s="115">
        <f t="shared" si="42"/>
        <v>16.7</v>
      </c>
      <c r="F99" s="115">
        <f t="shared" si="43"/>
        <v>13.7</v>
      </c>
      <c r="G99" s="115">
        <f t="shared" si="43"/>
        <v>20.399999999999999</v>
      </c>
      <c r="H99" s="115">
        <f t="shared" si="43"/>
        <v>21.7</v>
      </c>
      <c r="I99" s="115">
        <f t="shared" si="43"/>
        <v>18.3</v>
      </c>
      <c r="J99" s="115">
        <f t="shared" si="43"/>
        <v>25.6</v>
      </c>
      <c r="K99" s="115">
        <f t="shared" si="43"/>
        <v>62.5</v>
      </c>
      <c r="L99" s="115">
        <f t="shared" si="43"/>
        <v>58</v>
      </c>
      <c r="M99" s="115">
        <f t="shared" si="43"/>
        <v>66.8</v>
      </c>
      <c r="N99" s="115">
        <f t="shared" si="43"/>
        <v>8.1999999999999993</v>
      </c>
      <c r="O99" s="115">
        <f t="shared" si="43"/>
        <v>6.1</v>
      </c>
      <c r="P99" s="115">
        <f t="shared" si="43"/>
        <v>11</v>
      </c>
      <c r="Q99" s="26">
        <v>14.5</v>
      </c>
      <c r="R99" s="14">
        <v>11.7</v>
      </c>
      <c r="S99" s="15">
        <v>17.8</v>
      </c>
      <c r="T99" s="13">
        <v>13.4</v>
      </c>
      <c r="U99" s="14">
        <v>10.8</v>
      </c>
      <c r="V99" s="15">
        <v>16.600000000000001</v>
      </c>
      <c r="W99" s="13">
        <v>63.2</v>
      </c>
      <c r="X99" s="14">
        <v>58.9</v>
      </c>
      <c r="Y99" s="15">
        <v>67.400000000000006</v>
      </c>
      <c r="Z99" s="26"/>
      <c r="AA99" s="27"/>
      <c r="AB99" s="4"/>
    </row>
    <row r="100" spans="1:28" x14ac:dyDescent="0.2">
      <c r="A100" s="61" t="s">
        <v>25</v>
      </c>
      <c r="B100" s="64"/>
      <c r="C100" s="51" t="s">
        <v>36</v>
      </c>
      <c r="D100" s="110" t="s">
        <v>68</v>
      </c>
      <c r="E100" s="115">
        <f t="shared" si="42"/>
        <v>16</v>
      </c>
      <c r="F100" s="115">
        <f t="shared" si="43"/>
        <v>13.1</v>
      </c>
      <c r="G100" s="115">
        <f t="shared" si="43"/>
        <v>19.399999999999999</v>
      </c>
      <c r="H100" s="115">
        <f t="shared" si="43"/>
        <v>17.600000000000001</v>
      </c>
      <c r="I100" s="115">
        <f t="shared" si="43"/>
        <v>14.6</v>
      </c>
      <c r="J100" s="115">
        <f t="shared" si="43"/>
        <v>21.1</v>
      </c>
      <c r="K100" s="115">
        <f t="shared" si="43"/>
        <v>61.7</v>
      </c>
      <c r="L100" s="115">
        <f t="shared" si="43"/>
        <v>57.5</v>
      </c>
      <c r="M100" s="115">
        <f t="shared" si="43"/>
        <v>65.8</v>
      </c>
      <c r="N100" s="115">
        <f t="shared" si="43"/>
        <v>9.5</v>
      </c>
      <c r="O100" s="115">
        <f t="shared" si="43"/>
        <v>7.2</v>
      </c>
      <c r="P100" s="115">
        <f t="shared" si="43"/>
        <v>12.3</v>
      </c>
      <c r="Q100" s="13">
        <v>15</v>
      </c>
      <c r="R100" s="14">
        <v>12.2</v>
      </c>
      <c r="S100" s="15">
        <v>18.3</v>
      </c>
      <c r="T100" s="13">
        <v>14.8</v>
      </c>
      <c r="U100" s="14">
        <v>12.2</v>
      </c>
      <c r="V100" s="15">
        <v>18.2</v>
      </c>
      <c r="W100" s="13">
        <v>64.8</v>
      </c>
      <c r="X100" s="14">
        <v>60.5</v>
      </c>
      <c r="Y100" s="15">
        <v>68.900000000000006</v>
      </c>
      <c r="Z100" s="26"/>
      <c r="AA100" s="27"/>
      <c r="AB100" s="4"/>
    </row>
    <row r="101" spans="1:28" x14ac:dyDescent="0.2">
      <c r="A101" s="61" t="s">
        <v>25</v>
      </c>
      <c r="B101" s="64"/>
      <c r="C101" s="51" t="s">
        <v>37</v>
      </c>
      <c r="D101" s="110" t="s">
        <v>69</v>
      </c>
      <c r="E101" s="115">
        <f t="shared" si="42"/>
        <v>14.6</v>
      </c>
      <c r="F101" s="115">
        <f t="shared" si="43"/>
        <v>11.8</v>
      </c>
      <c r="G101" s="115">
        <f t="shared" si="43"/>
        <v>17.899999999999999</v>
      </c>
      <c r="H101" s="115">
        <f t="shared" si="43"/>
        <v>13.9</v>
      </c>
      <c r="I101" s="115">
        <f t="shared" si="43"/>
        <v>11.1</v>
      </c>
      <c r="J101" s="115">
        <f t="shared" si="43"/>
        <v>17.100000000000001</v>
      </c>
      <c r="K101" s="115">
        <f t="shared" si="43"/>
        <v>61.3</v>
      </c>
      <c r="L101" s="115">
        <f t="shared" si="43"/>
        <v>57.7</v>
      </c>
      <c r="M101" s="115">
        <f t="shared" si="43"/>
        <v>65.400000000000006</v>
      </c>
      <c r="N101" s="115">
        <f t="shared" si="43"/>
        <v>6.9</v>
      </c>
      <c r="O101" s="115">
        <f t="shared" si="43"/>
        <v>5</v>
      </c>
      <c r="P101" s="115">
        <f t="shared" si="43"/>
        <v>9.4</v>
      </c>
      <c r="Q101" s="13">
        <v>15.4</v>
      </c>
      <c r="R101" s="14">
        <v>12.5</v>
      </c>
      <c r="S101" s="15">
        <v>18.8</v>
      </c>
      <c r="T101" s="13">
        <v>14.1</v>
      </c>
      <c r="U101" s="14">
        <v>11.3</v>
      </c>
      <c r="V101" s="15">
        <v>17.399999999999999</v>
      </c>
      <c r="W101" s="13">
        <v>65.5</v>
      </c>
      <c r="X101" s="14">
        <v>61.1</v>
      </c>
      <c r="Y101" s="15">
        <v>69.7</v>
      </c>
      <c r="Z101" s="26"/>
      <c r="AA101" s="27"/>
      <c r="AB101" s="4"/>
    </row>
    <row r="102" spans="1:28" x14ac:dyDescent="0.2">
      <c r="A102" s="61" t="s">
        <v>25</v>
      </c>
      <c r="B102" s="64"/>
      <c r="C102" s="51" t="s">
        <v>38</v>
      </c>
      <c r="D102" s="110" t="s">
        <v>70</v>
      </c>
      <c r="E102" s="115">
        <f t="shared" si="42"/>
        <v>15.4</v>
      </c>
      <c r="F102" s="115">
        <f t="shared" si="43"/>
        <v>12.6</v>
      </c>
      <c r="G102" s="115">
        <f t="shared" si="43"/>
        <v>18.8</v>
      </c>
      <c r="H102" s="115">
        <f t="shared" si="43"/>
        <v>11.9</v>
      </c>
      <c r="I102" s="115">
        <f t="shared" si="43"/>
        <v>9.4</v>
      </c>
      <c r="J102" s="115">
        <f t="shared" si="43"/>
        <v>15</v>
      </c>
      <c r="K102" s="115">
        <f t="shared" si="43"/>
        <v>61.3</v>
      </c>
      <c r="L102" s="115">
        <f t="shared" si="43"/>
        <v>57.1</v>
      </c>
      <c r="M102" s="115">
        <f t="shared" si="43"/>
        <v>65.400000000000006</v>
      </c>
      <c r="N102" s="115">
        <f t="shared" si="43"/>
        <v>8</v>
      </c>
      <c r="O102" s="115">
        <f t="shared" si="43"/>
        <v>5.9</v>
      </c>
      <c r="P102" s="115">
        <f t="shared" si="43"/>
        <v>10.7</v>
      </c>
      <c r="Q102" s="13">
        <v>17.5</v>
      </c>
      <c r="R102" s="14">
        <v>14.5</v>
      </c>
      <c r="S102" s="15">
        <v>21.1</v>
      </c>
      <c r="T102" s="13">
        <v>18.5</v>
      </c>
      <c r="U102" s="14">
        <v>15.4</v>
      </c>
      <c r="V102" s="15">
        <v>22.1</v>
      </c>
      <c r="W102" s="13">
        <v>61.2</v>
      </c>
      <c r="X102" s="14">
        <v>56.9</v>
      </c>
      <c r="Y102" s="15">
        <v>65.3</v>
      </c>
      <c r="Z102" s="26"/>
      <c r="AA102" s="27"/>
      <c r="AB102" s="4"/>
    </row>
    <row r="103" spans="1:28" x14ac:dyDescent="0.2">
      <c r="A103" s="61" t="s">
        <v>25</v>
      </c>
      <c r="B103" s="64"/>
      <c r="C103" s="51" t="s">
        <v>39</v>
      </c>
      <c r="D103" s="110" t="s">
        <v>86</v>
      </c>
      <c r="E103" s="115">
        <f t="shared" si="42"/>
        <v>18</v>
      </c>
      <c r="F103" s="115">
        <f t="shared" si="43"/>
        <v>14.9</v>
      </c>
      <c r="G103" s="115">
        <f t="shared" si="43"/>
        <v>21.5</v>
      </c>
      <c r="H103" s="115">
        <f t="shared" si="43"/>
        <v>14.3</v>
      </c>
      <c r="I103" s="115">
        <f t="shared" si="43"/>
        <v>11.5</v>
      </c>
      <c r="J103" s="115">
        <f t="shared" si="43"/>
        <v>17.600000000000001</v>
      </c>
      <c r="K103" s="115">
        <f t="shared" si="43"/>
        <v>62.7</v>
      </c>
      <c r="L103" s="115">
        <f t="shared" si="43"/>
        <v>58.4</v>
      </c>
      <c r="M103" s="115">
        <f t="shared" si="43"/>
        <v>66.7</v>
      </c>
      <c r="N103" s="115">
        <f t="shared" si="43"/>
        <v>7.7</v>
      </c>
      <c r="O103" s="115">
        <f t="shared" si="43"/>
        <v>5.7</v>
      </c>
      <c r="P103" s="115">
        <f t="shared" si="43"/>
        <v>10.4</v>
      </c>
      <c r="Q103" s="13">
        <v>18.3</v>
      </c>
      <c r="R103" s="14">
        <v>15.3</v>
      </c>
      <c r="S103" s="15">
        <v>21.8</v>
      </c>
      <c r="T103" s="13">
        <v>21.1</v>
      </c>
      <c r="U103" s="14">
        <v>17.899999999999999</v>
      </c>
      <c r="V103" s="15">
        <v>24.7</v>
      </c>
      <c r="W103" s="13">
        <v>65.900000000000006</v>
      </c>
      <c r="X103" s="14">
        <v>61.8</v>
      </c>
      <c r="Y103" s="15">
        <v>69.8</v>
      </c>
      <c r="Z103" s="26"/>
      <c r="AA103" s="27"/>
      <c r="AB103" s="4"/>
    </row>
    <row r="104" spans="1:28" x14ac:dyDescent="0.2">
      <c r="A104" s="61" t="s">
        <v>25</v>
      </c>
      <c r="B104" s="64"/>
      <c r="C104" s="51" t="s">
        <v>40</v>
      </c>
      <c r="D104" s="110" t="s">
        <v>72</v>
      </c>
      <c r="E104" s="115">
        <f t="shared" si="42"/>
        <v>36.299999999999997</v>
      </c>
      <c r="F104" s="115">
        <f t="shared" si="43"/>
        <v>30</v>
      </c>
      <c r="G104" s="115">
        <f t="shared" si="43"/>
        <v>43.2</v>
      </c>
      <c r="H104" s="115">
        <f t="shared" si="43"/>
        <v>18.5</v>
      </c>
      <c r="I104" s="115">
        <f t="shared" si="43"/>
        <v>13.7</v>
      </c>
      <c r="J104" s="115">
        <f t="shared" si="43"/>
        <v>24.6</v>
      </c>
      <c r="K104" s="115">
        <f t="shared" si="43"/>
        <v>71.099999999999994</v>
      </c>
      <c r="L104" s="115">
        <f t="shared" si="43"/>
        <v>64.400000000000006</v>
      </c>
      <c r="M104" s="115">
        <f t="shared" si="43"/>
        <v>76.900000000000006</v>
      </c>
      <c r="N104" s="115">
        <f t="shared" si="43"/>
        <v>17.8</v>
      </c>
      <c r="O104" s="115">
        <f t="shared" si="43"/>
        <v>13.1</v>
      </c>
      <c r="P104" s="115">
        <f t="shared" si="43"/>
        <v>23.6</v>
      </c>
      <c r="Q104" s="13">
        <v>16.600000000000001</v>
      </c>
      <c r="R104" s="14">
        <v>13.6</v>
      </c>
      <c r="S104" s="15">
        <v>20</v>
      </c>
      <c r="T104" s="13">
        <v>21.1</v>
      </c>
      <c r="U104" s="14">
        <v>17.8</v>
      </c>
      <c r="V104" s="15">
        <v>24.8</v>
      </c>
      <c r="W104" s="27">
        <v>65.5</v>
      </c>
      <c r="X104" s="14">
        <v>61.3</v>
      </c>
      <c r="Y104" s="15">
        <v>69.5</v>
      </c>
      <c r="Z104" s="26"/>
      <c r="AA104" s="27"/>
      <c r="AB104" s="4"/>
    </row>
    <row r="105" spans="1:28" ht="16" x14ac:dyDescent="0.2">
      <c r="A105" s="61" t="s">
        <v>25</v>
      </c>
      <c r="B105" s="39"/>
      <c r="C105" s="60" t="s">
        <v>41</v>
      </c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3">
        <v>16.3</v>
      </c>
      <c r="R105" s="14">
        <v>13.4</v>
      </c>
      <c r="S105" s="15">
        <v>19.8</v>
      </c>
      <c r="T105" s="13">
        <v>18.5</v>
      </c>
      <c r="U105" s="14">
        <v>15.4</v>
      </c>
      <c r="V105" s="15">
        <v>22.2</v>
      </c>
      <c r="W105" s="13">
        <v>64.2</v>
      </c>
      <c r="X105" s="14">
        <v>60</v>
      </c>
      <c r="Y105" s="15">
        <v>68.3</v>
      </c>
      <c r="Z105" s="26"/>
      <c r="AA105" s="27"/>
      <c r="AB105" s="4"/>
    </row>
    <row r="106" spans="1:28" ht="16" x14ac:dyDescent="0.2">
      <c r="A106" s="61" t="s">
        <v>25</v>
      </c>
      <c r="B106" s="39"/>
      <c r="C106" s="60" t="s">
        <v>42</v>
      </c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3">
        <v>17.3</v>
      </c>
      <c r="R106" s="14">
        <v>14.2</v>
      </c>
      <c r="S106" s="15">
        <v>20.8</v>
      </c>
      <c r="T106" s="13">
        <v>21.9</v>
      </c>
      <c r="U106" s="14">
        <v>18.5</v>
      </c>
      <c r="V106" s="15">
        <v>25.7</v>
      </c>
      <c r="W106" s="13">
        <v>63.1</v>
      </c>
      <c r="X106" s="14">
        <v>58.8</v>
      </c>
      <c r="Y106" s="15">
        <v>67.3</v>
      </c>
      <c r="Z106" s="26">
        <v>7</v>
      </c>
      <c r="AA106" s="36">
        <v>5.0999999999999996</v>
      </c>
      <c r="AB106" s="38">
        <v>9.6</v>
      </c>
    </row>
    <row r="107" spans="1:28" ht="16" x14ac:dyDescent="0.2">
      <c r="A107" s="61" t="s">
        <v>25</v>
      </c>
      <c r="B107" s="39"/>
      <c r="C107" s="60" t="s">
        <v>44</v>
      </c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3">
        <v>16.8</v>
      </c>
      <c r="R107" s="14">
        <v>13.8</v>
      </c>
      <c r="S107" s="15">
        <v>20.2</v>
      </c>
      <c r="T107" s="13">
        <v>19.2</v>
      </c>
      <c r="U107" s="14">
        <v>16.2</v>
      </c>
      <c r="V107" s="15">
        <v>22.8</v>
      </c>
      <c r="W107" s="13">
        <v>63.6</v>
      </c>
      <c r="X107" s="14">
        <v>59.4</v>
      </c>
      <c r="Y107" s="15">
        <v>67.7</v>
      </c>
      <c r="Z107" s="63">
        <v>7.1</v>
      </c>
      <c r="AA107" s="36">
        <v>5.2</v>
      </c>
      <c r="AB107" s="38">
        <v>7.1</v>
      </c>
    </row>
    <row r="108" spans="1:28" ht="16" x14ac:dyDescent="0.2">
      <c r="A108" s="61" t="s">
        <v>25</v>
      </c>
      <c r="B108" s="39"/>
      <c r="C108" s="60" t="s">
        <v>48</v>
      </c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3">
        <v>16.7</v>
      </c>
      <c r="R108" s="14">
        <v>13.7</v>
      </c>
      <c r="S108" s="15">
        <v>20.399999999999999</v>
      </c>
      <c r="T108" s="13">
        <v>21.7</v>
      </c>
      <c r="U108" s="14">
        <v>18.3</v>
      </c>
      <c r="V108" s="15">
        <v>25.6</v>
      </c>
      <c r="W108" s="13">
        <v>62.5</v>
      </c>
      <c r="X108" s="14">
        <v>58</v>
      </c>
      <c r="Y108" s="15">
        <v>66.8</v>
      </c>
      <c r="Z108" s="26">
        <v>8.1999999999999993</v>
      </c>
      <c r="AA108" s="36">
        <v>6.1</v>
      </c>
      <c r="AB108" s="38">
        <v>11</v>
      </c>
    </row>
    <row r="109" spans="1:28" ht="16" x14ac:dyDescent="0.2">
      <c r="A109" s="61" t="s">
        <v>25</v>
      </c>
      <c r="B109" s="39"/>
      <c r="C109" s="60" t="s">
        <v>49</v>
      </c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3">
        <v>16</v>
      </c>
      <c r="R109" s="14">
        <v>13.1</v>
      </c>
      <c r="S109" s="15">
        <v>19.399999999999999</v>
      </c>
      <c r="T109" s="13">
        <v>17.600000000000001</v>
      </c>
      <c r="U109" s="14">
        <v>14.6</v>
      </c>
      <c r="V109" s="15">
        <v>21.1</v>
      </c>
      <c r="W109" s="13">
        <v>61.7</v>
      </c>
      <c r="X109" s="14">
        <v>57.5</v>
      </c>
      <c r="Y109" s="15">
        <v>65.8</v>
      </c>
      <c r="Z109" s="26">
        <v>9.5</v>
      </c>
      <c r="AA109" s="36">
        <v>7.2</v>
      </c>
      <c r="AB109" s="38">
        <v>12.3</v>
      </c>
    </row>
    <row r="110" spans="1:28" ht="16" x14ac:dyDescent="0.2">
      <c r="A110" s="61" t="s">
        <v>25</v>
      </c>
      <c r="B110" s="39"/>
      <c r="C110" s="60" t="s">
        <v>50</v>
      </c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3">
        <v>14.6</v>
      </c>
      <c r="R110" s="14">
        <v>11.8</v>
      </c>
      <c r="S110" s="15">
        <v>17.899999999999999</v>
      </c>
      <c r="T110" s="13">
        <v>13.9</v>
      </c>
      <c r="U110" s="14">
        <v>11.1</v>
      </c>
      <c r="V110" s="15">
        <v>17.100000000000001</v>
      </c>
      <c r="W110" s="13">
        <v>61.3</v>
      </c>
      <c r="X110" s="14">
        <v>57.7</v>
      </c>
      <c r="Y110" s="15">
        <v>65.400000000000006</v>
      </c>
      <c r="Z110" s="26">
        <v>6.9</v>
      </c>
      <c r="AA110" s="36">
        <v>5</v>
      </c>
      <c r="AB110" s="38">
        <v>9.4</v>
      </c>
    </row>
    <row r="111" spans="1:28" ht="16" x14ac:dyDescent="0.2">
      <c r="A111" s="61" t="s">
        <v>25</v>
      </c>
      <c r="B111" s="39"/>
      <c r="C111" s="60" t="s">
        <v>51</v>
      </c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3">
        <v>15.4</v>
      </c>
      <c r="R111" s="14">
        <v>12.6</v>
      </c>
      <c r="S111" s="15">
        <v>18.8</v>
      </c>
      <c r="T111" s="13">
        <v>11.9</v>
      </c>
      <c r="U111" s="14">
        <v>9.4</v>
      </c>
      <c r="V111" s="15">
        <v>15</v>
      </c>
      <c r="W111" s="13">
        <v>61.3</v>
      </c>
      <c r="X111" s="14">
        <v>57.1</v>
      </c>
      <c r="Y111" s="15">
        <v>65.400000000000006</v>
      </c>
      <c r="Z111" s="26">
        <v>8</v>
      </c>
      <c r="AA111" s="36">
        <v>5.9</v>
      </c>
      <c r="AB111" s="38">
        <v>10.7</v>
      </c>
    </row>
    <row r="112" spans="1:28" ht="16" x14ac:dyDescent="0.2">
      <c r="A112" s="61" t="s">
        <v>25</v>
      </c>
      <c r="B112" s="39"/>
      <c r="C112" s="60" t="s">
        <v>52</v>
      </c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3">
        <v>18</v>
      </c>
      <c r="R112" s="14">
        <v>14.9</v>
      </c>
      <c r="S112" s="15">
        <v>21.5</v>
      </c>
      <c r="T112" s="13">
        <v>14.3</v>
      </c>
      <c r="U112" s="14">
        <v>11.5</v>
      </c>
      <c r="V112" s="15">
        <v>17.600000000000001</v>
      </c>
      <c r="W112" s="13">
        <v>62.7</v>
      </c>
      <c r="X112" s="14">
        <v>58.4</v>
      </c>
      <c r="Y112" s="15">
        <v>66.7</v>
      </c>
      <c r="Z112" s="26">
        <v>7.7</v>
      </c>
      <c r="AA112" s="36">
        <v>5.7</v>
      </c>
      <c r="AB112" s="38">
        <v>10.4</v>
      </c>
    </row>
    <row r="113" spans="1:28" ht="16" x14ac:dyDescent="0.2">
      <c r="A113" s="61" t="s">
        <v>25</v>
      </c>
      <c r="B113" s="39"/>
      <c r="C113" s="60" t="s">
        <v>53</v>
      </c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52">
        <v>36.299999999999997</v>
      </c>
      <c r="R113" s="24">
        <v>30</v>
      </c>
      <c r="S113" s="25">
        <v>43.2</v>
      </c>
      <c r="T113" s="52">
        <v>18.5</v>
      </c>
      <c r="U113" s="24">
        <v>13.7</v>
      </c>
      <c r="V113" s="25">
        <v>24.6</v>
      </c>
      <c r="W113" s="52">
        <v>71.099999999999994</v>
      </c>
      <c r="X113" s="24">
        <v>64.400000000000006</v>
      </c>
      <c r="Y113" s="25">
        <v>76.900000000000006</v>
      </c>
      <c r="Z113" s="52">
        <v>17.8</v>
      </c>
      <c r="AA113" s="53">
        <v>13.1</v>
      </c>
      <c r="AB113" s="40">
        <v>23.6</v>
      </c>
    </row>
    <row r="114" spans="1:28" x14ac:dyDescent="0.2">
      <c r="A114" s="71" t="s">
        <v>26</v>
      </c>
      <c r="B114" s="42"/>
      <c r="C114" s="43" t="s">
        <v>6</v>
      </c>
      <c r="D114" s="113" t="s">
        <v>54</v>
      </c>
      <c r="E114" s="115">
        <f>Q114</f>
        <v>17</v>
      </c>
      <c r="F114" s="115">
        <f t="shared" ref="F114:M114" si="44">R114</f>
        <v>13.9</v>
      </c>
      <c r="G114" s="115">
        <f t="shared" si="44"/>
        <v>20.7</v>
      </c>
      <c r="H114" s="115">
        <f t="shared" si="44"/>
        <v>0</v>
      </c>
      <c r="I114" s="115">
        <f t="shared" si="44"/>
        <v>0</v>
      </c>
      <c r="J114" s="115">
        <f t="shared" si="44"/>
        <v>0</v>
      </c>
      <c r="K114" s="115">
        <f t="shared" si="44"/>
        <v>0</v>
      </c>
      <c r="L114" s="115">
        <f t="shared" si="44"/>
        <v>0</v>
      </c>
      <c r="M114" s="115">
        <f t="shared" si="44"/>
        <v>0</v>
      </c>
      <c r="N114" s="115"/>
      <c r="O114" s="115"/>
      <c r="P114" s="115"/>
      <c r="Q114" s="16">
        <v>17</v>
      </c>
      <c r="R114" s="49">
        <v>13.9</v>
      </c>
      <c r="S114" s="50">
        <v>20.7</v>
      </c>
      <c r="T114" s="33"/>
      <c r="U114" s="34"/>
      <c r="V114" s="35"/>
      <c r="W114" s="33"/>
      <c r="X114" s="34"/>
      <c r="Y114" s="35"/>
      <c r="Z114" s="56"/>
      <c r="AA114" s="57"/>
      <c r="AB114" s="28"/>
    </row>
    <row r="115" spans="1:28" x14ac:dyDescent="0.2">
      <c r="A115" s="62" t="s">
        <v>26</v>
      </c>
      <c r="B115" s="28"/>
      <c r="C115" s="6" t="s">
        <v>7</v>
      </c>
      <c r="D115" s="113" t="s">
        <v>55</v>
      </c>
      <c r="E115" s="115">
        <f>AVERAGE(Q115:Q118)</f>
        <v>15.025</v>
      </c>
      <c r="F115" s="115">
        <f t="shared" ref="F115:M115" si="45">AVERAGE(R115:R118)</f>
        <v>12.125</v>
      </c>
      <c r="G115" s="115">
        <f t="shared" si="45"/>
        <v>18.475000000000001</v>
      </c>
      <c r="H115" s="115">
        <f t="shared" si="45"/>
        <v>14.574999999999999</v>
      </c>
      <c r="I115" s="115">
        <f t="shared" si="45"/>
        <v>11.7</v>
      </c>
      <c r="J115" s="115">
        <f t="shared" si="45"/>
        <v>17.975000000000001</v>
      </c>
      <c r="K115" s="115">
        <f t="shared" si="45"/>
        <v>56.475000000000001</v>
      </c>
      <c r="L115" s="115">
        <f t="shared" si="45"/>
        <v>52.025000000000006</v>
      </c>
      <c r="M115" s="115">
        <f t="shared" si="45"/>
        <v>60.875000000000007</v>
      </c>
      <c r="N115" s="115"/>
      <c r="O115" s="115"/>
      <c r="P115" s="115"/>
      <c r="Q115" s="16">
        <v>17.7</v>
      </c>
      <c r="R115" s="49">
        <v>14.6</v>
      </c>
      <c r="S115" s="50">
        <v>21.4</v>
      </c>
      <c r="T115" s="2">
        <v>15.3</v>
      </c>
      <c r="U115" s="49">
        <v>12.3</v>
      </c>
      <c r="V115" s="50">
        <v>18.8</v>
      </c>
      <c r="W115" s="2">
        <v>53.6</v>
      </c>
      <c r="X115" s="49">
        <v>49.1</v>
      </c>
      <c r="Y115" s="50">
        <v>58.1</v>
      </c>
      <c r="Z115" s="26"/>
      <c r="AA115" s="27"/>
      <c r="AB115" s="4"/>
    </row>
    <row r="116" spans="1:28" x14ac:dyDescent="0.2">
      <c r="A116" s="67" t="s">
        <v>26</v>
      </c>
      <c r="B116" s="42"/>
      <c r="C116" s="43" t="s">
        <v>8</v>
      </c>
      <c r="D116" s="113" t="s">
        <v>56</v>
      </c>
      <c r="E116" s="115">
        <f>AVERAGE(Q119:Q122)</f>
        <v>12.274999999999999</v>
      </c>
      <c r="F116" s="115">
        <f t="shared" ref="F116:M116" si="46">AVERAGE(R119:R122)</f>
        <v>9.65</v>
      </c>
      <c r="G116" s="115">
        <f t="shared" si="46"/>
        <v>15.475000000000001</v>
      </c>
      <c r="H116" s="115">
        <f t="shared" si="46"/>
        <v>9.7750000000000004</v>
      </c>
      <c r="I116" s="115">
        <f t="shared" si="46"/>
        <v>7.4749999999999996</v>
      </c>
      <c r="J116" s="115">
        <f t="shared" si="46"/>
        <v>12.7</v>
      </c>
      <c r="K116" s="115">
        <f t="shared" si="46"/>
        <v>56.275000000000006</v>
      </c>
      <c r="L116" s="115">
        <f t="shared" si="46"/>
        <v>51.875</v>
      </c>
      <c r="M116" s="115">
        <f t="shared" si="46"/>
        <v>59.599999999999994</v>
      </c>
      <c r="N116" s="115"/>
      <c r="O116" s="115"/>
      <c r="P116" s="115"/>
      <c r="Q116" s="13">
        <v>13.8</v>
      </c>
      <c r="R116" s="36">
        <v>11</v>
      </c>
      <c r="S116" s="38">
        <v>17.100000000000001</v>
      </c>
      <c r="T116" s="14">
        <v>11.7</v>
      </c>
      <c r="U116" s="36">
        <v>9.1</v>
      </c>
      <c r="V116" s="38">
        <v>14.8</v>
      </c>
      <c r="W116" s="14">
        <v>54.7</v>
      </c>
      <c r="X116" s="36">
        <v>50.3</v>
      </c>
      <c r="Y116" s="38">
        <v>59.1</v>
      </c>
      <c r="Z116" s="26"/>
      <c r="AA116" s="27"/>
      <c r="AB116" s="4"/>
    </row>
    <row r="117" spans="1:28" x14ac:dyDescent="0.2">
      <c r="A117" s="62" t="s">
        <v>26</v>
      </c>
      <c r="B117" s="28"/>
      <c r="C117" s="6" t="s">
        <v>9</v>
      </c>
      <c r="D117" s="113" t="s">
        <v>57</v>
      </c>
      <c r="E117" s="115">
        <f>AVERAGE(Q123:Q124)</f>
        <v>9.3999999999999986</v>
      </c>
      <c r="F117" s="115">
        <f t="shared" ref="F117:M117" si="47">AVERAGE(R123:R124)</f>
        <v>7.15</v>
      </c>
      <c r="G117" s="115">
        <f t="shared" si="47"/>
        <v>12.399999999999999</v>
      </c>
      <c r="H117" s="115">
        <f t="shared" si="47"/>
        <v>7.2</v>
      </c>
      <c r="I117" s="115">
        <f t="shared" si="47"/>
        <v>5.2</v>
      </c>
      <c r="J117" s="115">
        <f t="shared" si="47"/>
        <v>9.85</v>
      </c>
      <c r="K117" s="115">
        <f t="shared" si="47"/>
        <v>53.5</v>
      </c>
      <c r="L117" s="115">
        <f t="shared" si="47"/>
        <v>49</v>
      </c>
      <c r="M117" s="115">
        <f t="shared" si="47"/>
        <v>57.95</v>
      </c>
      <c r="N117" s="115"/>
      <c r="O117" s="115"/>
      <c r="P117" s="115"/>
      <c r="Q117" s="16">
        <v>16.100000000000001</v>
      </c>
      <c r="R117" s="49">
        <v>13.1</v>
      </c>
      <c r="S117" s="50">
        <v>19.7</v>
      </c>
      <c r="T117" s="2">
        <v>19</v>
      </c>
      <c r="U117" s="49">
        <v>15.7</v>
      </c>
      <c r="V117" s="50">
        <v>22.8</v>
      </c>
      <c r="W117" s="2">
        <v>62.6</v>
      </c>
      <c r="X117" s="49">
        <v>58.2</v>
      </c>
      <c r="Y117" s="50">
        <v>66.900000000000006</v>
      </c>
      <c r="Z117" s="26"/>
      <c r="AA117" s="27"/>
      <c r="AB117" s="4"/>
    </row>
    <row r="118" spans="1:28" x14ac:dyDescent="0.2">
      <c r="A118" s="67" t="s">
        <v>26</v>
      </c>
      <c r="B118" s="42"/>
      <c r="C118" s="51" t="s">
        <v>10</v>
      </c>
      <c r="D118" s="113" t="s">
        <v>58</v>
      </c>
      <c r="E118" s="115">
        <f>AVERAGE(Q125:Q126)</f>
        <v>9.9653749999999999</v>
      </c>
      <c r="F118" s="115">
        <f t="shared" ref="F118:M118" si="48">AVERAGE(R125:R126)</f>
        <v>7.6535400000000005</v>
      </c>
      <c r="G118" s="115">
        <f t="shared" si="48"/>
        <v>12.923749999999998</v>
      </c>
      <c r="H118" s="115">
        <f t="shared" si="48"/>
        <v>6.4027999999999992</v>
      </c>
      <c r="I118" s="115">
        <f t="shared" si="48"/>
        <v>4.5878949999999996</v>
      </c>
      <c r="J118" s="115">
        <f t="shared" si="48"/>
        <v>8.9407449999999997</v>
      </c>
      <c r="K118" s="115">
        <f t="shared" si="48"/>
        <v>53.579035000000005</v>
      </c>
      <c r="L118" s="115">
        <f t="shared" si="48"/>
        <v>49.144729999999996</v>
      </c>
      <c r="M118" s="115">
        <f t="shared" si="48"/>
        <v>57.996200000000002</v>
      </c>
      <c r="N118" s="115"/>
      <c r="O118" s="115"/>
      <c r="P118" s="115"/>
      <c r="Q118" s="13">
        <v>12.5</v>
      </c>
      <c r="R118" s="36">
        <v>9.8000000000000007</v>
      </c>
      <c r="S118" s="38">
        <v>15.7</v>
      </c>
      <c r="T118" s="14">
        <v>12.3</v>
      </c>
      <c r="U118" s="36">
        <v>9.6999999999999993</v>
      </c>
      <c r="V118" s="38">
        <v>15.5</v>
      </c>
      <c r="W118" s="14">
        <v>55</v>
      </c>
      <c r="X118" s="36">
        <v>50.5</v>
      </c>
      <c r="Y118" s="38">
        <v>59.4</v>
      </c>
      <c r="Z118" s="26"/>
      <c r="AA118" s="27"/>
      <c r="AB118" s="4"/>
    </row>
    <row r="119" spans="1:28" x14ac:dyDescent="0.2">
      <c r="A119" s="62" t="s">
        <v>26</v>
      </c>
      <c r="B119" s="42"/>
      <c r="C119" s="51" t="s">
        <v>18</v>
      </c>
      <c r="D119" s="110" t="s">
        <v>59</v>
      </c>
      <c r="E119" s="115">
        <f>Q127</f>
        <v>10.7</v>
      </c>
      <c r="F119" s="115">
        <f t="shared" ref="F119:M120" si="49">R127</f>
        <v>8.3000000000000007</v>
      </c>
      <c r="G119" s="115">
        <f t="shared" si="49"/>
        <v>13.6</v>
      </c>
      <c r="H119" s="115">
        <f t="shared" si="49"/>
        <v>9</v>
      </c>
      <c r="I119" s="115">
        <f t="shared" si="49"/>
        <v>6.8</v>
      </c>
      <c r="J119" s="115">
        <f t="shared" si="49"/>
        <v>11.8</v>
      </c>
      <c r="K119" s="115">
        <f t="shared" si="49"/>
        <v>55.3</v>
      </c>
      <c r="L119" s="115">
        <f t="shared" si="49"/>
        <v>50.9</v>
      </c>
      <c r="M119" s="115">
        <f t="shared" si="49"/>
        <v>59.7</v>
      </c>
      <c r="N119" s="115"/>
      <c r="O119" s="115"/>
      <c r="P119" s="115"/>
      <c r="Q119" s="16">
        <v>14.6</v>
      </c>
      <c r="R119" s="49">
        <v>11.7</v>
      </c>
      <c r="S119" s="50">
        <v>18.100000000000001</v>
      </c>
      <c r="T119" s="2">
        <v>15.5</v>
      </c>
      <c r="U119" s="49">
        <v>12.5</v>
      </c>
      <c r="V119" s="50">
        <v>19.100000000000001</v>
      </c>
      <c r="W119" s="2">
        <v>57.4</v>
      </c>
      <c r="X119" s="49">
        <v>52.9</v>
      </c>
      <c r="Y119" s="50">
        <v>61.8</v>
      </c>
      <c r="Z119" s="26"/>
      <c r="AA119" s="27"/>
      <c r="AB119" s="4"/>
    </row>
    <row r="120" spans="1:28" x14ac:dyDescent="0.2">
      <c r="A120" s="62" t="s">
        <v>26</v>
      </c>
      <c r="B120" s="42"/>
      <c r="C120" s="51" t="s">
        <v>21</v>
      </c>
      <c r="D120" s="110" t="s">
        <v>60</v>
      </c>
      <c r="E120" s="115">
        <f>Q128</f>
        <v>8.6999999999999993</v>
      </c>
      <c r="F120" s="115">
        <f t="shared" si="49"/>
        <v>6.5</v>
      </c>
      <c r="G120" s="115">
        <f t="shared" si="49"/>
        <v>11.6</v>
      </c>
      <c r="H120" s="115">
        <f t="shared" si="49"/>
        <v>6.6</v>
      </c>
      <c r="I120" s="115">
        <f t="shared" si="49"/>
        <v>4.7</v>
      </c>
      <c r="J120" s="115">
        <f t="shared" si="49"/>
        <v>9.1999999999999993</v>
      </c>
      <c r="K120" s="115">
        <f t="shared" si="49"/>
        <v>57.1</v>
      </c>
      <c r="L120" s="115">
        <f t="shared" si="49"/>
        <v>52.7</v>
      </c>
      <c r="M120" s="115">
        <f t="shared" si="49"/>
        <v>61.4</v>
      </c>
      <c r="N120" s="115"/>
      <c r="O120" s="115"/>
      <c r="P120" s="115"/>
      <c r="Q120" s="16">
        <v>14.3</v>
      </c>
      <c r="R120" s="2">
        <v>11.5</v>
      </c>
      <c r="S120" s="17">
        <v>17.600000000000001</v>
      </c>
      <c r="T120" s="16">
        <v>9.1</v>
      </c>
      <c r="U120" s="2">
        <v>6.9</v>
      </c>
      <c r="V120" s="17">
        <v>11.9</v>
      </c>
      <c r="W120" s="16">
        <v>57.7</v>
      </c>
      <c r="X120" s="2">
        <v>53.4</v>
      </c>
      <c r="Y120" s="17">
        <v>57.7</v>
      </c>
      <c r="Z120" s="26"/>
      <c r="AA120" s="27"/>
      <c r="AB120" s="4"/>
    </row>
    <row r="121" spans="1:28" x14ac:dyDescent="0.2">
      <c r="A121" s="62" t="s">
        <v>26</v>
      </c>
      <c r="B121" s="42"/>
      <c r="C121" s="51" t="s">
        <v>27</v>
      </c>
      <c r="D121" s="113" t="s">
        <v>61</v>
      </c>
      <c r="E121" s="115">
        <f>AVERAGE(Q129)</f>
        <v>11</v>
      </c>
      <c r="F121" s="115">
        <f t="shared" ref="F121:M121" si="50">AVERAGE(R129)</f>
        <v>8.5</v>
      </c>
      <c r="G121" s="115">
        <f t="shared" si="50"/>
        <v>14.2</v>
      </c>
      <c r="H121" s="115">
        <f t="shared" si="50"/>
        <v>9.1999999999999993</v>
      </c>
      <c r="I121" s="115">
        <f t="shared" si="50"/>
        <v>6.9</v>
      </c>
      <c r="J121" s="115">
        <f t="shared" si="50"/>
        <v>12.2</v>
      </c>
      <c r="K121" s="115">
        <f t="shared" si="50"/>
        <v>56.7</v>
      </c>
      <c r="L121" s="115">
        <f t="shared" si="50"/>
        <v>52.2</v>
      </c>
      <c r="M121" s="115">
        <f t="shared" si="50"/>
        <v>61.1</v>
      </c>
      <c r="N121" s="115"/>
      <c r="O121" s="115"/>
      <c r="P121" s="115"/>
      <c r="Q121" s="16">
        <v>9</v>
      </c>
      <c r="R121" s="2">
        <v>6.8</v>
      </c>
      <c r="S121" s="17">
        <v>11.9</v>
      </c>
      <c r="T121" s="16">
        <v>5.7</v>
      </c>
      <c r="U121" s="2">
        <v>4</v>
      </c>
      <c r="V121" s="17">
        <v>8.1</v>
      </c>
      <c r="W121" s="16">
        <v>51.7</v>
      </c>
      <c r="X121" s="2">
        <v>47.3</v>
      </c>
      <c r="Y121" s="17">
        <v>56.2</v>
      </c>
      <c r="Z121" s="26"/>
      <c r="AA121" s="27"/>
      <c r="AB121" s="4"/>
    </row>
    <row r="122" spans="1:28" x14ac:dyDescent="0.2">
      <c r="A122" s="61" t="s">
        <v>26</v>
      </c>
      <c r="B122" s="40"/>
      <c r="C122" s="51" t="s">
        <v>28</v>
      </c>
      <c r="D122" s="113" t="s">
        <v>62</v>
      </c>
      <c r="E122" s="115">
        <f>AVERAGE(Q130:Q131)</f>
        <v>11.350000000000001</v>
      </c>
      <c r="F122" s="115">
        <f t="shared" ref="F122:M122" si="51">AVERAGE(R130:R131)</f>
        <v>8.85</v>
      </c>
      <c r="G122" s="115">
        <f t="shared" si="51"/>
        <v>14.5</v>
      </c>
      <c r="H122" s="115">
        <f t="shared" si="51"/>
        <v>14.65</v>
      </c>
      <c r="I122" s="115">
        <f t="shared" si="51"/>
        <v>11.75</v>
      </c>
      <c r="J122" s="115">
        <f t="shared" si="51"/>
        <v>18.149999999999999</v>
      </c>
      <c r="K122" s="115">
        <f t="shared" si="51"/>
        <v>53.5</v>
      </c>
      <c r="L122" s="115">
        <f t="shared" si="51"/>
        <v>48.95</v>
      </c>
      <c r="M122" s="115">
        <f t="shared" si="51"/>
        <v>57.95</v>
      </c>
      <c r="N122" s="115"/>
      <c r="O122" s="115"/>
      <c r="P122" s="115"/>
      <c r="Q122" s="13">
        <v>11.2</v>
      </c>
      <c r="R122" s="14">
        <v>8.6</v>
      </c>
      <c r="S122" s="15">
        <v>14.3</v>
      </c>
      <c r="T122" s="13">
        <v>8.8000000000000007</v>
      </c>
      <c r="U122" s="14">
        <v>6.5</v>
      </c>
      <c r="V122" s="15">
        <v>11.7</v>
      </c>
      <c r="W122" s="13">
        <v>58.3</v>
      </c>
      <c r="X122" s="14">
        <v>53.9</v>
      </c>
      <c r="Y122" s="15">
        <v>62.7</v>
      </c>
      <c r="Z122" s="26"/>
      <c r="AA122" s="27"/>
      <c r="AB122" s="4"/>
    </row>
    <row r="123" spans="1:28" x14ac:dyDescent="0.2">
      <c r="A123" s="62" t="s">
        <v>26</v>
      </c>
      <c r="B123" s="64"/>
      <c r="C123" s="51" t="s">
        <v>31</v>
      </c>
      <c r="D123" s="110" t="s">
        <v>63</v>
      </c>
      <c r="E123" s="115">
        <f t="shared" ref="E123:M123" si="52">Q132</f>
        <v>13.7</v>
      </c>
      <c r="F123" s="115">
        <f t="shared" si="52"/>
        <v>10.8</v>
      </c>
      <c r="G123" s="115">
        <f t="shared" si="52"/>
        <v>17.3</v>
      </c>
      <c r="H123" s="115">
        <f t="shared" si="52"/>
        <v>13.5</v>
      </c>
      <c r="I123" s="115">
        <f t="shared" si="52"/>
        <v>10.6</v>
      </c>
      <c r="J123" s="115">
        <f t="shared" si="52"/>
        <v>17.100000000000001</v>
      </c>
      <c r="K123" s="115">
        <f t="shared" si="52"/>
        <v>61</v>
      </c>
      <c r="L123" s="115">
        <f t="shared" si="52"/>
        <v>56.4</v>
      </c>
      <c r="M123" s="115">
        <f t="shared" si="52"/>
        <v>65.5</v>
      </c>
      <c r="N123" s="115"/>
      <c r="O123" s="115"/>
      <c r="P123" s="115"/>
      <c r="Q123" s="16">
        <v>8.6999999999999993</v>
      </c>
      <c r="R123" s="2">
        <v>6.5</v>
      </c>
      <c r="S123" s="17">
        <v>11.6</v>
      </c>
      <c r="T123" s="16">
        <v>7.4</v>
      </c>
      <c r="U123" s="2">
        <v>5.4</v>
      </c>
      <c r="V123" s="17">
        <v>10.1</v>
      </c>
      <c r="W123" s="16">
        <v>53.9</v>
      </c>
      <c r="X123" s="2">
        <v>49.4</v>
      </c>
      <c r="Y123" s="17">
        <v>58.4</v>
      </c>
      <c r="Z123" s="55"/>
      <c r="AA123" s="54"/>
      <c r="AB123" s="107"/>
    </row>
    <row r="124" spans="1:28" x14ac:dyDescent="0.2">
      <c r="A124" s="62" t="s">
        <v>26</v>
      </c>
      <c r="B124" s="79"/>
      <c r="C124" s="6" t="s">
        <v>32</v>
      </c>
      <c r="D124" s="110" t="s">
        <v>64</v>
      </c>
      <c r="E124" s="115">
        <f t="shared" ref="E124:E132" si="53">Q133</f>
        <v>14.8</v>
      </c>
      <c r="F124" s="115">
        <f t="shared" ref="F124:P132" si="54">R133</f>
        <v>11.6</v>
      </c>
      <c r="G124" s="115">
        <f t="shared" si="54"/>
        <v>18.7</v>
      </c>
      <c r="H124" s="115">
        <f t="shared" si="54"/>
        <v>16.600000000000001</v>
      </c>
      <c r="I124" s="115">
        <f t="shared" si="54"/>
        <v>13.3</v>
      </c>
      <c r="J124" s="115">
        <f t="shared" si="54"/>
        <v>20.7</v>
      </c>
      <c r="K124" s="115">
        <f t="shared" si="54"/>
        <v>64.5</v>
      </c>
      <c r="L124" s="115">
        <f t="shared" si="54"/>
        <v>59.6</v>
      </c>
      <c r="M124" s="115">
        <f t="shared" si="54"/>
        <v>69.099999999999994</v>
      </c>
      <c r="N124" s="115"/>
      <c r="O124" s="115"/>
      <c r="P124" s="115"/>
      <c r="Q124" s="16">
        <v>10.1</v>
      </c>
      <c r="R124" s="2">
        <v>7.8</v>
      </c>
      <c r="S124" s="17">
        <v>13.2</v>
      </c>
      <c r="T124" s="16">
        <v>7</v>
      </c>
      <c r="U124" s="2">
        <v>5</v>
      </c>
      <c r="V124" s="17">
        <v>9.6</v>
      </c>
      <c r="W124" s="16">
        <v>53.1</v>
      </c>
      <c r="X124" s="2">
        <v>48.6</v>
      </c>
      <c r="Y124" s="17">
        <v>57.5</v>
      </c>
      <c r="Z124" s="55"/>
      <c r="AA124" s="54"/>
      <c r="AB124" s="107"/>
    </row>
    <row r="125" spans="1:28" x14ac:dyDescent="0.2">
      <c r="A125" s="62" t="s">
        <v>26</v>
      </c>
      <c r="B125" s="79"/>
      <c r="C125" s="6" t="s">
        <v>33</v>
      </c>
      <c r="D125" s="110" t="s">
        <v>65</v>
      </c>
      <c r="E125" s="115">
        <f t="shared" si="53"/>
        <v>17.2</v>
      </c>
      <c r="F125" s="115">
        <f t="shared" si="54"/>
        <v>14.1</v>
      </c>
      <c r="G125" s="115">
        <f t="shared" si="54"/>
        <v>20.8</v>
      </c>
      <c r="H125" s="115">
        <f t="shared" si="54"/>
        <v>19.5</v>
      </c>
      <c r="I125" s="115">
        <f t="shared" si="54"/>
        <v>16.3</v>
      </c>
      <c r="J125" s="115">
        <f t="shared" si="54"/>
        <v>23.3</v>
      </c>
      <c r="K125" s="115">
        <f t="shared" si="54"/>
        <v>63.3</v>
      </c>
      <c r="L125" s="115">
        <f t="shared" si="54"/>
        <v>58.9</v>
      </c>
      <c r="M125" s="115">
        <f t="shared" si="54"/>
        <v>67.400000000000006</v>
      </c>
      <c r="N125" s="115">
        <f t="shared" si="54"/>
        <v>4.8</v>
      </c>
      <c r="O125" s="115">
        <f t="shared" si="54"/>
        <v>3.2</v>
      </c>
      <c r="P125" s="115">
        <f t="shared" si="54"/>
        <v>7</v>
      </c>
      <c r="Q125" s="16">
        <v>9.1</v>
      </c>
      <c r="R125" s="2">
        <v>6.9</v>
      </c>
      <c r="S125" s="17">
        <v>12</v>
      </c>
      <c r="T125" s="16">
        <v>5.7</v>
      </c>
      <c r="U125" s="2">
        <v>4</v>
      </c>
      <c r="V125" s="17">
        <v>8.1999999999999993</v>
      </c>
      <c r="W125" s="16">
        <v>55</v>
      </c>
      <c r="X125" s="2">
        <v>50.6</v>
      </c>
      <c r="Y125" s="17">
        <v>59.4</v>
      </c>
      <c r="Z125" s="55"/>
      <c r="AA125" s="54"/>
      <c r="AB125" s="107"/>
    </row>
    <row r="126" spans="1:28" x14ac:dyDescent="0.2">
      <c r="A126" s="62" t="s">
        <v>26</v>
      </c>
      <c r="B126" s="64"/>
      <c r="C126" s="51" t="s">
        <v>34</v>
      </c>
      <c r="D126" s="110" t="s">
        <v>66</v>
      </c>
      <c r="E126" s="115">
        <f t="shared" si="53"/>
        <v>12.7</v>
      </c>
      <c r="F126" s="115">
        <f t="shared" si="54"/>
        <v>10.1</v>
      </c>
      <c r="G126" s="115">
        <f t="shared" si="54"/>
        <v>15.9</v>
      </c>
      <c r="H126" s="115">
        <f t="shared" si="54"/>
        <v>14.1</v>
      </c>
      <c r="I126" s="115">
        <f t="shared" si="54"/>
        <v>11.4</v>
      </c>
      <c r="J126" s="115">
        <f t="shared" si="54"/>
        <v>17.5</v>
      </c>
      <c r="K126" s="115">
        <f t="shared" si="54"/>
        <v>59.5</v>
      </c>
      <c r="L126" s="115">
        <f t="shared" si="54"/>
        <v>55.1</v>
      </c>
      <c r="M126" s="115">
        <f t="shared" si="54"/>
        <v>63.7</v>
      </c>
      <c r="N126" s="115">
        <f t="shared" si="54"/>
        <v>2.6</v>
      </c>
      <c r="O126" s="115">
        <f t="shared" si="54"/>
        <v>1.5</v>
      </c>
      <c r="P126" s="115">
        <f t="shared" si="54"/>
        <v>2.6</v>
      </c>
      <c r="Q126" s="16">
        <v>10.83075</v>
      </c>
      <c r="R126" s="2">
        <v>8.4070800000000006</v>
      </c>
      <c r="S126" s="17">
        <v>13.847499999999998</v>
      </c>
      <c r="T126" s="16">
        <v>7.105599999999999</v>
      </c>
      <c r="U126" s="2">
        <v>5.1757900000000001</v>
      </c>
      <c r="V126" s="17">
        <v>9.6814900000000002</v>
      </c>
      <c r="W126" s="16">
        <v>52.158070000000002</v>
      </c>
      <c r="X126" s="2">
        <v>47.689459999999997</v>
      </c>
      <c r="Y126" s="17">
        <v>56.592399999999998</v>
      </c>
      <c r="Z126" s="55"/>
      <c r="AA126" s="54"/>
      <c r="AB126" s="107"/>
    </row>
    <row r="127" spans="1:28" x14ac:dyDescent="0.2">
      <c r="A127" s="62" t="s">
        <v>26</v>
      </c>
      <c r="B127" s="79"/>
      <c r="C127" s="6" t="s">
        <v>35</v>
      </c>
      <c r="D127" s="110" t="s">
        <v>67</v>
      </c>
      <c r="E127" s="115">
        <f t="shared" si="53"/>
        <v>15</v>
      </c>
      <c r="F127" s="115">
        <f t="shared" si="54"/>
        <v>12.1</v>
      </c>
      <c r="G127" s="115">
        <f t="shared" si="54"/>
        <v>18.399999999999999</v>
      </c>
      <c r="H127" s="115">
        <f t="shared" si="54"/>
        <v>16.3</v>
      </c>
      <c r="I127" s="115">
        <f t="shared" si="54"/>
        <v>13.3</v>
      </c>
      <c r="J127" s="115">
        <f t="shared" si="54"/>
        <v>19.8</v>
      </c>
      <c r="K127" s="115">
        <f t="shared" si="54"/>
        <v>59.3</v>
      </c>
      <c r="L127" s="115">
        <f t="shared" si="54"/>
        <v>54.9</v>
      </c>
      <c r="M127" s="115">
        <f t="shared" si="54"/>
        <v>63.6</v>
      </c>
      <c r="N127" s="115">
        <f t="shared" si="54"/>
        <v>2.5</v>
      </c>
      <c r="O127" s="115">
        <f t="shared" si="54"/>
        <v>1.4</v>
      </c>
      <c r="P127" s="115">
        <f t="shared" si="54"/>
        <v>4.3</v>
      </c>
      <c r="Q127" s="55">
        <v>10.7</v>
      </c>
      <c r="R127" s="2">
        <v>8.3000000000000007</v>
      </c>
      <c r="S127" s="17">
        <v>13.6</v>
      </c>
      <c r="T127" s="16">
        <v>9</v>
      </c>
      <c r="U127" s="2">
        <v>6.8</v>
      </c>
      <c r="V127" s="17">
        <v>11.8</v>
      </c>
      <c r="W127" s="16">
        <v>55.3</v>
      </c>
      <c r="X127" s="2">
        <v>50.9</v>
      </c>
      <c r="Y127" s="17">
        <v>59.7</v>
      </c>
      <c r="Z127" s="55"/>
      <c r="AA127" s="54"/>
      <c r="AB127" s="107"/>
    </row>
    <row r="128" spans="1:28" x14ac:dyDescent="0.2">
      <c r="A128" s="62" t="s">
        <v>26</v>
      </c>
      <c r="B128" s="64"/>
      <c r="C128" s="51" t="s">
        <v>36</v>
      </c>
      <c r="D128" s="110" t="s">
        <v>68</v>
      </c>
      <c r="E128" s="115">
        <f t="shared" si="53"/>
        <v>11.6</v>
      </c>
      <c r="F128" s="115">
        <f t="shared" si="54"/>
        <v>9.1</v>
      </c>
      <c r="G128" s="115">
        <f t="shared" si="54"/>
        <v>14.7</v>
      </c>
      <c r="H128" s="115">
        <f t="shared" si="54"/>
        <v>11.9</v>
      </c>
      <c r="I128" s="115">
        <f t="shared" si="54"/>
        <v>9.3000000000000007</v>
      </c>
      <c r="J128" s="115">
        <f t="shared" si="54"/>
        <v>15.2</v>
      </c>
      <c r="K128" s="115">
        <f t="shared" si="54"/>
        <v>55.7</v>
      </c>
      <c r="L128" s="115">
        <f t="shared" si="54"/>
        <v>51.2</v>
      </c>
      <c r="M128" s="115">
        <f t="shared" si="54"/>
        <v>60.1</v>
      </c>
      <c r="N128" s="115">
        <f t="shared" si="54"/>
        <v>3</v>
      </c>
      <c r="O128" s="115">
        <f t="shared" si="54"/>
        <v>1.8</v>
      </c>
      <c r="P128" s="115">
        <f t="shared" si="54"/>
        <v>4.9000000000000004</v>
      </c>
      <c r="Q128" s="16">
        <v>8.6999999999999993</v>
      </c>
      <c r="R128" s="2">
        <v>6.5</v>
      </c>
      <c r="S128" s="17">
        <v>11.6</v>
      </c>
      <c r="T128" s="16">
        <v>6.6</v>
      </c>
      <c r="U128" s="2">
        <v>4.7</v>
      </c>
      <c r="V128" s="17">
        <v>9.1999999999999993</v>
      </c>
      <c r="W128" s="16">
        <v>57.1</v>
      </c>
      <c r="X128" s="2">
        <v>52.7</v>
      </c>
      <c r="Y128" s="17">
        <v>61.4</v>
      </c>
      <c r="Z128" s="26"/>
      <c r="AA128" s="54"/>
      <c r="AB128" s="107"/>
    </row>
    <row r="129" spans="1:28" x14ac:dyDescent="0.2">
      <c r="A129" s="61" t="s">
        <v>26</v>
      </c>
      <c r="B129" s="64"/>
      <c r="C129" s="51" t="s">
        <v>37</v>
      </c>
      <c r="D129" s="110" t="s">
        <v>69</v>
      </c>
      <c r="E129" s="115">
        <f t="shared" si="53"/>
        <v>11</v>
      </c>
      <c r="F129" s="115">
        <f t="shared" si="54"/>
        <v>8.3000000000000007</v>
      </c>
      <c r="G129" s="115">
        <f t="shared" si="54"/>
        <v>14.3</v>
      </c>
      <c r="H129" s="115">
        <f t="shared" si="54"/>
        <v>11.7</v>
      </c>
      <c r="I129" s="115">
        <f t="shared" si="54"/>
        <v>9</v>
      </c>
      <c r="J129" s="115">
        <f t="shared" si="54"/>
        <v>15.2</v>
      </c>
      <c r="K129" s="115">
        <f t="shared" si="54"/>
        <v>61.3</v>
      </c>
      <c r="L129" s="115">
        <f t="shared" si="54"/>
        <v>56.5</v>
      </c>
      <c r="M129" s="115">
        <f t="shared" si="54"/>
        <v>65.900000000000006</v>
      </c>
      <c r="N129" s="115">
        <f t="shared" si="54"/>
        <v>4.3</v>
      </c>
      <c r="O129" s="115">
        <f t="shared" si="54"/>
        <v>2.8</v>
      </c>
      <c r="P129" s="115">
        <f t="shared" si="54"/>
        <v>6.7</v>
      </c>
      <c r="Q129" s="13">
        <v>11</v>
      </c>
      <c r="R129" s="14">
        <v>8.5</v>
      </c>
      <c r="S129" s="15">
        <v>14.2</v>
      </c>
      <c r="T129" s="13">
        <v>9.1999999999999993</v>
      </c>
      <c r="U129" s="14">
        <v>6.9</v>
      </c>
      <c r="V129" s="15">
        <v>12.2</v>
      </c>
      <c r="W129" s="13">
        <v>56.7</v>
      </c>
      <c r="X129" s="14">
        <v>52.2</v>
      </c>
      <c r="Y129" s="15">
        <v>61.1</v>
      </c>
      <c r="Z129" s="26"/>
      <c r="AA129" s="27"/>
      <c r="AB129" s="4"/>
    </row>
    <row r="130" spans="1:28" x14ac:dyDescent="0.2">
      <c r="A130" s="62" t="s">
        <v>26</v>
      </c>
      <c r="B130" s="64"/>
      <c r="C130" s="51" t="s">
        <v>38</v>
      </c>
      <c r="D130" s="110" t="s">
        <v>70</v>
      </c>
      <c r="E130" s="115">
        <f t="shared" si="53"/>
        <v>10.6</v>
      </c>
      <c r="F130" s="115">
        <f t="shared" si="54"/>
        <v>8</v>
      </c>
      <c r="G130" s="115">
        <f t="shared" si="54"/>
        <v>13.8</v>
      </c>
      <c r="H130" s="115">
        <f t="shared" si="54"/>
        <v>8.3000000000000007</v>
      </c>
      <c r="I130" s="115">
        <f t="shared" si="54"/>
        <v>6.1</v>
      </c>
      <c r="J130" s="115">
        <f t="shared" si="54"/>
        <v>11.3</v>
      </c>
      <c r="K130" s="115">
        <f t="shared" si="54"/>
        <v>55.8</v>
      </c>
      <c r="L130" s="115">
        <f t="shared" si="54"/>
        <v>51</v>
      </c>
      <c r="M130" s="115">
        <f t="shared" si="54"/>
        <v>60.4</v>
      </c>
      <c r="N130" s="115">
        <f t="shared" si="54"/>
        <v>4.9000000000000004</v>
      </c>
      <c r="O130" s="115">
        <f t="shared" si="54"/>
        <v>3.2</v>
      </c>
      <c r="P130" s="115">
        <f t="shared" si="54"/>
        <v>7.4</v>
      </c>
      <c r="Q130" s="16">
        <v>14.3</v>
      </c>
      <c r="R130" s="2">
        <v>11.4</v>
      </c>
      <c r="S130" s="17">
        <v>17.7</v>
      </c>
      <c r="T130" s="16">
        <v>14.4</v>
      </c>
      <c r="U130" s="2">
        <v>11.5</v>
      </c>
      <c r="V130" s="17">
        <v>17.899999999999999</v>
      </c>
      <c r="W130" s="16">
        <v>54.1</v>
      </c>
      <c r="X130" s="2">
        <v>49.5</v>
      </c>
      <c r="Y130" s="17">
        <v>58.6</v>
      </c>
      <c r="Z130" s="55"/>
      <c r="AA130" s="54"/>
      <c r="AB130" s="107"/>
    </row>
    <row r="131" spans="1:28" x14ac:dyDescent="0.2">
      <c r="A131" s="62" t="s">
        <v>26</v>
      </c>
      <c r="B131" s="64"/>
      <c r="C131" s="51" t="s">
        <v>39</v>
      </c>
      <c r="D131" s="110" t="s">
        <v>86</v>
      </c>
      <c r="E131" s="115">
        <f t="shared" si="53"/>
        <v>11.8</v>
      </c>
      <c r="F131" s="115">
        <f t="shared" si="54"/>
        <v>9.1999999999999993</v>
      </c>
      <c r="G131" s="115">
        <f t="shared" si="54"/>
        <v>15</v>
      </c>
      <c r="H131" s="115">
        <f t="shared" si="54"/>
        <v>10.1</v>
      </c>
      <c r="I131" s="115">
        <f t="shared" si="54"/>
        <v>7.7</v>
      </c>
      <c r="J131" s="115">
        <f t="shared" si="54"/>
        <v>13.2</v>
      </c>
      <c r="K131" s="115">
        <f t="shared" si="54"/>
        <v>53.8</v>
      </c>
      <c r="L131" s="115">
        <f t="shared" si="54"/>
        <v>49.2</v>
      </c>
      <c r="M131" s="115">
        <f t="shared" si="54"/>
        <v>58.3</v>
      </c>
      <c r="N131" s="115">
        <f t="shared" si="54"/>
        <v>3.7</v>
      </c>
      <c r="O131" s="115">
        <f t="shared" si="54"/>
        <v>2.4</v>
      </c>
      <c r="P131" s="115">
        <f t="shared" si="54"/>
        <v>5.9</v>
      </c>
      <c r="Q131" s="16">
        <v>8.4</v>
      </c>
      <c r="R131" s="2">
        <v>6.3</v>
      </c>
      <c r="S131" s="17">
        <v>11.3</v>
      </c>
      <c r="T131" s="16">
        <v>14.9</v>
      </c>
      <c r="U131" s="2">
        <v>12</v>
      </c>
      <c r="V131" s="17">
        <v>18.399999999999999</v>
      </c>
      <c r="W131" s="16">
        <v>52.9</v>
      </c>
      <c r="X131" s="2">
        <v>48.4</v>
      </c>
      <c r="Y131" s="17">
        <v>57.3</v>
      </c>
      <c r="Z131" s="55"/>
      <c r="AA131" s="54"/>
      <c r="AB131" s="107"/>
    </row>
    <row r="132" spans="1:28" x14ac:dyDescent="0.2">
      <c r="A132" s="62" t="s">
        <v>26</v>
      </c>
      <c r="B132" s="64"/>
      <c r="C132" s="51" t="s">
        <v>40</v>
      </c>
      <c r="D132" s="110" t="s">
        <v>72</v>
      </c>
      <c r="E132" s="115">
        <f t="shared" si="53"/>
        <v>36.299999999999997</v>
      </c>
      <c r="F132" s="115">
        <f t="shared" si="54"/>
        <v>30</v>
      </c>
      <c r="G132" s="115">
        <f t="shared" si="54"/>
        <v>43.2</v>
      </c>
      <c r="H132" s="115">
        <f t="shared" si="54"/>
        <v>18.5</v>
      </c>
      <c r="I132" s="115">
        <f t="shared" si="54"/>
        <v>13.7</v>
      </c>
      <c r="J132" s="115">
        <f t="shared" si="54"/>
        <v>24.6</v>
      </c>
      <c r="K132" s="115">
        <f t="shared" si="54"/>
        <v>71.099999999999994</v>
      </c>
      <c r="L132" s="115">
        <f t="shared" si="54"/>
        <v>64.400000000000006</v>
      </c>
      <c r="M132" s="115">
        <f t="shared" si="54"/>
        <v>76.900000000000006</v>
      </c>
      <c r="N132" s="115">
        <f t="shared" si="54"/>
        <v>17.8</v>
      </c>
      <c r="O132" s="115">
        <f t="shared" si="54"/>
        <v>13.1</v>
      </c>
      <c r="P132" s="115">
        <f t="shared" si="54"/>
        <v>23.6</v>
      </c>
      <c r="Q132" s="16">
        <v>13.7</v>
      </c>
      <c r="R132" s="2">
        <v>10.8</v>
      </c>
      <c r="S132" s="17">
        <v>17.3</v>
      </c>
      <c r="T132" s="16">
        <v>13.5</v>
      </c>
      <c r="U132" s="2">
        <v>10.6</v>
      </c>
      <c r="V132" s="17">
        <v>17.100000000000001</v>
      </c>
      <c r="W132" s="54">
        <v>61</v>
      </c>
      <c r="X132" s="2">
        <v>56.4</v>
      </c>
      <c r="Y132" s="17">
        <v>65.5</v>
      </c>
      <c r="Z132" s="55"/>
      <c r="AA132" s="54"/>
      <c r="AB132" s="107"/>
    </row>
    <row r="133" spans="1:28" ht="16" x14ac:dyDescent="0.2">
      <c r="A133" s="62" t="s">
        <v>26</v>
      </c>
      <c r="B133" s="39"/>
      <c r="C133" s="60" t="s">
        <v>41</v>
      </c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6">
        <v>14.8</v>
      </c>
      <c r="R133" s="2">
        <v>11.6</v>
      </c>
      <c r="S133" s="17">
        <v>18.7</v>
      </c>
      <c r="T133" s="16">
        <v>16.600000000000001</v>
      </c>
      <c r="U133" s="2">
        <v>13.3</v>
      </c>
      <c r="V133" s="17">
        <v>20.7</v>
      </c>
      <c r="W133" s="16">
        <v>64.5</v>
      </c>
      <c r="X133" s="2">
        <v>59.6</v>
      </c>
      <c r="Y133" s="17">
        <v>69.099999999999994</v>
      </c>
      <c r="Z133" s="55"/>
      <c r="AA133" s="54"/>
      <c r="AB133" s="107"/>
    </row>
    <row r="134" spans="1:28" ht="16" x14ac:dyDescent="0.2">
      <c r="A134" s="61" t="s">
        <v>26</v>
      </c>
      <c r="B134" s="39"/>
      <c r="C134" s="60" t="s">
        <v>42</v>
      </c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3">
        <v>17.2</v>
      </c>
      <c r="R134" s="14">
        <v>14.1</v>
      </c>
      <c r="S134" s="15">
        <v>20.8</v>
      </c>
      <c r="T134" s="13">
        <v>19.5</v>
      </c>
      <c r="U134" s="14">
        <v>16.3</v>
      </c>
      <c r="V134" s="15">
        <v>23.3</v>
      </c>
      <c r="W134" s="13">
        <v>63.3</v>
      </c>
      <c r="X134" s="14">
        <v>58.9</v>
      </c>
      <c r="Y134" s="15">
        <v>67.400000000000006</v>
      </c>
      <c r="Z134" s="26">
        <v>4.8</v>
      </c>
      <c r="AA134" s="36">
        <v>3.2</v>
      </c>
      <c r="AB134" s="38">
        <v>7</v>
      </c>
    </row>
    <row r="135" spans="1:28" ht="16" x14ac:dyDescent="0.2">
      <c r="A135" s="61" t="s">
        <v>26</v>
      </c>
      <c r="B135" s="39"/>
      <c r="C135" s="60" t="s">
        <v>44</v>
      </c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3">
        <v>12.7</v>
      </c>
      <c r="R135" s="14">
        <v>10.1</v>
      </c>
      <c r="S135" s="15">
        <v>15.9</v>
      </c>
      <c r="T135" s="13">
        <v>14.1</v>
      </c>
      <c r="U135" s="14">
        <v>11.4</v>
      </c>
      <c r="V135" s="15">
        <v>17.5</v>
      </c>
      <c r="W135" s="13">
        <v>59.5</v>
      </c>
      <c r="X135" s="14">
        <v>55.1</v>
      </c>
      <c r="Y135" s="15">
        <v>63.7</v>
      </c>
      <c r="Z135" s="26">
        <v>2.6</v>
      </c>
      <c r="AA135" s="27">
        <v>1.5</v>
      </c>
      <c r="AB135" s="4">
        <v>2.6</v>
      </c>
    </row>
    <row r="136" spans="1:28" ht="16" x14ac:dyDescent="0.2">
      <c r="A136" s="62" t="s">
        <v>26</v>
      </c>
      <c r="B136" s="39"/>
      <c r="C136" s="60" t="s">
        <v>48</v>
      </c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6">
        <v>15</v>
      </c>
      <c r="R136" s="2">
        <v>12.1</v>
      </c>
      <c r="S136" s="17">
        <v>18.399999999999999</v>
      </c>
      <c r="T136" s="16">
        <v>16.3</v>
      </c>
      <c r="U136" s="2">
        <v>13.3</v>
      </c>
      <c r="V136" s="17">
        <v>19.8</v>
      </c>
      <c r="W136" s="16">
        <v>59.3</v>
      </c>
      <c r="X136" s="2">
        <v>54.9</v>
      </c>
      <c r="Y136" s="17">
        <v>63.6</v>
      </c>
      <c r="Z136" s="55">
        <v>2.5</v>
      </c>
      <c r="AA136" s="54">
        <v>1.4</v>
      </c>
      <c r="AB136" s="107">
        <v>4.3</v>
      </c>
    </row>
    <row r="137" spans="1:28" ht="16" x14ac:dyDescent="0.2">
      <c r="A137" s="62" t="s">
        <v>26</v>
      </c>
      <c r="B137" s="39"/>
      <c r="C137" s="60" t="s">
        <v>49</v>
      </c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6">
        <v>11.6</v>
      </c>
      <c r="R137" s="2">
        <v>9.1</v>
      </c>
      <c r="S137" s="17">
        <v>14.7</v>
      </c>
      <c r="T137" s="16">
        <v>11.9</v>
      </c>
      <c r="U137" s="2">
        <v>9.3000000000000007</v>
      </c>
      <c r="V137" s="17">
        <v>15.2</v>
      </c>
      <c r="W137" s="16">
        <v>55.7</v>
      </c>
      <c r="X137" s="2">
        <v>51.2</v>
      </c>
      <c r="Y137" s="17">
        <v>60.1</v>
      </c>
      <c r="Z137" s="55">
        <v>3</v>
      </c>
      <c r="AA137" s="54">
        <v>1.8</v>
      </c>
      <c r="AB137" s="107">
        <v>4.9000000000000004</v>
      </c>
    </row>
    <row r="138" spans="1:28" ht="16" x14ac:dyDescent="0.2">
      <c r="A138" s="62" t="s">
        <v>26</v>
      </c>
      <c r="B138" s="39"/>
      <c r="C138" s="60" t="s">
        <v>50</v>
      </c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6">
        <v>11</v>
      </c>
      <c r="R138" s="2">
        <v>8.3000000000000007</v>
      </c>
      <c r="S138" s="17">
        <v>14.3</v>
      </c>
      <c r="T138" s="16">
        <v>11.7</v>
      </c>
      <c r="U138" s="2">
        <v>9</v>
      </c>
      <c r="V138" s="17">
        <v>15.2</v>
      </c>
      <c r="W138" s="16">
        <v>61.3</v>
      </c>
      <c r="X138" s="2">
        <v>56.5</v>
      </c>
      <c r="Y138" s="17">
        <v>65.900000000000006</v>
      </c>
      <c r="Z138" s="55">
        <v>4.3</v>
      </c>
      <c r="AA138" s="54">
        <v>2.8</v>
      </c>
      <c r="AB138" s="107">
        <v>6.7</v>
      </c>
    </row>
    <row r="139" spans="1:28" ht="16" x14ac:dyDescent="0.2">
      <c r="A139" s="62" t="s">
        <v>26</v>
      </c>
      <c r="B139" s="39"/>
      <c r="C139" s="60" t="s">
        <v>51</v>
      </c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6">
        <v>10.6</v>
      </c>
      <c r="R139" s="2">
        <v>8</v>
      </c>
      <c r="S139" s="17">
        <v>13.8</v>
      </c>
      <c r="T139" s="16">
        <v>8.3000000000000007</v>
      </c>
      <c r="U139" s="2">
        <v>6.1</v>
      </c>
      <c r="V139" s="17">
        <v>11.3</v>
      </c>
      <c r="W139" s="16">
        <v>55.8</v>
      </c>
      <c r="X139" s="2">
        <v>51</v>
      </c>
      <c r="Y139" s="17">
        <v>60.4</v>
      </c>
      <c r="Z139" s="55">
        <v>4.9000000000000004</v>
      </c>
      <c r="AA139" s="54">
        <v>3.2</v>
      </c>
      <c r="AB139" s="107">
        <v>7.4</v>
      </c>
    </row>
    <row r="140" spans="1:28" ht="16" x14ac:dyDescent="0.2">
      <c r="A140" s="62" t="s">
        <v>26</v>
      </c>
      <c r="B140" s="39"/>
      <c r="C140" s="60" t="s">
        <v>52</v>
      </c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6">
        <v>11.8</v>
      </c>
      <c r="R140" s="2">
        <v>9.1999999999999993</v>
      </c>
      <c r="S140" s="17">
        <v>15</v>
      </c>
      <c r="T140" s="16">
        <v>10.1</v>
      </c>
      <c r="U140" s="2">
        <v>7.7</v>
      </c>
      <c r="V140" s="17">
        <v>13.2</v>
      </c>
      <c r="W140" s="16">
        <v>53.8</v>
      </c>
      <c r="X140" s="2">
        <v>49.2</v>
      </c>
      <c r="Y140" s="17">
        <v>58.3</v>
      </c>
      <c r="Z140" s="55">
        <v>3.7</v>
      </c>
      <c r="AA140" s="54">
        <v>2.4</v>
      </c>
      <c r="AB140" s="107">
        <v>5.9</v>
      </c>
    </row>
    <row r="141" spans="1:28" ht="16" x14ac:dyDescent="0.2">
      <c r="A141" s="62" t="s">
        <v>26</v>
      </c>
      <c r="B141" s="39"/>
      <c r="C141" s="60" t="s">
        <v>53</v>
      </c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52">
        <v>36.299999999999997</v>
      </c>
      <c r="R141" s="24">
        <v>30</v>
      </c>
      <c r="S141" s="25">
        <v>43.2</v>
      </c>
      <c r="T141" s="52">
        <v>18.5</v>
      </c>
      <c r="U141" s="24">
        <v>13.7</v>
      </c>
      <c r="V141" s="25">
        <v>24.6</v>
      </c>
      <c r="W141" s="52">
        <v>71.099999999999994</v>
      </c>
      <c r="X141" s="24">
        <v>64.400000000000006</v>
      </c>
      <c r="Y141" s="25">
        <v>76.900000000000006</v>
      </c>
      <c r="Z141" s="52">
        <v>17.8</v>
      </c>
      <c r="AA141" s="53">
        <v>13.1</v>
      </c>
      <c r="AB141" s="40">
        <v>23.6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F5CF-504C-334F-8734-74C335E6AF78}">
  <dimension ref="A1:AB29"/>
  <sheetViews>
    <sheetView workbookViewId="0">
      <selection sqref="A1:AB32"/>
    </sheetView>
  </sheetViews>
  <sheetFormatPr baseColWidth="10" defaultRowHeight="15" x14ac:dyDescent="0.2"/>
  <sheetData>
    <row r="1" spans="1:28" x14ac:dyDescent="0.2">
      <c r="A1" s="3" t="s">
        <v>30</v>
      </c>
      <c r="B1" s="3"/>
      <c r="C1" s="5" t="s">
        <v>1</v>
      </c>
      <c r="D1" s="108" t="s">
        <v>73</v>
      </c>
      <c r="E1" t="s">
        <v>74</v>
      </c>
      <c r="F1" t="s">
        <v>76</v>
      </c>
      <c r="G1" t="s">
        <v>77</v>
      </c>
      <c r="H1" t="s">
        <v>75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s="10" t="s">
        <v>2</v>
      </c>
      <c r="R1" s="11" t="s">
        <v>11</v>
      </c>
      <c r="S1" s="12" t="s">
        <v>12</v>
      </c>
      <c r="T1" s="18" t="s">
        <v>3</v>
      </c>
      <c r="U1" s="19" t="s">
        <v>13</v>
      </c>
      <c r="V1" s="20" t="s">
        <v>14</v>
      </c>
      <c r="W1" s="21" t="s">
        <v>15</v>
      </c>
      <c r="X1" s="22" t="s">
        <v>16</v>
      </c>
      <c r="Y1" s="23" t="s">
        <v>17</v>
      </c>
      <c r="Z1" s="100" t="s">
        <v>45</v>
      </c>
      <c r="AA1" s="101" t="s">
        <v>46</v>
      </c>
      <c r="AB1" s="102" t="s">
        <v>47</v>
      </c>
    </row>
    <row r="2" spans="1:28" x14ac:dyDescent="0.2">
      <c r="A2" s="69" t="s">
        <v>22</v>
      </c>
      <c r="B2" s="42"/>
      <c r="C2" s="43" t="s">
        <v>6</v>
      </c>
      <c r="D2" s="113" t="s">
        <v>54</v>
      </c>
      <c r="E2" s="115">
        <f>Q2</f>
        <v>33.1</v>
      </c>
      <c r="F2" s="115">
        <f t="shared" ref="F2:M2" si="0">R2</f>
        <v>26.8</v>
      </c>
      <c r="G2" s="115">
        <f t="shared" si="0"/>
        <v>40</v>
      </c>
      <c r="H2" s="115">
        <f t="shared" si="0"/>
        <v>0</v>
      </c>
      <c r="I2" s="115">
        <f t="shared" si="0"/>
        <v>0</v>
      </c>
      <c r="J2" s="115">
        <f t="shared" si="0"/>
        <v>0</v>
      </c>
      <c r="K2" s="115">
        <f t="shared" si="0"/>
        <v>0</v>
      </c>
      <c r="L2" s="115">
        <f t="shared" si="0"/>
        <v>0</v>
      </c>
      <c r="M2" s="115">
        <f t="shared" si="0"/>
        <v>0</v>
      </c>
      <c r="N2" s="115"/>
      <c r="O2" s="115"/>
      <c r="P2" s="115"/>
      <c r="Q2" s="52">
        <v>33.1</v>
      </c>
      <c r="R2" s="24">
        <v>26.8</v>
      </c>
      <c r="S2" s="37">
        <v>40</v>
      </c>
      <c r="T2" s="45"/>
      <c r="U2" s="46"/>
      <c r="V2" s="47"/>
      <c r="W2" s="45"/>
      <c r="X2" s="46"/>
      <c r="Y2" s="47"/>
      <c r="Z2" s="56"/>
      <c r="AA2" s="57"/>
      <c r="AB2" s="28"/>
    </row>
    <row r="3" spans="1:28" x14ac:dyDescent="0.2">
      <c r="A3" s="60" t="s">
        <v>22</v>
      </c>
      <c r="B3" s="28"/>
      <c r="C3" s="6" t="s">
        <v>7</v>
      </c>
      <c r="D3" s="113" t="s">
        <v>55</v>
      </c>
      <c r="E3" s="115">
        <f>AVERAGE(Q3:Q6)</f>
        <v>25.325000000000003</v>
      </c>
      <c r="F3" s="115">
        <f t="shared" ref="F3:M3" si="1">AVERAGE(R3:R6)</f>
        <v>19.399999999999999</v>
      </c>
      <c r="G3" s="115">
        <f t="shared" si="1"/>
        <v>32.349999999999994</v>
      </c>
      <c r="H3" s="115">
        <f t="shared" si="1"/>
        <v>22.5</v>
      </c>
      <c r="I3" s="115">
        <f t="shared" si="1"/>
        <v>16.925000000000001</v>
      </c>
      <c r="J3" s="115">
        <f t="shared" si="1"/>
        <v>29.349999999999998</v>
      </c>
      <c r="K3" s="115">
        <f t="shared" si="1"/>
        <v>73.099999999999994</v>
      </c>
      <c r="L3" s="115">
        <f t="shared" si="1"/>
        <v>66.050000000000011</v>
      </c>
      <c r="M3" s="115">
        <f t="shared" si="1"/>
        <v>79.125</v>
      </c>
      <c r="N3" s="115"/>
      <c r="O3" s="115"/>
      <c r="P3" s="115"/>
      <c r="Q3" s="52">
        <v>22.5</v>
      </c>
      <c r="R3" s="44">
        <v>16.8</v>
      </c>
      <c r="S3" s="37">
        <v>29.5</v>
      </c>
      <c r="T3" s="24">
        <v>16.5</v>
      </c>
      <c r="U3" s="24">
        <v>11.7</v>
      </c>
      <c r="V3" s="37">
        <v>22.9</v>
      </c>
      <c r="W3" s="24">
        <v>68.5</v>
      </c>
      <c r="X3" s="44">
        <v>61.1</v>
      </c>
      <c r="Y3" s="37">
        <v>75</v>
      </c>
      <c r="Z3" s="26"/>
      <c r="AA3" s="27"/>
      <c r="AB3" s="4"/>
    </row>
    <row r="4" spans="1:28" x14ac:dyDescent="0.2">
      <c r="A4" s="67" t="s">
        <v>22</v>
      </c>
      <c r="B4" s="42"/>
      <c r="C4" s="43" t="s">
        <v>8</v>
      </c>
      <c r="D4" s="113" t="s">
        <v>56</v>
      </c>
      <c r="E4" s="115">
        <f>AVERAGE(Q7:Q10)</f>
        <v>22.3</v>
      </c>
      <c r="F4" s="115">
        <f t="shared" ref="F4:M4" si="2">AVERAGE(R7:R10)</f>
        <v>16.600000000000001</v>
      </c>
      <c r="G4" s="115">
        <f t="shared" si="2"/>
        <v>29.425000000000001</v>
      </c>
      <c r="H4" s="115">
        <f t="shared" si="2"/>
        <v>17.7</v>
      </c>
      <c r="I4" s="115">
        <f t="shared" si="2"/>
        <v>12.624999999999998</v>
      </c>
      <c r="J4" s="115">
        <f t="shared" si="2"/>
        <v>24.35</v>
      </c>
      <c r="K4" s="115">
        <f t="shared" si="2"/>
        <v>72.099999999999994</v>
      </c>
      <c r="L4" s="115">
        <f t="shared" si="2"/>
        <v>64.650000000000006</v>
      </c>
      <c r="M4" s="115">
        <f t="shared" si="2"/>
        <v>76.825000000000003</v>
      </c>
      <c r="N4" s="115"/>
      <c r="O4" s="115"/>
      <c r="P4" s="115"/>
      <c r="Q4" s="13">
        <v>24.2</v>
      </c>
      <c r="R4" s="14">
        <v>18.399999999999999</v>
      </c>
      <c r="S4" s="15">
        <v>31.2</v>
      </c>
      <c r="T4" s="14">
        <v>21.7</v>
      </c>
      <c r="U4" s="14">
        <v>16</v>
      </c>
      <c r="V4" s="15">
        <v>28.7</v>
      </c>
      <c r="W4" s="14">
        <v>70.599999999999994</v>
      </c>
      <c r="X4" s="14">
        <v>63.3</v>
      </c>
      <c r="Y4" s="15">
        <v>76.900000000000006</v>
      </c>
      <c r="Z4" s="26"/>
      <c r="AA4" s="27"/>
      <c r="AB4" s="4"/>
    </row>
    <row r="5" spans="1:28" x14ac:dyDescent="0.2">
      <c r="A5" s="60" t="s">
        <v>22</v>
      </c>
      <c r="B5" s="28"/>
      <c r="C5" s="6" t="s">
        <v>9</v>
      </c>
      <c r="D5" s="113" t="s">
        <v>57</v>
      </c>
      <c r="E5" s="115">
        <f>AVERAGE(Q11:Q12)</f>
        <v>21.45</v>
      </c>
      <c r="F5" s="115">
        <f t="shared" ref="F5:M5" si="3">AVERAGE(R11:R12)</f>
        <v>15.8</v>
      </c>
      <c r="G5" s="115">
        <f t="shared" si="3"/>
        <v>28.450000000000003</v>
      </c>
      <c r="H5" s="115">
        <f t="shared" si="3"/>
        <v>12.350000000000001</v>
      </c>
      <c r="I5" s="115">
        <f t="shared" si="3"/>
        <v>8.0500000000000007</v>
      </c>
      <c r="J5" s="115">
        <f t="shared" si="3"/>
        <v>18.399999999999999</v>
      </c>
      <c r="K5" s="115">
        <f t="shared" si="3"/>
        <v>72.199999999999989</v>
      </c>
      <c r="L5" s="115">
        <f t="shared" si="3"/>
        <v>64.75</v>
      </c>
      <c r="M5" s="115">
        <f t="shared" si="3"/>
        <v>78.550000000000011</v>
      </c>
      <c r="N5" s="115"/>
      <c r="O5" s="115"/>
      <c r="P5" s="115"/>
      <c r="Q5" s="52">
        <v>28.2</v>
      </c>
      <c r="R5" s="24">
        <v>22</v>
      </c>
      <c r="S5" s="25">
        <v>35.4</v>
      </c>
      <c r="T5" s="24">
        <v>22.9</v>
      </c>
      <c r="U5" s="24">
        <v>17.2</v>
      </c>
      <c r="V5" s="25">
        <v>29.8</v>
      </c>
      <c r="W5" s="24">
        <v>73.400000000000006</v>
      </c>
      <c r="X5" s="24">
        <v>66.400000000000006</v>
      </c>
      <c r="Y5" s="25">
        <v>79.400000000000006</v>
      </c>
      <c r="Z5" s="26"/>
      <c r="AA5" s="27"/>
      <c r="AB5" s="4"/>
    </row>
    <row r="6" spans="1:28" x14ac:dyDescent="0.2">
      <c r="A6" s="67" t="s">
        <v>22</v>
      </c>
      <c r="B6" s="42"/>
      <c r="C6" s="51" t="s">
        <v>10</v>
      </c>
      <c r="D6" s="113" t="s">
        <v>58</v>
      </c>
      <c r="E6" s="115">
        <f>AVERAGE(Q13:Q14)</f>
        <v>26.472110000000001</v>
      </c>
      <c r="F6" s="115">
        <f t="shared" ref="F6:M6" si="4">AVERAGE(R13:R14)</f>
        <v>19.895585000000001</v>
      </c>
      <c r="G6" s="115">
        <f t="shared" si="4"/>
        <v>34.359584999999996</v>
      </c>
      <c r="H6" s="115">
        <f t="shared" si="4"/>
        <v>12.40972</v>
      </c>
      <c r="I6" s="115">
        <f t="shared" si="4"/>
        <v>7.85487</v>
      </c>
      <c r="J6" s="115">
        <f t="shared" si="4"/>
        <v>18.934249999999999</v>
      </c>
      <c r="K6" s="115">
        <f t="shared" si="4"/>
        <v>69.193655000000007</v>
      </c>
      <c r="L6" s="115">
        <f t="shared" si="4"/>
        <v>61.177295000000001</v>
      </c>
      <c r="M6" s="115">
        <f t="shared" si="4"/>
        <v>76.128730000000004</v>
      </c>
      <c r="N6" s="115"/>
      <c r="O6" s="115"/>
      <c r="P6" s="115"/>
      <c r="Q6" s="13">
        <v>26.4</v>
      </c>
      <c r="R6" s="14">
        <v>20.399999999999999</v>
      </c>
      <c r="S6" s="15">
        <v>33.299999999999997</v>
      </c>
      <c r="T6" s="14">
        <v>28.9</v>
      </c>
      <c r="U6" s="14">
        <v>22.8</v>
      </c>
      <c r="V6" s="15">
        <v>36</v>
      </c>
      <c r="W6" s="14">
        <v>79.900000000000006</v>
      </c>
      <c r="X6" s="14">
        <v>73.400000000000006</v>
      </c>
      <c r="Y6" s="15">
        <v>85.2</v>
      </c>
      <c r="Z6" s="26"/>
      <c r="AA6" s="27"/>
      <c r="AB6" s="4"/>
    </row>
    <row r="7" spans="1:28" x14ac:dyDescent="0.2">
      <c r="A7" s="60" t="s">
        <v>22</v>
      </c>
      <c r="B7" s="42"/>
      <c r="C7" s="51" t="s">
        <v>18</v>
      </c>
      <c r="D7" s="110" t="s">
        <v>59</v>
      </c>
      <c r="E7" s="115">
        <f>Q15</f>
        <v>25.2</v>
      </c>
      <c r="F7" s="115">
        <f t="shared" ref="F7:M8" si="5">R15</f>
        <v>18.3</v>
      </c>
      <c r="G7" s="115">
        <f t="shared" si="5"/>
        <v>33.700000000000003</v>
      </c>
      <c r="H7" s="115">
        <f t="shared" si="5"/>
        <v>5.9</v>
      </c>
      <c r="I7" s="115">
        <f t="shared" si="5"/>
        <v>3</v>
      </c>
      <c r="J7" s="115">
        <f t="shared" si="5"/>
        <v>11.2</v>
      </c>
      <c r="K7" s="115">
        <f t="shared" si="5"/>
        <v>65.900000000000006</v>
      </c>
      <c r="L7" s="115">
        <f t="shared" si="5"/>
        <v>57.2</v>
      </c>
      <c r="M7" s="115">
        <f t="shared" si="5"/>
        <v>73.7</v>
      </c>
      <c r="N7" s="115"/>
      <c r="O7" s="115"/>
      <c r="P7" s="115"/>
      <c r="Q7" s="52">
        <v>24.8</v>
      </c>
      <c r="R7" s="24">
        <v>18.8</v>
      </c>
      <c r="S7" s="25">
        <v>32.1</v>
      </c>
      <c r="T7" s="24">
        <v>24.6</v>
      </c>
      <c r="U7" s="24">
        <v>18.5</v>
      </c>
      <c r="V7" s="25">
        <v>31.8</v>
      </c>
      <c r="W7" s="24">
        <v>73.5</v>
      </c>
      <c r="X7" s="24">
        <v>66.3</v>
      </c>
      <c r="Y7" s="25">
        <v>79.7</v>
      </c>
      <c r="Z7" s="26"/>
      <c r="AA7" s="27"/>
      <c r="AB7" s="4"/>
    </row>
    <row r="8" spans="1:28" x14ac:dyDescent="0.2">
      <c r="A8" s="60" t="s">
        <v>22</v>
      </c>
      <c r="B8" s="42"/>
      <c r="C8" s="51" t="s">
        <v>21</v>
      </c>
      <c r="D8" s="110" t="s">
        <v>60</v>
      </c>
      <c r="E8" s="115">
        <f>Q16</f>
        <v>28</v>
      </c>
      <c r="F8" s="115">
        <f t="shared" si="5"/>
        <v>20.6</v>
      </c>
      <c r="G8" s="115">
        <f t="shared" si="5"/>
        <v>36.799999999999997</v>
      </c>
      <c r="H8" s="115">
        <f t="shared" si="5"/>
        <v>13.2</v>
      </c>
      <c r="I8" s="115">
        <f t="shared" si="5"/>
        <v>8</v>
      </c>
      <c r="J8" s="115">
        <f t="shared" si="5"/>
        <v>21</v>
      </c>
      <c r="K8" s="115">
        <f t="shared" si="5"/>
        <v>84.1</v>
      </c>
      <c r="L8" s="115">
        <f t="shared" si="5"/>
        <v>76.599999999999994</v>
      </c>
      <c r="M8" s="115">
        <f t="shared" si="5"/>
        <v>89.5</v>
      </c>
      <c r="N8" s="115"/>
      <c r="O8" s="115"/>
      <c r="P8" s="115"/>
      <c r="Q8" s="52">
        <v>23.1</v>
      </c>
      <c r="R8" s="24">
        <v>17.3</v>
      </c>
      <c r="S8" s="25">
        <v>30</v>
      </c>
      <c r="T8" s="52">
        <v>20.100000000000001</v>
      </c>
      <c r="U8" s="24">
        <v>14.8</v>
      </c>
      <c r="V8" s="25">
        <v>26.8</v>
      </c>
      <c r="W8" s="52">
        <v>69</v>
      </c>
      <c r="X8" s="24">
        <v>61.3</v>
      </c>
      <c r="Y8" s="25">
        <v>69</v>
      </c>
      <c r="Z8" s="26"/>
      <c r="AA8" s="27"/>
      <c r="AB8" s="4"/>
    </row>
    <row r="9" spans="1:28" x14ac:dyDescent="0.2">
      <c r="A9" s="60" t="s">
        <v>22</v>
      </c>
      <c r="B9" s="42"/>
      <c r="C9" s="51" t="s">
        <v>27</v>
      </c>
      <c r="D9" s="113" t="s">
        <v>61</v>
      </c>
      <c r="E9" s="115">
        <f>AVERAGE(Q17)</f>
        <v>22.3</v>
      </c>
      <c r="F9" s="115">
        <f t="shared" ref="F9:M9" si="6">AVERAGE(R17)</f>
        <v>16.5</v>
      </c>
      <c r="G9" s="115">
        <f t="shared" si="6"/>
        <v>29.3</v>
      </c>
      <c r="H9" s="115">
        <f t="shared" si="6"/>
        <v>18.600000000000001</v>
      </c>
      <c r="I9" s="115">
        <f t="shared" si="6"/>
        <v>13.2</v>
      </c>
      <c r="J9" s="115">
        <f t="shared" si="6"/>
        <v>25.6</v>
      </c>
      <c r="K9" s="115">
        <f t="shared" si="6"/>
        <v>66.400000000000006</v>
      </c>
      <c r="L9" s="115">
        <f t="shared" si="6"/>
        <v>58.8</v>
      </c>
      <c r="M9" s="115">
        <f t="shared" si="6"/>
        <v>73.3</v>
      </c>
      <c r="N9" s="115"/>
      <c r="O9" s="115"/>
      <c r="P9" s="115"/>
      <c r="Q9" s="13">
        <v>22.8</v>
      </c>
      <c r="R9" s="14">
        <v>17</v>
      </c>
      <c r="S9" s="15">
        <v>29.8</v>
      </c>
      <c r="T9" s="13">
        <v>14.4</v>
      </c>
      <c r="U9" s="14">
        <v>9.9</v>
      </c>
      <c r="V9" s="15">
        <v>20.6</v>
      </c>
      <c r="W9" s="13">
        <v>72</v>
      </c>
      <c r="X9" s="14">
        <v>64.5</v>
      </c>
      <c r="Y9" s="15">
        <v>78.400000000000006</v>
      </c>
      <c r="Z9" s="26"/>
      <c r="AA9" s="27"/>
      <c r="AB9" s="4"/>
    </row>
    <row r="10" spans="1:28" x14ac:dyDescent="0.2">
      <c r="A10" s="60" t="s">
        <v>22</v>
      </c>
      <c r="B10" s="40"/>
      <c r="C10" s="51" t="s">
        <v>28</v>
      </c>
      <c r="D10" s="113" t="s">
        <v>62</v>
      </c>
      <c r="E10" s="115">
        <f>AVERAGE(Q18:Q19)</f>
        <v>27.65</v>
      </c>
      <c r="F10" s="115">
        <f t="shared" ref="F10:M10" si="7">AVERAGE(R18:R19)</f>
        <v>21.1</v>
      </c>
      <c r="G10" s="115">
        <f t="shared" si="7"/>
        <v>35.299999999999997</v>
      </c>
      <c r="H10" s="115">
        <f t="shared" si="7"/>
        <v>30.25</v>
      </c>
      <c r="I10" s="115">
        <f t="shared" si="7"/>
        <v>23.450000000000003</v>
      </c>
      <c r="J10" s="115">
        <f t="shared" si="7"/>
        <v>38</v>
      </c>
      <c r="K10" s="115">
        <f t="shared" si="7"/>
        <v>69.900000000000006</v>
      </c>
      <c r="L10" s="115">
        <f t="shared" si="7"/>
        <v>62</v>
      </c>
      <c r="M10" s="115">
        <f t="shared" si="7"/>
        <v>76.8</v>
      </c>
      <c r="N10" s="115"/>
      <c r="O10" s="115"/>
      <c r="P10" s="115"/>
      <c r="Q10" s="52">
        <v>18.5</v>
      </c>
      <c r="R10" s="24">
        <v>13.3</v>
      </c>
      <c r="S10" s="25">
        <v>25.8</v>
      </c>
      <c r="T10" s="52">
        <v>11.7</v>
      </c>
      <c r="U10" s="24">
        <v>7.3</v>
      </c>
      <c r="V10" s="25">
        <v>18.2</v>
      </c>
      <c r="W10" s="52">
        <v>73.900000000000006</v>
      </c>
      <c r="X10" s="24">
        <v>66.5</v>
      </c>
      <c r="Y10" s="25">
        <v>80.2</v>
      </c>
      <c r="Z10" s="26"/>
      <c r="AA10" s="27"/>
      <c r="AB10" s="4"/>
    </row>
    <row r="11" spans="1:28" x14ac:dyDescent="0.2">
      <c r="A11" s="60" t="s">
        <v>22</v>
      </c>
      <c r="B11" s="64"/>
      <c r="C11" s="51" t="s">
        <v>31</v>
      </c>
      <c r="D11" s="110" t="s">
        <v>63</v>
      </c>
      <c r="E11" s="115">
        <f t="shared" ref="E11:M11" si="8">Q20</f>
        <v>33</v>
      </c>
      <c r="F11" s="115">
        <f t="shared" si="8"/>
        <v>27</v>
      </c>
      <c r="G11" s="115">
        <f t="shared" si="8"/>
        <v>39.5</v>
      </c>
      <c r="H11" s="115">
        <f t="shared" si="8"/>
        <v>25</v>
      </c>
      <c r="I11" s="115">
        <f t="shared" si="8"/>
        <v>19.7</v>
      </c>
      <c r="J11" s="115">
        <f t="shared" si="8"/>
        <v>31.2</v>
      </c>
      <c r="K11" s="115">
        <f t="shared" si="8"/>
        <v>72.599999999999994</v>
      </c>
      <c r="L11" s="115">
        <f t="shared" si="8"/>
        <v>66.2</v>
      </c>
      <c r="M11" s="115">
        <f t="shared" si="8"/>
        <v>78.2</v>
      </c>
      <c r="N11" s="115"/>
      <c r="O11" s="115"/>
      <c r="P11" s="115"/>
      <c r="Q11" s="52">
        <v>23.4</v>
      </c>
      <c r="R11" s="24">
        <v>17.3</v>
      </c>
      <c r="S11" s="25">
        <v>30.8</v>
      </c>
      <c r="T11" s="52">
        <v>11.8</v>
      </c>
      <c r="U11" s="24">
        <v>7.5</v>
      </c>
      <c r="V11" s="25">
        <v>17.899999999999999</v>
      </c>
      <c r="W11" s="52">
        <v>77.099999999999994</v>
      </c>
      <c r="X11" s="24">
        <v>69.7</v>
      </c>
      <c r="Y11" s="25">
        <v>83.2</v>
      </c>
      <c r="Z11" s="39"/>
      <c r="AA11" s="53"/>
      <c r="AB11" s="40"/>
    </row>
    <row r="12" spans="1:28" x14ac:dyDescent="0.2">
      <c r="A12" s="60" t="s">
        <v>22</v>
      </c>
      <c r="B12" s="79"/>
      <c r="C12" s="6" t="s">
        <v>32</v>
      </c>
      <c r="D12" s="110" t="s">
        <v>64</v>
      </c>
      <c r="E12" s="115">
        <f t="shared" ref="E12:E20" si="9">Q21</f>
        <v>28.7</v>
      </c>
      <c r="F12" s="115">
        <f t="shared" ref="F12:P20" si="10">R21</f>
        <v>23.1</v>
      </c>
      <c r="G12" s="115">
        <f t="shared" si="10"/>
        <v>35.1</v>
      </c>
      <c r="H12" s="115">
        <f t="shared" si="10"/>
        <v>21.4</v>
      </c>
      <c r="I12" s="115">
        <f t="shared" si="10"/>
        <v>16.399999999999999</v>
      </c>
      <c r="J12" s="115">
        <f t="shared" si="10"/>
        <v>27.4</v>
      </c>
      <c r="K12" s="115">
        <f t="shared" si="10"/>
        <v>68.900000000000006</v>
      </c>
      <c r="L12" s="115">
        <f t="shared" si="10"/>
        <v>62.3</v>
      </c>
      <c r="M12" s="115">
        <f t="shared" si="10"/>
        <v>74.8</v>
      </c>
      <c r="N12" s="115"/>
      <c r="O12" s="115"/>
      <c r="P12" s="115"/>
      <c r="Q12" s="52">
        <v>19.5</v>
      </c>
      <c r="R12" s="24">
        <v>14.3</v>
      </c>
      <c r="S12" s="25">
        <v>26.1</v>
      </c>
      <c r="T12" s="52">
        <v>12.9</v>
      </c>
      <c r="U12" s="24">
        <v>8.6</v>
      </c>
      <c r="V12" s="25">
        <v>18.899999999999999</v>
      </c>
      <c r="W12" s="52">
        <v>67.3</v>
      </c>
      <c r="X12" s="24">
        <v>59.8</v>
      </c>
      <c r="Y12" s="25">
        <v>73.900000000000006</v>
      </c>
      <c r="Z12" s="39"/>
      <c r="AA12" s="53"/>
      <c r="AB12" s="40"/>
    </row>
    <row r="13" spans="1:28" x14ac:dyDescent="0.2">
      <c r="A13" s="60" t="s">
        <v>22</v>
      </c>
      <c r="B13" s="79"/>
      <c r="C13" s="6" t="s">
        <v>33</v>
      </c>
      <c r="D13" s="110" t="s">
        <v>65</v>
      </c>
      <c r="E13" s="115">
        <f t="shared" si="9"/>
        <v>38.6</v>
      </c>
      <c r="F13" s="115">
        <f t="shared" si="10"/>
        <v>31.3</v>
      </c>
      <c r="G13" s="115">
        <f t="shared" si="10"/>
        <v>46.5</v>
      </c>
      <c r="H13" s="115">
        <f t="shared" si="10"/>
        <v>31.5</v>
      </c>
      <c r="I13" s="115">
        <f t="shared" si="10"/>
        <v>24.8</v>
      </c>
      <c r="J13" s="115">
        <f t="shared" si="10"/>
        <v>39.200000000000003</v>
      </c>
      <c r="K13" s="115">
        <f t="shared" si="10"/>
        <v>71.400000000000006</v>
      </c>
      <c r="L13" s="115">
        <f t="shared" si="10"/>
        <v>63.9</v>
      </c>
      <c r="M13" s="115">
        <f t="shared" si="10"/>
        <v>78</v>
      </c>
      <c r="N13" s="115">
        <f t="shared" si="10"/>
        <v>10.9</v>
      </c>
      <c r="O13" s="115">
        <f t="shared" si="10"/>
        <v>6.8</v>
      </c>
      <c r="P13" s="115">
        <f t="shared" si="10"/>
        <v>17.2</v>
      </c>
      <c r="Q13" s="13">
        <v>31.5</v>
      </c>
      <c r="R13" s="14">
        <v>24.5</v>
      </c>
      <c r="S13" s="15">
        <v>39.5</v>
      </c>
      <c r="T13" s="13">
        <v>12</v>
      </c>
      <c r="U13" s="14">
        <v>7.5</v>
      </c>
      <c r="V13" s="15">
        <v>18.399999999999999</v>
      </c>
      <c r="W13" s="13">
        <v>69.2</v>
      </c>
      <c r="X13" s="14">
        <v>61.4</v>
      </c>
      <c r="Y13" s="15">
        <v>75.900000000000006</v>
      </c>
      <c r="Z13" s="26"/>
      <c r="AA13" s="27"/>
      <c r="AB13" s="4"/>
    </row>
    <row r="14" spans="1:28" x14ac:dyDescent="0.2">
      <c r="A14" s="60" t="s">
        <v>22</v>
      </c>
      <c r="B14" s="64"/>
      <c r="C14" s="51" t="s">
        <v>34</v>
      </c>
      <c r="D14" s="110" t="s">
        <v>66</v>
      </c>
      <c r="E14" s="115">
        <f t="shared" si="9"/>
        <v>31.4</v>
      </c>
      <c r="F14" s="115">
        <f t="shared" si="10"/>
        <v>24.7</v>
      </c>
      <c r="G14" s="115">
        <f t="shared" si="10"/>
        <v>38.9</v>
      </c>
      <c r="H14" s="115">
        <f t="shared" si="10"/>
        <v>25.9</v>
      </c>
      <c r="I14" s="115">
        <f t="shared" si="10"/>
        <v>19.7</v>
      </c>
      <c r="J14" s="115">
        <f t="shared" si="10"/>
        <v>33.200000000000003</v>
      </c>
      <c r="K14" s="115">
        <f t="shared" si="10"/>
        <v>64.099999999999994</v>
      </c>
      <c r="L14" s="115">
        <f t="shared" si="10"/>
        <v>56.3</v>
      </c>
      <c r="M14" s="115">
        <f t="shared" si="10"/>
        <v>71.2</v>
      </c>
      <c r="N14" s="115">
        <f t="shared" si="10"/>
        <v>18.100000000000001</v>
      </c>
      <c r="O14" s="115">
        <f t="shared" si="10"/>
        <v>12.8</v>
      </c>
      <c r="P14" s="115">
        <f t="shared" si="10"/>
        <v>25.1</v>
      </c>
      <c r="Q14" s="52">
        <v>21.444220000000001</v>
      </c>
      <c r="R14" s="24">
        <v>15.291170000000001</v>
      </c>
      <c r="S14" s="25">
        <v>29.219169999999998</v>
      </c>
      <c r="T14" s="24">
        <v>12.819439999999998</v>
      </c>
      <c r="U14" s="24">
        <v>8.20974</v>
      </c>
      <c r="V14" s="25">
        <v>19.468499999999999</v>
      </c>
      <c r="W14" s="24">
        <v>69.187309999999997</v>
      </c>
      <c r="X14" s="24">
        <v>60.954589999999996</v>
      </c>
      <c r="Y14" s="25">
        <v>76.357460000000003</v>
      </c>
      <c r="Z14" s="39"/>
      <c r="AA14" s="53"/>
      <c r="AB14" s="40"/>
    </row>
    <row r="15" spans="1:28" x14ac:dyDescent="0.2">
      <c r="A15" s="61" t="s">
        <v>22</v>
      </c>
      <c r="B15" s="79"/>
      <c r="C15" s="6" t="s">
        <v>35</v>
      </c>
      <c r="D15" s="110" t="s">
        <v>67</v>
      </c>
      <c r="E15" s="115">
        <f t="shared" si="9"/>
        <v>31.9</v>
      </c>
      <c r="F15" s="115">
        <f t="shared" si="10"/>
        <v>24.8</v>
      </c>
      <c r="G15" s="115">
        <f t="shared" si="10"/>
        <v>40.1</v>
      </c>
      <c r="H15" s="115">
        <f t="shared" si="10"/>
        <v>25.8</v>
      </c>
      <c r="I15" s="115">
        <f t="shared" si="10"/>
        <v>19.3</v>
      </c>
      <c r="J15" s="115">
        <f t="shared" si="10"/>
        <v>33.5</v>
      </c>
      <c r="K15" s="115">
        <f t="shared" si="10"/>
        <v>65.900000000000006</v>
      </c>
      <c r="L15" s="115">
        <f t="shared" si="10"/>
        <v>57.7</v>
      </c>
      <c r="M15" s="115">
        <f t="shared" si="10"/>
        <v>73.400000000000006</v>
      </c>
      <c r="N15" s="115">
        <f t="shared" si="10"/>
        <v>18.100000000000001</v>
      </c>
      <c r="O15" s="115">
        <f t="shared" si="10"/>
        <v>12.5</v>
      </c>
      <c r="P15" s="115">
        <f t="shared" si="10"/>
        <v>25.6</v>
      </c>
      <c r="Q15" s="26">
        <v>25.2</v>
      </c>
      <c r="R15" s="14">
        <v>18.3</v>
      </c>
      <c r="S15" s="15">
        <v>33.700000000000003</v>
      </c>
      <c r="T15" s="13">
        <v>5.9</v>
      </c>
      <c r="U15" s="14">
        <v>3</v>
      </c>
      <c r="V15" s="15">
        <v>11.2</v>
      </c>
      <c r="W15" s="13">
        <v>65.900000000000006</v>
      </c>
      <c r="X15" s="14">
        <v>57.2</v>
      </c>
      <c r="Y15" s="15">
        <v>73.7</v>
      </c>
      <c r="Z15" s="26"/>
      <c r="AA15" s="27"/>
      <c r="AB15" s="4"/>
    </row>
    <row r="16" spans="1:28" x14ac:dyDescent="0.2">
      <c r="A16" s="60" t="s">
        <v>22</v>
      </c>
      <c r="B16" s="64"/>
      <c r="C16" s="51" t="s">
        <v>36</v>
      </c>
      <c r="D16" s="110" t="s">
        <v>68</v>
      </c>
      <c r="E16" s="115">
        <f t="shared" si="9"/>
        <v>33.9</v>
      </c>
      <c r="F16" s="115">
        <f t="shared" si="10"/>
        <v>26.6</v>
      </c>
      <c r="G16" s="115">
        <f t="shared" si="10"/>
        <v>42.1</v>
      </c>
      <c r="H16" s="115">
        <f t="shared" si="10"/>
        <v>26.1</v>
      </c>
      <c r="I16" s="115">
        <f t="shared" si="10"/>
        <v>19.5</v>
      </c>
      <c r="J16" s="115">
        <f t="shared" si="10"/>
        <v>34.1</v>
      </c>
      <c r="K16" s="115">
        <f t="shared" si="10"/>
        <v>70</v>
      </c>
      <c r="L16" s="115">
        <f t="shared" si="10"/>
        <v>61.7</v>
      </c>
      <c r="M16" s="115">
        <f t="shared" si="10"/>
        <v>77.099999999999994</v>
      </c>
      <c r="N16" s="115">
        <f t="shared" si="10"/>
        <v>15.7</v>
      </c>
      <c r="O16" s="115">
        <f t="shared" si="10"/>
        <v>10.7</v>
      </c>
      <c r="P16" s="115">
        <f t="shared" si="10"/>
        <v>22.5</v>
      </c>
      <c r="Q16" s="52">
        <v>28</v>
      </c>
      <c r="R16" s="24">
        <v>20.6</v>
      </c>
      <c r="S16" s="25">
        <v>36.799999999999997</v>
      </c>
      <c r="T16" s="52">
        <v>13.2</v>
      </c>
      <c r="U16" s="24">
        <v>8</v>
      </c>
      <c r="V16" s="25">
        <v>21</v>
      </c>
      <c r="W16" s="52">
        <v>84.1</v>
      </c>
      <c r="X16" s="24">
        <v>76.599999999999994</v>
      </c>
      <c r="Y16" s="25">
        <v>89.5</v>
      </c>
      <c r="Z16" s="39"/>
      <c r="AA16" s="53"/>
      <c r="AB16" s="40"/>
    </row>
    <row r="17" spans="1:28" x14ac:dyDescent="0.2">
      <c r="A17" s="60" t="s">
        <v>22</v>
      </c>
      <c r="B17" s="64"/>
      <c r="C17" s="51" t="s">
        <v>37</v>
      </c>
      <c r="D17" s="110" t="s">
        <v>69</v>
      </c>
      <c r="E17" s="115">
        <f t="shared" si="9"/>
        <v>28.5</v>
      </c>
      <c r="F17" s="115">
        <f t="shared" si="10"/>
        <v>21.9</v>
      </c>
      <c r="G17" s="115">
        <f t="shared" si="10"/>
        <v>36.1</v>
      </c>
      <c r="H17" s="115">
        <f t="shared" si="10"/>
        <v>22.6</v>
      </c>
      <c r="I17" s="115">
        <f t="shared" si="10"/>
        <v>16.600000000000001</v>
      </c>
      <c r="J17" s="115">
        <f t="shared" si="10"/>
        <v>29.9</v>
      </c>
      <c r="K17" s="115">
        <f t="shared" si="10"/>
        <v>76.400000000000006</v>
      </c>
      <c r="L17" s="115">
        <f t="shared" si="10"/>
        <v>69.099999999999994</v>
      </c>
      <c r="M17" s="115">
        <f t="shared" si="10"/>
        <v>82.5</v>
      </c>
      <c r="N17" s="115">
        <f t="shared" si="10"/>
        <v>20.100000000000001</v>
      </c>
      <c r="O17" s="115">
        <f t="shared" si="10"/>
        <v>14.6</v>
      </c>
      <c r="P17" s="115">
        <f t="shared" si="10"/>
        <v>27</v>
      </c>
      <c r="Q17" s="52">
        <v>22.3</v>
      </c>
      <c r="R17" s="24">
        <v>16.5</v>
      </c>
      <c r="S17" s="25">
        <v>29.3</v>
      </c>
      <c r="T17" s="52">
        <v>18.600000000000001</v>
      </c>
      <c r="U17" s="24">
        <v>13.2</v>
      </c>
      <c r="V17" s="25">
        <v>25.6</v>
      </c>
      <c r="W17" s="52">
        <v>66.400000000000006</v>
      </c>
      <c r="X17" s="24">
        <v>58.8</v>
      </c>
      <c r="Y17" s="25">
        <v>73.3</v>
      </c>
      <c r="Z17" s="39"/>
      <c r="AA17" s="53"/>
      <c r="AB17" s="40"/>
    </row>
    <row r="18" spans="1:28" x14ac:dyDescent="0.2">
      <c r="A18" s="60" t="s">
        <v>22</v>
      </c>
      <c r="B18" s="64"/>
      <c r="C18" s="51" t="s">
        <v>38</v>
      </c>
      <c r="D18" s="110" t="s">
        <v>70</v>
      </c>
      <c r="E18" s="115">
        <f t="shared" si="9"/>
        <v>30.5</v>
      </c>
      <c r="F18" s="115">
        <f t="shared" si="10"/>
        <v>23.4</v>
      </c>
      <c r="G18" s="115">
        <f t="shared" si="10"/>
        <v>38.6</v>
      </c>
      <c r="H18" s="115">
        <f t="shared" si="10"/>
        <v>15.7</v>
      </c>
      <c r="I18" s="115">
        <f t="shared" si="10"/>
        <v>10.6</v>
      </c>
      <c r="J18" s="115">
        <f t="shared" si="10"/>
        <v>22.6</v>
      </c>
      <c r="K18" s="115">
        <f t="shared" si="10"/>
        <v>59</v>
      </c>
      <c r="L18" s="115">
        <f t="shared" si="10"/>
        <v>50.7</v>
      </c>
      <c r="M18" s="115">
        <f t="shared" si="10"/>
        <v>66.8</v>
      </c>
      <c r="N18" s="115">
        <f t="shared" si="10"/>
        <v>18.8</v>
      </c>
      <c r="O18" s="115">
        <f t="shared" si="10"/>
        <v>13.1</v>
      </c>
      <c r="P18" s="115">
        <f t="shared" si="10"/>
        <v>26.1</v>
      </c>
      <c r="Q18" s="52">
        <v>29.9</v>
      </c>
      <c r="R18" s="24">
        <v>23.1</v>
      </c>
      <c r="S18" s="25">
        <v>37.700000000000003</v>
      </c>
      <c r="T18" s="52">
        <v>29</v>
      </c>
      <c r="U18" s="24">
        <v>22.3</v>
      </c>
      <c r="V18" s="25">
        <v>36.700000000000003</v>
      </c>
      <c r="W18" s="52">
        <v>70.599999999999994</v>
      </c>
      <c r="X18" s="24">
        <v>62.7</v>
      </c>
      <c r="Y18" s="25">
        <v>77.5</v>
      </c>
      <c r="Z18" s="39"/>
      <c r="AA18" s="53"/>
      <c r="AB18" s="40"/>
    </row>
    <row r="19" spans="1:28" x14ac:dyDescent="0.2">
      <c r="A19" s="60" t="s">
        <v>22</v>
      </c>
      <c r="B19" s="64"/>
      <c r="C19" s="51" t="s">
        <v>39</v>
      </c>
      <c r="D19" s="110" t="s">
        <v>86</v>
      </c>
      <c r="E19" s="115">
        <f t="shared" si="9"/>
        <v>37.1</v>
      </c>
      <c r="F19" s="115">
        <f t="shared" si="10"/>
        <v>30.8</v>
      </c>
      <c r="G19" s="115">
        <f t="shared" si="10"/>
        <v>43.9</v>
      </c>
      <c r="H19" s="115">
        <f t="shared" si="10"/>
        <v>15.8</v>
      </c>
      <c r="I19" s="115">
        <f t="shared" si="10"/>
        <v>11.5</v>
      </c>
      <c r="J19" s="115">
        <f t="shared" si="10"/>
        <v>21.5</v>
      </c>
      <c r="K19" s="115">
        <f t="shared" si="10"/>
        <v>71.7</v>
      </c>
      <c r="L19" s="115">
        <f t="shared" si="10"/>
        <v>65.2</v>
      </c>
      <c r="M19" s="115">
        <f t="shared" si="10"/>
        <v>77.400000000000006</v>
      </c>
      <c r="N19" s="115">
        <f t="shared" si="10"/>
        <v>18.899999999999999</v>
      </c>
      <c r="O19" s="115">
        <f t="shared" si="10"/>
        <v>14.1</v>
      </c>
      <c r="P19" s="115">
        <f t="shared" si="10"/>
        <v>24.8</v>
      </c>
      <c r="Q19" s="52">
        <v>25.4</v>
      </c>
      <c r="R19" s="24">
        <v>19.100000000000001</v>
      </c>
      <c r="S19" s="25">
        <v>32.9</v>
      </c>
      <c r="T19" s="52">
        <v>31.5</v>
      </c>
      <c r="U19" s="24">
        <v>24.6</v>
      </c>
      <c r="V19" s="25">
        <v>39.299999999999997</v>
      </c>
      <c r="W19" s="52">
        <v>69.2</v>
      </c>
      <c r="X19" s="24">
        <v>61.3</v>
      </c>
      <c r="Y19" s="25">
        <v>76.099999999999994</v>
      </c>
      <c r="Z19" s="39"/>
      <c r="AA19" s="53"/>
      <c r="AB19" s="40"/>
    </row>
    <row r="20" spans="1:28" x14ac:dyDescent="0.2">
      <c r="A20" s="60" t="s">
        <v>22</v>
      </c>
      <c r="B20" s="64"/>
      <c r="C20" s="51" t="s">
        <v>40</v>
      </c>
      <c r="D20" s="110" t="s">
        <v>72</v>
      </c>
      <c r="E20" s="115">
        <f t="shared" si="9"/>
        <v>36.299999999999997</v>
      </c>
      <c r="F20" s="115">
        <f t="shared" si="10"/>
        <v>30</v>
      </c>
      <c r="G20" s="115">
        <f t="shared" si="10"/>
        <v>43.2</v>
      </c>
      <c r="H20" s="115">
        <f t="shared" si="10"/>
        <v>18.5</v>
      </c>
      <c r="I20" s="115">
        <f t="shared" si="10"/>
        <v>13.7</v>
      </c>
      <c r="J20" s="115">
        <f t="shared" si="10"/>
        <v>24.6</v>
      </c>
      <c r="K20" s="115">
        <f t="shared" si="10"/>
        <v>71.099999999999994</v>
      </c>
      <c r="L20" s="115">
        <f t="shared" si="10"/>
        <v>64.400000000000006</v>
      </c>
      <c r="M20" s="115">
        <f t="shared" si="10"/>
        <v>76.900000000000006</v>
      </c>
      <c r="N20" s="115">
        <f t="shared" si="10"/>
        <v>17.8</v>
      </c>
      <c r="O20" s="115">
        <f t="shared" si="10"/>
        <v>13.1</v>
      </c>
      <c r="P20" s="115">
        <f t="shared" si="10"/>
        <v>23.6</v>
      </c>
      <c r="Q20" s="52">
        <v>33</v>
      </c>
      <c r="R20" s="24">
        <v>27</v>
      </c>
      <c r="S20" s="25">
        <v>39.5</v>
      </c>
      <c r="T20" s="52">
        <v>25</v>
      </c>
      <c r="U20" s="24">
        <v>19.7</v>
      </c>
      <c r="V20" s="25">
        <v>31.2</v>
      </c>
      <c r="W20" s="53">
        <v>72.599999999999994</v>
      </c>
      <c r="X20" s="24">
        <v>66.2</v>
      </c>
      <c r="Y20" s="25">
        <v>78.2</v>
      </c>
      <c r="Z20" s="39"/>
      <c r="AA20" s="53"/>
      <c r="AB20" s="40"/>
    </row>
    <row r="21" spans="1:28" ht="16" x14ac:dyDescent="0.2">
      <c r="A21" s="60" t="s">
        <v>22</v>
      </c>
      <c r="B21" s="39"/>
      <c r="C21" s="60" t="s">
        <v>41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52">
        <v>28.7</v>
      </c>
      <c r="R21" s="24">
        <v>23.1</v>
      </c>
      <c r="S21" s="25">
        <v>35.1</v>
      </c>
      <c r="T21" s="52">
        <v>21.4</v>
      </c>
      <c r="U21" s="24">
        <v>16.399999999999999</v>
      </c>
      <c r="V21" s="25">
        <v>27.4</v>
      </c>
      <c r="W21" s="52">
        <v>68.900000000000006</v>
      </c>
      <c r="X21" s="24">
        <v>62.3</v>
      </c>
      <c r="Y21" s="25">
        <v>74.8</v>
      </c>
      <c r="Z21" s="39"/>
      <c r="AA21" s="53"/>
      <c r="AB21" s="40"/>
    </row>
    <row r="22" spans="1:28" ht="16" x14ac:dyDescent="0.2">
      <c r="A22" s="60" t="s">
        <v>22</v>
      </c>
      <c r="B22" s="39"/>
      <c r="C22" s="60" t="s">
        <v>42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52">
        <v>38.6</v>
      </c>
      <c r="R22" s="24">
        <v>31.3</v>
      </c>
      <c r="S22" s="25">
        <v>46.5</v>
      </c>
      <c r="T22" s="52">
        <v>31.5</v>
      </c>
      <c r="U22" s="24">
        <v>24.8</v>
      </c>
      <c r="V22" s="25">
        <v>39.200000000000003</v>
      </c>
      <c r="W22" s="52">
        <v>71.400000000000006</v>
      </c>
      <c r="X22" s="24">
        <v>63.9</v>
      </c>
      <c r="Y22" s="25">
        <v>78</v>
      </c>
      <c r="Z22" s="26">
        <v>10.9</v>
      </c>
      <c r="AA22" s="53">
        <v>6.8</v>
      </c>
      <c r="AB22" s="40">
        <v>17.2</v>
      </c>
    </row>
    <row r="23" spans="1:28" ht="16" x14ac:dyDescent="0.2">
      <c r="A23" s="60" t="s">
        <v>22</v>
      </c>
      <c r="B23" s="39"/>
      <c r="C23" s="60" t="s">
        <v>44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52">
        <v>31.4</v>
      </c>
      <c r="R23" s="24">
        <v>24.7</v>
      </c>
      <c r="S23" s="25">
        <v>38.9</v>
      </c>
      <c r="T23" s="52">
        <v>25.9</v>
      </c>
      <c r="U23" s="24">
        <v>19.7</v>
      </c>
      <c r="V23" s="25">
        <v>33.200000000000003</v>
      </c>
      <c r="W23" s="52">
        <v>64.099999999999994</v>
      </c>
      <c r="X23" s="24">
        <v>56.3</v>
      </c>
      <c r="Y23" s="25">
        <v>71.2</v>
      </c>
      <c r="Z23" s="39">
        <v>18.100000000000001</v>
      </c>
      <c r="AA23" s="53">
        <v>12.8</v>
      </c>
      <c r="AB23" s="40">
        <v>25.1</v>
      </c>
    </row>
    <row r="24" spans="1:28" ht="16" x14ac:dyDescent="0.2">
      <c r="A24" s="60" t="s">
        <v>22</v>
      </c>
      <c r="B24" s="39"/>
      <c r="C24" s="60" t="s">
        <v>48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52">
        <v>31.9</v>
      </c>
      <c r="R24" s="24">
        <v>24.8</v>
      </c>
      <c r="S24" s="25">
        <v>40.1</v>
      </c>
      <c r="T24" s="52">
        <v>25.8</v>
      </c>
      <c r="U24" s="24">
        <v>19.3</v>
      </c>
      <c r="V24" s="25">
        <v>33.5</v>
      </c>
      <c r="W24" s="52">
        <v>65.900000000000006</v>
      </c>
      <c r="X24" s="24">
        <v>57.7</v>
      </c>
      <c r="Y24" s="25">
        <v>73.400000000000006</v>
      </c>
      <c r="Z24" s="39">
        <v>18.100000000000001</v>
      </c>
      <c r="AA24" s="53">
        <v>12.5</v>
      </c>
      <c r="AB24" s="40">
        <v>25.6</v>
      </c>
    </row>
    <row r="25" spans="1:28" ht="16" x14ac:dyDescent="0.2">
      <c r="A25" s="60" t="s">
        <v>22</v>
      </c>
      <c r="B25" s="39"/>
      <c r="C25" s="60" t="s">
        <v>49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52">
        <v>33.9</v>
      </c>
      <c r="R25" s="24">
        <v>26.6</v>
      </c>
      <c r="S25" s="25">
        <v>42.1</v>
      </c>
      <c r="T25" s="52">
        <v>26.1</v>
      </c>
      <c r="U25" s="24">
        <v>19.5</v>
      </c>
      <c r="V25" s="25">
        <v>34.1</v>
      </c>
      <c r="W25" s="52">
        <v>70</v>
      </c>
      <c r="X25" s="24">
        <v>61.7</v>
      </c>
      <c r="Y25" s="25">
        <v>77.099999999999994</v>
      </c>
      <c r="Z25" s="39">
        <v>15.7</v>
      </c>
      <c r="AA25" s="53">
        <v>10.7</v>
      </c>
      <c r="AB25" s="40">
        <v>22.5</v>
      </c>
    </row>
    <row r="26" spans="1:28" ht="16" x14ac:dyDescent="0.2">
      <c r="A26" s="60" t="s">
        <v>22</v>
      </c>
      <c r="B26" s="39"/>
      <c r="C26" s="60" t="s">
        <v>50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52">
        <v>28.5</v>
      </c>
      <c r="R26" s="24">
        <v>21.9</v>
      </c>
      <c r="S26" s="25">
        <v>36.1</v>
      </c>
      <c r="T26" s="52">
        <v>22.6</v>
      </c>
      <c r="U26" s="24">
        <v>16.600000000000001</v>
      </c>
      <c r="V26" s="25">
        <v>29.9</v>
      </c>
      <c r="W26" s="52">
        <v>76.400000000000006</v>
      </c>
      <c r="X26" s="24">
        <v>69.099999999999994</v>
      </c>
      <c r="Y26" s="25">
        <v>82.5</v>
      </c>
      <c r="Z26" s="39">
        <v>20.100000000000001</v>
      </c>
      <c r="AA26" s="53">
        <v>14.6</v>
      </c>
      <c r="AB26" s="40">
        <v>27</v>
      </c>
    </row>
    <row r="27" spans="1:28" ht="16" x14ac:dyDescent="0.2">
      <c r="A27" s="60" t="s">
        <v>22</v>
      </c>
      <c r="B27" s="39"/>
      <c r="C27" s="60" t="s">
        <v>51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52">
        <v>30.5</v>
      </c>
      <c r="R27" s="24">
        <v>23.4</v>
      </c>
      <c r="S27" s="25">
        <v>38.6</v>
      </c>
      <c r="T27" s="52">
        <v>15.7</v>
      </c>
      <c r="U27" s="24">
        <v>10.6</v>
      </c>
      <c r="V27" s="25">
        <v>22.6</v>
      </c>
      <c r="W27" s="52">
        <v>59</v>
      </c>
      <c r="X27" s="24">
        <v>50.7</v>
      </c>
      <c r="Y27" s="25">
        <v>66.8</v>
      </c>
      <c r="Z27" s="39">
        <v>18.8</v>
      </c>
      <c r="AA27" s="53">
        <v>13.1</v>
      </c>
      <c r="AB27" s="40">
        <v>26.1</v>
      </c>
    </row>
    <row r="28" spans="1:28" ht="16" x14ac:dyDescent="0.2">
      <c r="A28" s="60" t="s">
        <v>22</v>
      </c>
      <c r="B28" s="39"/>
      <c r="C28" s="60" t="s">
        <v>52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52">
        <v>37.1</v>
      </c>
      <c r="R28" s="24">
        <v>30.8</v>
      </c>
      <c r="S28" s="25">
        <v>43.9</v>
      </c>
      <c r="T28" s="52">
        <v>15.8</v>
      </c>
      <c r="U28" s="24">
        <v>11.5</v>
      </c>
      <c r="V28" s="25">
        <v>21.5</v>
      </c>
      <c r="W28" s="52">
        <v>71.7</v>
      </c>
      <c r="X28" s="24">
        <v>65.2</v>
      </c>
      <c r="Y28" s="25">
        <v>77.400000000000006</v>
      </c>
      <c r="Z28" s="39">
        <v>18.899999999999999</v>
      </c>
      <c r="AA28" s="53">
        <v>14.1</v>
      </c>
      <c r="AB28" s="40">
        <v>24.8</v>
      </c>
    </row>
    <row r="29" spans="1:28" ht="16" x14ac:dyDescent="0.2">
      <c r="A29" s="60" t="s">
        <v>22</v>
      </c>
      <c r="B29" s="39"/>
      <c r="C29" s="60" t="s">
        <v>53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52">
        <v>36.299999999999997</v>
      </c>
      <c r="R29" s="24">
        <v>30</v>
      </c>
      <c r="S29" s="25">
        <v>43.2</v>
      </c>
      <c r="T29" s="52">
        <v>18.5</v>
      </c>
      <c r="U29" s="24">
        <v>13.7</v>
      </c>
      <c r="V29" s="25">
        <v>24.6</v>
      </c>
      <c r="W29" s="52">
        <v>71.099999999999994</v>
      </c>
      <c r="X29" s="24">
        <v>64.400000000000006</v>
      </c>
      <c r="Y29" s="25">
        <v>76.900000000000006</v>
      </c>
      <c r="Z29" s="52">
        <v>17.8</v>
      </c>
      <c r="AA29" s="53">
        <v>13.1</v>
      </c>
      <c r="AB29" s="40">
        <v>23.6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fra</vt:lpstr>
      <vt:lpstr>moyenne_année</vt:lpstr>
      <vt:lpstr>sexe</vt:lpstr>
      <vt:lpstr>sexe_moyenne</vt:lpstr>
      <vt:lpstr>homme</vt:lpstr>
      <vt:lpstr>femme</vt:lpstr>
      <vt:lpstr>age</vt:lpstr>
      <vt:lpstr>age_moyenne</vt:lpstr>
      <vt:lpstr>18-24</vt:lpstr>
      <vt:lpstr>25-34</vt:lpstr>
      <vt:lpstr>35-49</vt:lpstr>
      <vt:lpstr>50-64</vt:lpstr>
      <vt:lpstr>65+</vt:lpstr>
      <vt:lpstr>reg</vt:lpstr>
    </vt:vector>
  </TitlesOfParts>
  <Company>Agence Nationale de santé Publique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Gaëlle Pédrono</dc:creator>
  <cp:lastModifiedBy>Schneegans, Eléonore Marguerite Antoinette A</cp:lastModifiedBy>
  <dcterms:created xsi:type="dcterms:W3CDTF">2020-05-07T12:45:26Z</dcterms:created>
  <dcterms:modified xsi:type="dcterms:W3CDTF">2021-11-28T19:06:41Z</dcterms:modified>
</cp:coreProperties>
</file>