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b8362a244f4f5b/Phd/Repositories/hfas/src/exp_m5/exp1_storeid=0/"/>
    </mc:Choice>
  </mc:AlternateContent>
  <xr:revisionPtr revIDLastSave="0" documentId="13_ncr:40009_{052F4C02-60BB-4641-9D5F-4B8DF2F47E19}" xr6:coauthVersionLast="47" xr6:coauthVersionMax="47" xr10:uidLastSave="{00000000-0000-0000-0000-000000000000}"/>
  <bookViews>
    <workbookView xWindow="-110" yWindow="-110" windowWidth="38620" windowHeight="21100" activeTab="1"/>
  </bookViews>
  <sheets>
    <sheet name="relative" sheetId="1" r:id="rId1"/>
    <sheet name="absolute" sheetId="2" r:id="rId2"/>
  </sheets>
  <calcPr calcId="0"/>
</workbook>
</file>

<file path=xl/calcChain.xml><?xml version="1.0" encoding="utf-8"?>
<calcChain xmlns="http://schemas.openxmlformats.org/spreadsheetml/2006/main">
  <c r="AT30" i="2" l="1"/>
  <c r="AS30" i="2"/>
  <c r="AR30" i="2"/>
  <c r="AQ30" i="2"/>
  <c r="AP30" i="2"/>
  <c r="AO30" i="2"/>
  <c r="AN30" i="2"/>
  <c r="AM30" i="2"/>
  <c r="AP49" i="2"/>
  <c r="AQ49" i="2"/>
  <c r="AR49" i="2"/>
  <c r="AS49" i="2"/>
  <c r="AT49" i="2"/>
  <c r="AP50" i="2"/>
  <c r="AQ50" i="2"/>
  <c r="AR50" i="2"/>
  <c r="AS50" i="2"/>
  <c r="AT50" i="2"/>
  <c r="AP51" i="2"/>
  <c r="AQ51" i="2"/>
  <c r="AR51" i="2"/>
  <c r="AS51" i="2"/>
  <c r="AT51" i="2"/>
  <c r="AP52" i="2"/>
  <c r="AQ52" i="2"/>
  <c r="AR52" i="2"/>
  <c r="AS52" i="2"/>
  <c r="AT52" i="2"/>
  <c r="AP53" i="2"/>
  <c r="AQ53" i="2"/>
  <c r="AR53" i="2"/>
  <c r="AS53" i="2"/>
  <c r="AT53" i="2"/>
  <c r="AP54" i="2"/>
  <c r="AQ54" i="2"/>
  <c r="AR54" i="2"/>
  <c r="AS54" i="2"/>
  <c r="AT54" i="2"/>
  <c r="AQ48" i="2"/>
  <c r="AR48" i="2"/>
  <c r="AS48" i="2"/>
  <c r="AT48" i="2"/>
  <c r="AP48" i="2"/>
  <c r="AP40" i="2"/>
  <c r="AQ40" i="2"/>
  <c r="AR40" i="2"/>
  <c r="AS40" i="2"/>
  <c r="AT40" i="2"/>
  <c r="AP41" i="2"/>
  <c r="AQ41" i="2"/>
  <c r="AR41" i="2"/>
  <c r="AS41" i="2"/>
  <c r="AT41" i="2"/>
  <c r="AP42" i="2"/>
  <c r="AQ42" i="2"/>
  <c r="AR42" i="2"/>
  <c r="AS42" i="2"/>
  <c r="AT42" i="2"/>
  <c r="AP43" i="2"/>
  <c r="AQ43" i="2"/>
  <c r="AR43" i="2"/>
  <c r="AS43" i="2"/>
  <c r="AT43" i="2"/>
  <c r="AP44" i="2"/>
  <c r="AQ44" i="2"/>
  <c r="AR44" i="2"/>
  <c r="AS44" i="2"/>
  <c r="AT44" i="2"/>
  <c r="AP45" i="2"/>
  <c r="AQ45" i="2"/>
  <c r="AR45" i="2"/>
  <c r="AS45" i="2"/>
  <c r="AT45" i="2"/>
  <c r="AQ39" i="2"/>
  <c r="AR39" i="2"/>
  <c r="AS39" i="2"/>
  <c r="AT39" i="2"/>
  <c r="AP39" i="2"/>
  <c r="AP32" i="2"/>
  <c r="AQ32" i="2"/>
  <c r="AR32" i="2"/>
  <c r="AS32" i="2"/>
  <c r="AT32" i="2"/>
  <c r="AP33" i="2"/>
  <c r="AQ33" i="2"/>
  <c r="AR33" i="2"/>
  <c r="AS33" i="2"/>
  <c r="AT33" i="2"/>
  <c r="AP34" i="2"/>
  <c r="AQ34" i="2"/>
  <c r="AR34" i="2"/>
  <c r="AS34" i="2"/>
  <c r="AT34" i="2"/>
  <c r="AP35" i="2"/>
  <c r="AQ35" i="2"/>
  <c r="AR35" i="2"/>
  <c r="AS35" i="2"/>
  <c r="AT35" i="2"/>
  <c r="AP36" i="2"/>
  <c r="AQ36" i="2"/>
  <c r="AR36" i="2"/>
  <c r="AS36" i="2"/>
  <c r="AT36" i="2"/>
  <c r="AQ31" i="2"/>
  <c r="AR31" i="2"/>
  <c r="AS31" i="2"/>
  <c r="AT31" i="2"/>
  <c r="AP31" i="2"/>
  <c r="AE31" i="2"/>
  <c r="AE47" i="2"/>
  <c r="AF47" i="2"/>
  <c r="AG47" i="2"/>
  <c r="AH47" i="2"/>
  <c r="AI47" i="2"/>
  <c r="AE48" i="2"/>
  <c r="AF48" i="2"/>
  <c r="AG48" i="2"/>
  <c r="AH48" i="2"/>
  <c r="AI48" i="2"/>
  <c r="AE49" i="2"/>
  <c r="AF49" i="2"/>
  <c r="AG49" i="2"/>
  <c r="AH49" i="2"/>
  <c r="AI49" i="2"/>
  <c r="AE50" i="2"/>
  <c r="AF50" i="2"/>
  <c r="AG50" i="2"/>
  <c r="AH50" i="2"/>
  <c r="AI50" i="2"/>
  <c r="AE51" i="2"/>
  <c r="AF51" i="2"/>
  <c r="AG51" i="2"/>
  <c r="AH51" i="2"/>
  <c r="AI51" i="2"/>
  <c r="AE52" i="2"/>
  <c r="AF52" i="2"/>
  <c r="AG52" i="2"/>
  <c r="AH52" i="2"/>
  <c r="AI52" i="2"/>
  <c r="AI46" i="2"/>
  <c r="AH46" i="2"/>
  <c r="AG46" i="2"/>
  <c r="AF46" i="2"/>
  <c r="AE46" i="2"/>
  <c r="AE39" i="2"/>
  <c r="AF39" i="2"/>
  <c r="AG39" i="2"/>
  <c r="AH39" i="2"/>
  <c r="AI39" i="2"/>
  <c r="AE40" i="2"/>
  <c r="AF40" i="2"/>
  <c r="AG40" i="2"/>
  <c r="AH40" i="2"/>
  <c r="AI40" i="2"/>
  <c r="AE41" i="2"/>
  <c r="AF41" i="2"/>
  <c r="AG41" i="2"/>
  <c r="AH41" i="2"/>
  <c r="AI41" i="2"/>
  <c r="AE42" i="2"/>
  <c r="AF42" i="2"/>
  <c r="AG42" i="2"/>
  <c r="AH42" i="2"/>
  <c r="AI42" i="2"/>
  <c r="AE43" i="2"/>
  <c r="AF43" i="2"/>
  <c r="AG43" i="2"/>
  <c r="AH43" i="2"/>
  <c r="AI43" i="2"/>
  <c r="AE44" i="2"/>
  <c r="AF44" i="2"/>
  <c r="AG44" i="2"/>
  <c r="AH44" i="2"/>
  <c r="AI44" i="2"/>
  <c r="AI38" i="2"/>
  <c r="AH38" i="2"/>
  <c r="AG38" i="2"/>
  <c r="AF38" i="2"/>
  <c r="AE38" i="2"/>
  <c r="AF31" i="2"/>
  <c r="AG31" i="2"/>
  <c r="AH31" i="2"/>
  <c r="AI31" i="2"/>
  <c r="AE32" i="2"/>
  <c r="AF32" i="2"/>
  <c r="AG32" i="2"/>
  <c r="AH32" i="2"/>
  <c r="AI32" i="2"/>
  <c r="AE33" i="2"/>
  <c r="AF33" i="2"/>
  <c r="AG33" i="2"/>
  <c r="AH33" i="2"/>
  <c r="AI33" i="2"/>
  <c r="AE34" i="2"/>
  <c r="AF34" i="2"/>
  <c r="AG34" i="2"/>
  <c r="AH34" i="2"/>
  <c r="AI34" i="2"/>
  <c r="AE35" i="2"/>
  <c r="AF35" i="2"/>
  <c r="AG35" i="2"/>
  <c r="AH35" i="2"/>
  <c r="AI35" i="2"/>
  <c r="AE36" i="2"/>
  <c r="AF36" i="2"/>
  <c r="AG36" i="2"/>
  <c r="AH36" i="2"/>
  <c r="AI36" i="2"/>
  <c r="AF30" i="2"/>
  <c r="AG30" i="2"/>
  <c r="AH30" i="2"/>
  <c r="AI30" i="2"/>
  <c r="AE30" i="2"/>
  <c r="U47" i="2" a="1"/>
  <c r="U47" i="2" s="1"/>
  <c r="V47" i="2" a="1"/>
  <c r="V47" i="2" s="1"/>
  <c r="W47" i="2" a="1"/>
  <c r="W47" i="2"/>
  <c r="X47" i="2" a="1"/>
  <c r="X47" i="2" s="1"/>
  <c r="Y47" i="2" a="1"/>
  <c r="Y47" i="2" s="1"/>
  <c r="U48" i="2" a="1"/>
  <c r="U48" i="2"/>
  <c r="V48" i="2" a="1"/>
  <c r="V48" i="2" s="1"/>
  <c r="W48" i="2" a="1"/>
  <c r="W48" i="2"/>
  <c r="X48" i="2" a="1"/>
  <c r="X48" i="2" s="1"/>
  <c r="Y48" i="2" a="1"/>
  <c r="Y48" i="2" s="1"/>
  <c r="U49" i="2" a="1"/>
  <c r="U49" i="2" s="1"/>
  <c r="V49" i="2" a="1"/>
  <c r="V49" i="2"/>
  <c r="W49" i="2" a="1"/>
  <c r="W49" i="2"/>
  <c r="X49" i="2" a="1"/>
  <c r="X49" i="2" s="1"/>
  <c r="Y49" i="2" a="1"/>
  <c r="Y49" i="2" s="1"/>
  <c r="U50" i="2" a="1"/>
  <c r="U50" i="2" s="1"/>
  <c r="V50" i="2" a="1"/>
  <c r="V50" i="2" s="1"/>
  <c r="W50" i="2" a="1"/>
  <c r="W50" i="2" s="1"/>
  <c r="X50" i="2" a="1"/>
  <c r="X50" i="2"/>
  <c r="Y50" i="2" a="1"/>
  <c r="Y50" i="2" s="1"/>
  <c r="U51" i="2" a="1"/>
  <c r="U51" i="2" s="1"/>
  <c r="V51" i="2" a="1"/>
  <c r="V51" i="2"/>
  <c r="W51" i="2" a="1"/>
  <c r="W51" i="2"/>
  <c r="X51" i="2" a="1"/>
  <c r="X51" i="2" s="1"/>
  <c r="Y51" i="2" a="1"/>
  <c r="Y51" i="2" s="1"/>
  <c r="U52" i="2" a="1"/>
  <c r="U52" i="2"/>
  <c r="V52" i="2" a="1"/>
  <c r="V52" i="2" s="1"/>
  <c r="W52" i="2" a="1"/>
  <c r="W52" i="2" s="1"/>
  <c r="X52" i="2" a="1"/>
  <c r="X52" i="2" s="1"/>
  <c r="Y52" i="2" a="1"/>
  <c r="Y52" i="2" s="1"/>
  <c r="Y46" i="2" a="1"/>
  <c r="Y46" i="2" s="1"/>
  <c r="X46" i="2" a="1"/>
  <c r="X46" i="2" s="1"/>
  <c r="W46" i="2" a="1"/>
  <c r="W46" i="2" s="1"/>
  <c r="V46" i="2" a="1"/>
  <c r="V46" i="2" s="1"/>
  <c r="U46" i="2" a="1"/>
  <c r="U46" i="2" s="1"/>
  <c r="U39" i="2" a="1"/>
  <c r="U39" i="2" s="1"/>
  <c r="V39" i="2" a="1"/>
  <c r="V39" i="2"/>
  <c r="W39" i="2" a="1"/>
  <c r="W39" i="2" s="1"/>
  <c r="X39" i="2" a="1"/>
  <c r="X39" i="2" s="1"/>
  <c r="Y39" i="2" a="1"/>
  <c r="Y39" i="2" s="1"/>
  <c r="U40" i="2" a="1"/>
  <c r="U40" i="2"/>
  <c r="V40" i="2" a="1"/>
  <c r="V40" i="2" s="1"/>
  <c r="W40" i="2" a="1"/>
  <c r="W40" i="2"/>
  <c r="X40" i="2" a="1"/>
  <c r="X40" i="2" s="1"/>
  <c r="Y40" i="2" a="1"/>
  <c r="Y40" i="2" s="1"/>
  <c r="U41" i="2" a="1"/>
  <c r="U41" i="2" s="1"/>
  <c r="V41" i="2" a="1"/>
  <c r="V41" i="2" s="1"/>
  <c r="W41" i="2" a="1"/>
  <c r="W41" i="2" s="1"/>
  <c r="X41" i="2" a="1"/>
  <c r="X41" i="2" s="1"/>
  <c r="Y41" i="2" a="1"/>
  <c r="Y41" i="2" s="1"/>
  <c r="U42" i="2" a="1"/>
  <c r="U42" i="2" s="1"/>
  <c r="V42" i="2" a="1"/>
  <c r="V42" i="2" s="1"/>
  <c r="W42" i="2" a="1"/>
  <c r="W42" i="2"/>
  <c r="X42" i="2" a="1"/>
  <c r="X42" i="2" s="1"/>
  <c r="Y42" i="2" a="1"/>
  <c r="Y42" i="2"/>
  <c r="U43" i="2" a="1"/>
  <c r="U43" i="2" s="1"/>
  <c r="V43" i="2" a="1"/>
  <c r="V43" i="2"/>
  <c r="W43" i="2" a="1"/>
  <c r="W43" i="2" s="1"/>
  <c r="X43" i="2" a="1"/>
  <c r="X43" i="2" s="1"/>
  <c r="Y43" i="2" a="1"/>
  <c r="Y43" i="2" s="1"/>
  <c r="U44" i="2" a="1"/>
  <c r="U44" i="2"/>
  <c r="V44" i="2" a="1"/>
  <c r="V44" i="2" s="1"/>
  <c r="W44" i="2" a="1"/>
  <c r="W44" i="2" s="1"/>
  <c r="X44" i="2" a="1"/>
  <c r="X44" i="2" s="1"/>
  <c r="Y44" i="2" a="1"/>
  <c r="Y44" i="2" s="1"/>
  <c r="Y38" i="2" a="1"/>
  <c r="Y38" i="2" s="1"/>
  <c r="X38" i="2" a="1"/>
  <c r="X38" i="2" s="1"/>
  <c r="W38" i="2" a="1"/>
  <c r="W38" i="2" s="1"/>
  <c r="V38" i="2" a="1"/>
  <c r="V38" i="2" s="1"/>
  <c r="U38" i="2" a="1"/>
  <c r="U38" i="2" s="1"/>
  <c r="U31" i="2" a="1"/>
  <c r="U31" i="2" s="1"/>
  <c r="V31" i="2" a="1"/>
  <c r="V31" i="2"/>
  <c r="W31" i="2" a="1"/>
  <c r="W31" i="2" s="1"/>
  <c r="X31" i="2" a="1"/>
  <c r="X31" i="2" s="1"/>
  <c r="Y31" i="2" a="1"/>
  <c r="Y31" i="2" s="1"/>
  <c r="U32" i="2" a="1"/>
  <c r="U32" i="2" s="1"/>
  <c r="V32" i="2" a="1"/>
  <c r="V32" i="2"/>
  <c r="W32" i="2" a="1"/>
  <c r="W32" i="2"/>
  <c r="X32" i="2" a="1"/>
  <c r="X32" i="2" s="1"/>
  <c r="Y32" i="2" a="1"/>
  <c r="Y32" i="2"/>
  <c r="U33" i="2" a="1"/>
  <c r="U33" i="2" s="1"/>
  <c r="V33" i="2" a="1"/>
  <c r="V33" i="2" s="1"/>
  <c r="W33" i="2" a="1"/>
  <c r="W33" i="2" s="1"/>
  <c r="X33" i="2" a="1"/>
  <c r="X33" i="2"/>
  <c r="Y33" i="2" a="1"/>
  <c r="Y33" i="2"/>
  <c r="U34" i="2" a="1"/>
  <c r="U34" i="2" s="1"/>
  <c r="V34" i="2" a="1"/>
  <c r="V34" i="2"/>
  <c r="W34" i="2" a="1"/>
  <c r="W34" i="2"/>
  <c r="X34" i="2" a="1"/>
  <c r="X34" i="2" s="1"/>
  <c r="Y34" i="2" a="1"/>
  <c r="Y34" i="2" s="1"/>
  <c r="U35" i="2" a="1"/>
  <c r="U35" i="2" s="1"/>
  <c r="V35" i="2" a="1"/>
  <c r="V35" i="2" s="1"/>
  <c r="W35" i="2" a="1"/>
  <c r="W35" i="2" s="1"/>
  <c r="X35" i="2" a="1"/>
  <c r="X35" i="2"/>
  <c r="Y35" i="2" a="1"/>
  <c r="Y35" i="2"/>
  <c r="U36" i="2" a="1"/>
  <c r="U36" i="2" s="1"/>
  <c r="V36" i="2" a="1"/>
  <c r="V36" i="2"/>
  <c r="W36" i="2" a="1"/>
  <c r="W36" i="2" s="1"/>
  <c r="X36" i="2" a="1"/>
  <c r="X36" i="2" s="1"/>
  <c r="Y36" i="2" a="1"/>
  <c r="Y36" i="2" s="1"/>
  <c r="V30" i="2" a="1"/>
  <c r="V30" i="2" s="1"/>
  <c r="W30" i="2" a="1"/>
  <c r="W30" i="2" s="1"/>
  <c r="X30" i="2" a="1"/>
  <c r="X30" i="2" s="1"/>
  <c r="Y30" i="2" a="1"/>
  <c r="Y30" i="2" s="1"/>
  <c r="U30" i="2" a="1"/>
  <c r="U30" i="2" s="1"/>
  <c r="AO54" i="2"/>
  <c r="AN54" i="2"/>
  <c r="AM54" i="2"/>
  <c r="AO53" i="2"/>
  <c r="AN53" i="2"/>
  <c r="AM53" i="2"/>
  <c r="AO52" i="2"/>
  <c r="AN52" i="2"/>
  <c r="AM52" i="2"/>
  <c r="AD52" i="2"/>
  <c r="AO45" i="2" s="1"/>
  <c r="S52" i="2" a="1"/>
  <c r="S52" i="2" s="1"/>
  <c r="R52" i="2" a="1"/>
  <c r="R52" i="2" s="1"/>
  <c r="Q52" i="2" a="1"/>
  <c r="Q52" i="2" s="1"/>
  <c r="P52" i="2" a="1"/>
  <c r="P52" i="2" s="1"/>
  <c r="O52" i="2" a="1"/>
  <c r="O52" i="2" s="1"/>
  <c r="N52" i="2"/>
  <c r="AO51" i="2"/>
  <c r="AN51" i="2"/>
  <c r="AM51" i="2"/>
  <c r="AD51" i="2"/>
  <c r="AO44" i="2" s="1"/>
  <c r="S51" i="2" a="1"/>
  <c r="S51" i="2" s="1"/>
  <c r="R51" i="2" a="1"/>
  <c r="R51" i="2" s="1"/>
  <c r="Q51" i="2" a="1"/>
  <c r="Q51" i="2" s="1"/>
  <c r="P51" i="2" a="1"/>
  <c r="P51" i="2" s="1"/>
  <c r="O51" i="2" a="1"/>
  <c r="O51" i="2" s="1"/>
  <c r="N51" i="2"/>
  <c r="AO50" i="2"/>
  <c r="AN50" i="2"/>
  <c r="AM50" i="2"/>
  <c r="AD50" i="2"/>
  <c r="AO43" i="2" s="1"/>
  <c r="S50" i="2" a="1"/>
  <c r="S50" i="2" s="1"/>
  <c r="R50" i="2" a="1"/>
  <c r="R50" i="2" s="1"/>
  <c r="Q50" i="2" a="1"/>
  <c r="Q50" i="2" s="1"/>
  <c r="P50" i="2" a="1"/>
  <c r="P50" i="2" s="1"/>
  <c r="O50" i="2" a="1"/>
  <c r="O50" i="2" s="1"/>
  <c r="N50" i="2"/>
  <c r="AO49" i="2"/>
  <c r="AN49" i="2"/>
  <c r="AM49" i="2"/>
  <c r="AD49" i="2"/>
  <c r="AO42" i="2" s="1"/>
  <c r="S49" i="2" a="1"/>
  <c r="S49" i="2" s="1"/>
  <c r="R49" i="2" a="1"/>
  <c r="R49" i="2" s="1"/>
  <c r="Q49" i="2" a="1"/>
  <c r="Q49" i="2" s="1"/>
  <c r="P49" i="2" a="1"/>
  <c r="P49" i="2" s="1"/>
  <c r="O49" i="2" a="1"/>
  <c r="O49" i="2" s="1"/>
  <c r="N49" i="2"/>
  <c r="AO48" i="2"/>
  <c r="AN48" i="2"/>
  <c r="AM48" i="2"/>
  <c r="AD48" i="2"/>
  <c r="AO41" i="2" s="1"/>
  <c r="S48" i="2" a="1"/>
  <c r="S48" i="2" s="1"/>
  <c r="R48" i="2" a="1"/>
  <c r="R48" i="2" s="1"/>
  <c r="Q48" i="2" a="1"/>
  <c r="Q48" i="2" s="1"/>
  <c r="P48" i="2" a="1"/>
  <c r="P48" i="2" s="1"/>
  <c r="O48" i="2" a="1"/>
  <c r="O48" i="2" s="1"/>
  <c r="N48" i="2"/>
  <c r="AL47" i="2"/>
  <c r="AD47" i="2"/>
  <c r="AO40" i="2" s="1"/>
  <c r="S47" i="2" a="1"/>
  <c r="S47" i="2" s="1"/>
  <c r="R47" i="2" a="1"/>
  <c r="R47" i="2" s="1"/>
  <c r="Q47" i="2" a="1"/>
  <c r="Q47" i="2" s="1"/>
  <c r="P47" i="2" a="1"/>
  <c r="P47" i="2" s="1"/>
  <c r="O47" i="2" a="1"/>
  <c r="O47" i="2" s="1"/>
  <c r="N47" i="2"/>
  <c r="AD46" i="2"/>
  <c r="AO39" i="2" s="1"/>
  <c r="S46" i="2" a="1"/>
  <c r="S46" i="2" s="1"/>
  <c r="R46" i="2" a="1"/>
  <c r="R46" i="2" s="1"/>
  <c r="Q46" i="2" a="1"/>
  <c r="Q46" i="2" s="1"/>
  <c r="P46" i="2" a="1"/>
  <c r="P46" i="2" s="1"/>
  <c r="O46" i="2" a="1"/>
  <c r="O46" i="2" s="1"/>
  <c r="N46" i="2"/>
  <c r="AN45" i="2"/>
  <c r="AM45" i="2"/>
  <c r="AN44" i="2"/>
  <c r="AM44" i="2"/>
  <c r="S44" i="2" a="1"/>
  <c r="S44" i="2" s="1"/>
  <c r="R44" i="2" a="1"/>
  <c r="R44" i="2" s="1"/>
  <c r="Q44" i="2" a="1"/>
  <c r="Q44" i="2" s="1"/>
  <c r="P44" i="2" a="1"/>
  <c r="P44" i="2" s="1"/>
  <c r="O44" i="2" a="1"/>
  <c r="O44" i="2" s="1"/>
  <c r="AN43" i="2"/>
  <c r="AM43" i="2"/>
  <c r="S43" i="2" a="1"/>
  <c r="S43" i="2" s="1"/>
  <c r="R43" i="2" a="1"/>
  <c r="R43" i="2" s="1"/>
  <c r="Q43" i="2" a="1"/>
  <c r="Q43" i="2" s="1"/>
  <c r="P43" i="2" a="1"/>
  <c r="P43" i="2" s="1"/>
  <c r="O43" i="2" a="1"/>
  <c r="O43" i="2" s="1"/>
  <c r="AN42" i="2"/>
  <c r="AM42" i="2"/>
  <c r="S42" i="2" a="1"/>
  <c r="S42" i="2" s="1"/>
  <c r="R42" i="2" a="1"/>
  <c r="R42" i="2" s="1"/>
  <c r="Q42" i="2" a="1"/>
  <c r="Q42" i="2" s="1"/>
  <c r="P42" i="2" a="1"/>
  <c r="P42" i="2" s="1"/>
  <c r="O42" i="2" a="1"/>
  <c r="O42" i="2" s="1"/>
  <c r="AN41" i="2"/>
  <c r="AM41" i="2"/>
  <c r="S41" i="2" a="1"/>
  <c r="S41" i="2" s="1"/>
  <c r="R41" i="2" a="1"/>
  <c r="R41" i="2" s="1"/>
  <c r="Q41" i="2" a="1"/>
  <c r="Q41" i="2" s="1"/>
  <c r="P41" i="2" a="1"/>
  <c r="P41" i="2" s="1"/>
  <c r="O41" i="2" a="1"/>
  <c r="O41" i="2" s="1"/>
  <c r="AN40" i="2"/>
  <c r="AM40" i="2"/>
  <c r="S40" i="2" a="1"/>
  <c r="S40" i="2" s="1"/>
  <c r="R40" i="2" a="1"/>
  <c r="R40" i="2" s="1"/>
  <c r="Q40" i="2" a="1"/>
  <c r="Q40" i="2" s="1"/>
  <c r="P40" i="2" a="1"/>
  <c r="P40" i="2" s="1"/>
  <c r="O40" i="2" a="1"/>
  <c r="O40" i="2" s="1"/>
  <c r="AN39" i="2"/>
  <c r="AM39" i="2"/>
  <c r="S39" i="2" a="1"/>
  <c r="S39" i="2" s="1"/>
  <c r="R39" i="2" a="1"/>
  <c r="R39" i="2" s="1"/>
  <c r="Q39" i="2" a="1"/>
  <c r="Q39" i="2" s="1"/>
  <c r="P39" i="2" a="1"/>
  <c r="P39" i="2" s="1"/>
  <c r="O39" i="2" a="1"/>
  <c r="O39" i="2" s="1"/>
  <c r="AL38" i="2"/>
  <c r="S38" i="2" a="1"/>
  <c r="S38" i="2" s="1"/>
  <c r="R38" i="2" a="1"/>
  <c r="R38" i="2" s="1"/>
  <c r="Q38" i="2" a="1"/>
  <c r="Q38" i="2" s="1"/>
  <c r="P38" i="2" a="1"/>
  <c r="P38" i="2" s="1"/>
  <c r="O38" i="2" a="1"/>
  <c r="O38" i="2" s="1"/>
  <c r="AO36" i="2"/>
  <c r="AN36" i="2"/>
  <c r="AM36" i="2"/>
  <c r="S36" i="2" a="1"/>
  <c r="S36" i="2" s="1"/>
  <c r="R36" i="2" a="1"/>
  <c r="R36" i="2" s="1"/>
  <c r="Q36" i="2" a="1"/>
  <c r="Q36" i="2" s="1"/>
  <c r="P36" i="2" a="1"/>
  <c r="P36" i="2" s="1"/>
  <c r="O36" i="2" a="1"/>
  <c r="O36" i="2" s="1"/>
  <c r="AO35" i="2"/>
  <c r="AN35" i="2"/>
  <c r="AM35" i="2"/>
  <c r="S35" i="2" a="1"/>
  <c r="S35" i="2" s="1"/>
  <c r="R35" i="2" a="1"/>
  <c r="R35" i="2" s="1"/>
  <c r="Q35" i="2" a="1"/>
  <c r="Q35" i="2" s="1"/>
  <c r="P35" i="2" a="1"/>
  <c r="P35" i="2" s="1"/>
  <c r="O35" i="2" a="1"/>
  <c r="O35" i="2" s="1"/>
  <c r="AO34" i="2"/>
  <c r="AN34" i="2"/>
  <c r="AM34" i="2"/>
  <c r="S34" i="2" a="1"/>
  <c r="S34" i="2" s="1"/>
  <c r="R34" i="2" a="1"/>
  <c r="R34" i="2" s="1"/>
  <c r="Q34" i="2" a="1"/>
  <c r="Q34" i="2" s="1"/>
  <c r="P34" i="2" a="1"/>
  <c r="P34" i="2" s="1"/>
  <c r="O34" i="2" a="1"/>
  <c r="O34" i="2" s="1"/>
  <c r="AO33" i="2"/>
  <c r="AN33" i="2"/>
  <c r="AM33" i="2"/>
  <c r="S33" i="2" a="1"/>
  <c r="S33" i="2" s="1"/>
  <c r="R33" i="2" a="1"/>
  <c r="R33" i="2" s="1"/>
  <c r="Q33" i="2" a="1"/>
  <c r="Q33" i="2" s="1"/>
  <c r="P33" i="2" a="1"/>
  <c r="P33" i="2" s="1"/>
  <c r="O33" i="2" a="1"/>
  <c r="O33" i="2" s="1"/>
  <c r="AO32" i="2"/>
  <c r="AN32" i="2"/>
  <c r="AM32" i="2"/>
  <c r="S32" i="2" a="1"/>
  <c r="S32" i="2" s="1"/>
  <c r="R32" i="2" a="1"/>
  <c r="R32" i="2" s="1"/>
  <c r="Q32" i="2" a="1"/>
  <c r="Q32" i="2" s="1"/>
  <c r="P32" i="2" a="1"/>
  <c r="P32" i="2" s="1"/>
  <c r="O32" i="2" a="1"/>
  <c r="O32" i="2" s="1"/>
  <c r="AO31" i="2"/>
  <c r="AN31" i="2"/>
  <c r="AM31" i="2"/>
  <c r="S31" i="2" a="1"/>
  <c r="S31" i="2" s="1"/>
  <c r="R31" i="2" a="1"/>
  <c r="R31" i="2" s="1"/>
  <c r="Q31" i="2" a="1"/>
  <c r="Q31" i="2" s="1"/>
  <c r="P31" i="2" a="1"/>
  <c r="P31" i="2" s="1"/>
  <c r="O31" i="2" a="1"/>
  <c r="O31" i="2" s="1"/>
  <c r="S30" i="2" a="1"/>
  <c r="S30" i="2" s="1"/>
  <c r="R30" i="2" a="1"/>
  <c r="R30" i="2" s="1"/>
  <c r="Q30" i="2" a="1"/>
  <c r="Q30" i="2" s="1"/>
  <c r="P30" i="2" a="1"/>
  <c r="P30" i="2" s="1"/>
  <c r="O30" i="2" a="1"/>
  <c r="O30" i="2" s="1"/>
  <c r="AL29" i="2"/>
  <c r="AG30" i="1"/>
  <c r="AK30" i="1"/>
  <c r="AL30" i="1"/>
  <c r="AM30" i="1"/>
  <c r="AN30" i="1"/>
  <c r="AJ30" i="1"/>
  <c r="AI30" i="1"/>
  <c r="AH30" i="1"/>
  <c r="AG40" i="1"/>
  <c r="AG41" i="1"/>
  <c r="AG42" i="1"/>
  <c r="AG43" i="1"/>
  <c r="AG44" i="1"/>
  <c r="AG45" i="1"/>
  <c r="AG39" i="1"/>
  <c r="AG49" i="1"/>
  <c r="AG50" i="1"/>
  <c r="AG51" i="1"/>
  <c r="AG52" i="1"/>
  <c r="AG53" i="1"/>
  <c r="AG54" i="1"/>
  <c r="AG48" i="1"/>
  <c r="AG31" i="1"/>
  <c r="AG32" i="1"/>
  <c r="AG33" i="1"/>
  <c r="AG34" i="1"/>
  <c r="AG35" i="1"/>
  <c r="AG36" i="1"/>
  <c r="AF38" i="1"/>
  <c r="AF47" i="1"/>
  <c r="AH40" i="1"/>
  <c r="AI40" i="1"/>
  <c r="AJ40" i="1"/>
  <c r="AK40" i="1"/>
  <c r="AL40" i="1"/>
  <c r="AM40" i="1"/>
  <c r="AN40" i="1"/>
  <c r="AH41" i="1"/>
  <c r="AI41" i="1"/>
  <c r="AJ41" i="1"/>
  <c r="AK41" i="1"/>
  <c r="AL41" i="1"/>
  <c r="AM41" i="1"/>
  <c r="AN41" i="1"/>
  <c r="AH42" i="1"/>
  <c r="AI42" i="1"/>
  <c r="AJ42" i="1"/>
  <c r="AK42" i="1"/>
  <c r="AL42" i="1"/>
  <c r="AM42" i="1"/>
  <c r="AN42" i="1"/>
  <c r="AH43" i="1"/>
  <c r="AI43" i="1"/>
  <c r="AJ43" i="1"/>
  <c r="AK43" i="1"/>
  <c r="AL43" i="1"/>
  <c r="AM43" i="1"/>
  <c r="AN43" i="1"/>
  <c r="AH44" i="1"/>
  <c r="AI44" i="1"/>
  <c r="AJ44" i="1"/>
  <c r="AK44" i="1"/>
  <c r="AL44" i="1"/>
  <c r="AM44" i="1"/>
  <c r="AN44" i="1"/>
  <c r="AH45" i="1"/>
  <c r="AI45" i="1"/>
  <c r="AJ45" i="1"/>
  <c r="AK45" i="1"/>
  <c r="AL45" i="1"/>
  <c r="AM45" i="1"/>
  <c r="AN45" i="1"/>
  <c r="AN39" i="1"/>
  <c r="AM39" i="1"/>
  <c r="AL39" i="1"/>
  <c r="AK39" i="1"/>
  <c r="AJ39" i="1"/>
  <c r="AI39" i="1"/>
  <c r="AH39" i="1"/>
  <c r="AH49" i="1"/>
  <c r="AI49" i="1"/>
  <c r="AJ49" i="1"/>
  <c r="AK49" i="1"/>
  <c r="AL49" i="1"/>
  <c r="AM49" i="1"/>
  <c r="AN49" i="1"/>
  <c r="AH50" i="1"/>
  <c r="AI50" i="1"/>
  <c r="AJ50" i="1"/>
  <c r="AK50" i="1"/>
  <c r="AL50" i="1"/>
  <c r="AM50" i="1"/>
  <c r="AN50" i="1"/>
  <c r="AH51" i="1"/>
  <c r="AI51" i="1"/>
  <c r="AJ51" i="1"/>
  <c r="AK51" i="1"/>
  <c r="AL51" i="1"/>
  <c r="AM51" i="1"/>
  <c r="AN51" i="1"/>
  <c r="AH52" i="1"/>
  <c r="AI52" i="1"/>
  <c r="AJ52" i="1"/>
  <c r="AK52" i="1"/>
  <c r="AL52" i="1"/>
  <c r="AM52" i="1"/>
  <c r="AN52" i="1"/>
  <c r="AH53" i="1"/>
  <c r="AI53" i="1"/>
  <c r="AJ53" i="1"/>
  <c r="AK53" i="1"/>
  <c r="AL53" i="1"/>
  <c r="AM53" i="1"/>
  <c r="AN53" i="1"/>
  <c r="AH54" i="1"/>
  <c r="AI54" i="1"/>
  <c r="AJ54" i="1"/>
  <c r="AK54" i="1"/>
  <c r="AL54" i="1"/>
  <c r="AM54" i="1"/>
  <c r="AN54" i="1"/>
  <c r="AN48" i="1"/>
  <c r="AM48" i="1"/>
  <c r="AL48" i="1"/>
  <c r="AK48" i="1"/>
  <c r="AJ48" i="1"/>
  <c r="AI48" i="1"/>
  <c r="AH48" i="1"/>
  <c r="AJ31" i="1"/>
  <c r="AK31" i="1"/>
  <c r="AL31" i="1"/>
  <c r="AM31" i="1"/>
  <c r="AN31" i="1"/>
  <c r="AJ32" i="1"/>
  <c r="AK32" i="1"/>
  <c r="AL32" i="1"/>
  <c r="AM32" i="1"/>
  <c r="AN32" i="1"/>
  <c r="AJ33" i="1"/>
  <c r="AK33" i="1"/>
  <c r="AL33" i="1"/>
  <c r="AM33" i="1"/>
  <c r="AN33" i="1"/>
  <c r="AJ34" i="1"/>
  <c r="AK34" i="1"/>
  <c r="AL34" i="1"/>
  <c r="AM34" i="1"/>
  <c r="AN34" i="1"/>
  <c r="AJ35" i="1"/>
  <c r="AK35" i="1"/>
  <c r="AL35" i="1"/>
  <c r="AM35" i="1"/>
  <c r="AN35" i="1"/>
  <c r="AJ36" i="1"/>
  <c r="AK36" i="1"/>
  <c r="AL36" i="1"/>
  <c r="AM36" i="1"/>
  <c r="AN36" i="1"/>
  <c r="AH31" i="1"/>
  <c r="AI31" i="1"/>
  <c r="AH32" i="1"/>
  <c r="AI32" i="1"/>
  <c r="AH33" i="1"/>
  <c r="AI33" i="1"/>
  <c r="AH34" i="1"/>
  <c r="AI34" i="1"/>
  <c r="AH35" i="1"/>
  <c r="AI35" i="1"/>
  <c r="AH36" i="1"/>
  <c r="AI36" i="1"/>
  <c r="AF29" i="1"/>
  <c r="Y47" i="1"/>
  <c r="Z47" i="1"/>
  <c r="AA47" i="1"/>
  <c r="AB47" i="1"/>
  <c r="AC47" i="1"/>
  <c r="Y48" i="1"/>
  <c r="Z48" i="1"/>
  <c r="AA48" i="1"/>
  <c r="AB48" i="1"/>
  <c r="AC48" i="1"/>
  <c r="Y49" i="1"/>
  <c r="Z49" i="1"/>
  <c r="AA49" i="1"/>
  <c r="AB49" i="1"/>
  <c r="AC49" i="1"/>
  <c r="Y50" i="1"/>
  <c r="Z50" i="1"/>
  <c r="AA50" i="1"/>
  <c r="AB50" i="1"/>
  <c r="AC50" i="1"/>
  <c r="Y51" i="1"/>
  <c r="Z51" i="1"/>
  <c r="AA51" i="1"/>
  <c r="AB51" i="1"/>
  <c r="AC51" i="1"/>
  <c r="Y52" i="1"/>
  <c r="Z52" i="1"/>
  <c r="AA52" i="1"/>
  <c r="AB52" i="1"/>
  <c r="AC52" i="1"/>
  <c r="AC46" i="1"/>
  <c r="AB46" i="1"/>
  <c r="AA46" i="1"/>
  <c r="Z46" i="1"/>
  <c r="Y46" i="1"/>
  <c r="Y39" i="1"/>
  <c r="Z39" i="1"/>
  <c r="AA39" i="1"/>
  <c r="AB39" i="1"/>
  <c r="AC39" i="1"/>
  <c r="Y40" i="1"/>
  <c r="Z40" i="1"/>
  <c r="AA40" i="1"/>
  <c r="AB40" i="1"/>
  <c r="AC40" i="1"/>
  <c r="Y41" i="1"/>
  <c r="Z41" i="1"/>
  <c r="AA41" i="1"/>
  <c r="AB41" i="1"/>
  <c r="AC41" i="1"/>
  <c r="Y42" i="1"/>
  <c r="Z42" i="1"/>
  <c r="AA42" i="1"/>
  <c r="AB42" i="1"/>
  <c r="AC42" i="1"/>
  <c r="Y43" i="1"/>
  <c r="Z43" i="1"/>
  <c r="AA43" i="1"/>
  <c r="AB43" i="1"/>
  <c r="AC43" i="1"/>
  <c r="Y44" i="1"/>
  <c r="Z44" i="1"/>
  <c r="AA44" i="1"/>
  <c r="AB44" i="1"/>
  <c r="AC44" i="1"/>
  <c r="AC38" i="1"/>
  <c r="AB38" i="1"/>
  <c r="AA38" i="1"/>
  <c r="Z38" i="1"/>
  <c r="Y38" i="1"/>
  <c r="Y31" i="1"/>
  <c r="Z31" i="1"/>
  <c r="AA31" i="1"/>
  <c r="AB31" i="1"/>
  <c r="AC31" i="1"/>
  <c r="Y32" i="1"/>
  <c r="Z32" i="1"/>
  <c r="AA32" i="1"/>
  <c r="AB32" i="1"/>
  <c r="AC32" i="1"/>
  <c r="Y33" i="1"/>
  <c r="Z33" i="1"/>
  <c r="AA33" i="1"/>
  <c r="AB33" i="1"/>
  <c r="AC33" i="1"/>
  <c r="Y34" i="1"/>
  <c r="Z34" i="1"/>
  <c r="AA34" i="1"/>
  <c r="AB34" i="1"/>
  <c r="AC34" i="1"/>
  <c r="Y35" i="1"/>
  <c r="Z35" i="1"/>
  <c r="AA35" i="1"/>
  <c r="AB35" i="1"/>
  <c r="AC35" i="1"/>
  <c r="Y36" i="1"/>
  <c r="Z36" i="1"/>
  <c r="AA36" i="1"/>
  <c r="AB36" i="1"/>
  <c r="AC36" i="1"/>
  <c r="Z30" i="1"/>
  <c r="AA30" i="1"/>
  <c r="AB30" i="1"/>
  <c r="AC30" i="1"/>
  <c r="Y30" i="1"/>
  <c r="X52" i="1"/>
  <c r="X51" i="1"/>
  <c r="X50" i="1"/>
  <c r="X49" i="1"/>
  <c r="X48" i="1"/>
  <c r="X47" i="1"/>
  <c r="X46" i="1"/>
  <c r="O47" i="1" a="1"/>
  <c r="O47" i="1" s="1"/>
  <c r="P47" i="1" a="1"/>
  <c r="P47" i="1" s="1"/>
  <c r="Q47" i="1" a="1"/>
  <c r="Q47" i="1" s="1"/>
  <c r="R47" i="1" a="1"/>
  <c r="R47" i="1" s="1"/>
  <c r="S47" i="1" a="1"/>
  <c r="S47" i="1" s="1"/>
  <c r="O48" i="1" a="1"/>
  <c r="O48" i="1" s="1"/>
  <c r="P48" i="1" a="1"/>
  <c r="P48" i="1" s="1"/>
  <c r="Q48" i="1" a="1"/>
  <c r="Q48" i="1" s="1"/>
  <c r="R48" i="1" a="1"/>
  <c r="R48" i="1" s="1"/>
  <c r="S48" i="1" a="1"/>
  <c r="S48" i="1" s="1"/>
  <c r="O49" i="1" a="1"/>
  <c r="O49" i="1" s="1"/>
  <c r="P49" i="1" a="1"/>
  <c r="P49" i="1" s="1"/>
  <c r="Q49" i="1" a="1"/>
  <c r="Q49" i="1" s="1"/>
  <c r="R49" i="1" a="1"/>
  <c r="R49" i="1" s="1"/>
  <c r="S49" i="1" a="1"/>
  <c r="S49" i="1" s="1"/>
  <c r="O50" i="1" a="1"/>
  <c r="O50" i="1" s="1"/>
  <c r="P50" i="1" a="1"/>
  <c r="P50" i="1" s="1"/>
  <c r="Q50" i="1" a="1"/>
  <c r="Q50" i="1" s="1"/>
  <c r="R50" i="1" a="1"/>
  <c r="R50" i="1" s="1"/>
  <c r="S50" i="1" a="1"/>
  <c r="S50" i="1" s="1"/>
  <c r="O51" i="1" a="1"/>
  <c r="O51" i="1" s="1"/>
  <c r="P51" i="1" a="1"/>
  <c r="P51" i="1" s="1"/>
  <c r="Q51" i="1" a="1"/>
  <c r="Q51" i="1" s="1"/>
  <c r="R51" i="1" a="1"/>
  <c r="R51" i="1" s="1"/>
  <c r="S51" i="1" a="1"/>
  <c r="S51" i="1" s="1"/>
  <c r="O52" i="1" a="1"/>
  <c r="O52" i="1" s="1"/>
  <c r="P52" i="1" a="1"/>
  <c r="P52" i="1" s="1"/>
  <c r="Q52" i="1" a="1"/>
  <c r="Q52" i="1" s="1"/>
  <c r="R52" i="1" a="1"/>
  <c r="R52" i="1" s="1"/>
  <c r="S52" i="1" a="1"/>
  <c r="S52" i="1" s="1"/>
  <c r="S46" i="1" a="1"/>
  <c r="S46" i="1" s="1"/>
  <c r="R46" i="1" a="1"/>
  <c r="R46" i="1" s="1"/>
  <c r="Q46" i="1" a="1"/>
  <c r="Q46" i="1" s="1"/>
  <c r="P46" i="1" a="1"/>
  <c r="P46" i="1" s="1"/>
  <c r="O46" i="1" a="1"/>
  <c r="O46" i="1" s="1"/>
  <c r="O39" i="1" a="1"/>
  <c r="O39" i="1" s="1"/>
  <c r="P39" i="1" a="1"/>
  <c r="P39" i="1" s="1"/>
  <c r="Q39" i="1" a="1"/>
  <c r="Q39" i="1" s="1"/>
  <c r="R39" i="1" a="1"/>
  <c r="R39" i="1" s="1"/>
  <c r="S39" i="1" a="1"/>
  <c r="S39" i="1" s="1"/>
  <c r="O40" i="1" a="1"/>
  <c r="O40" i="1" s="1"/>
  <c r="P40" i="1" a="1"/>
  <c r="P40" i="1" s="1"/>
  <c r="Q40" i="1" a="1"/>
  <c r="Q40" i="1" s="1"/>
  <c r="R40" i="1" a="1"/>
  <c r="R40" i="1" s="1"/>
  <c r="S40" i="1" a="1"/>
  <c r="S40" i="1" s="1"/>
  <c r="O41" i="1" a="1"/>
  <c r="O41" i="1" s="1"/>
  <c r="P41" i="1" a="1"/>
  <c r="P41" i="1" s="1"/>
  <c r="Q41" i="1" a="1"/>
  <c r="Q41" i="1" s="1"/>
  <c r="R41" i="1" a="1"/>
  <c r="R41" i="1" s="1"/>
  <c r="S41" i="1" a="1"/>
  <c r="S41" i="1" s="1"/>
  <c r="O42" i="1" a="1"/>
  <c r="O42" i="1" s="1"/>
  <c r="P42" i="1" a="1"/>
  <c r="P42" i="1" s="1"/>
  <c r="Q42" i="1" a="1"/>
  <c r="Q42" i="1" s="1"/>
  <c r="R42" i="1" a="1"/>
  <c r="R42" i="1" s="1"/>
  <c r="S42" i="1" a="1"/>
  <c r="S42" i="1" s="1"/>
  <c r="O43" i="1" a="1"/>
  <c r="O43" i="1" s="1"/>
  <c r="P43" i="1" a="1"/>
  <c r="P43" i="1" s="1"/>
  <c r="Q43" i="1" a="1"/>
  <c r="Q43" i="1" s="1"/>
  <c r="R43" i="1" a="1"/>
  <c r="R43" i="1" s="1"/>
  <c r="S43" i="1" a="1"/>
  <c r="S43" i="1" s="1"/>
  <c r="O44" i="1" a="1"/>
  <c r="O44" i="1" s="1"/>
  <c r="P44" i="1" a="1"/>
  <c r="P44" i="1" s="1"/>
  <c r="Q44" i="1" a="1"/>
  <c r="Q44" i="1" s="1"/>
  <c r="R44" i="1" a="1"/>
  <c r="R44" i="1" s="1"/>
  <c r="S44" i="1" a="1"/>
  <c r="S44" i="1" s="1"/>
  <c r="S38" i="1" a="1"/>
  <c r="S38" i="1" s="1"/>
  <c r="R38" i="1" a="1"/>
  <c r="R38" i="1" s="1"/>
  <c r="Q38" i="1" a="1"/>
  <c r="Q38" i="1" s="1"/>
  <c r="P38" i="1" a="1"/>
  <c r="P38" i="1" s="1"/>
  <c r="O38" i="1" a="1"/>
  <c r="O38" i="1" s="1"/>
  <c r="O31" i="1" a="1"/>
  <c r="O31" i="1" s="1"/>
  <c r="P31" i="1" a="1"/>
  <c r="P31" i="1" s="1"/>
  <c r="Q31" i="1" a="1"/>
  <c r="Q31" i="1" s="1"/>
  <c r="R31" i="1" a="1"/>
  <c r="R31" i="1" s="1"/>
  <c r="S31" i="1" a="1"/>
  <c r="S31" i="1" s="1"/>
  <c r="O32" i="1" a="1"/>
  <c r="O32" i="1" s="1"/>
  <c r="P32" i="1" a="1"/>
  <c r="P32" i="1" s="1"/>
  <c r="Q32" i="1" a="1"/>
  <c r="Q32" i="1" s="1"/>
  <c r="R32" i="1" a="1"/>
  <c r="R32" i="1" s="1"/>
  <c r="S32" i="1" a="1"/>
  <c r="S32" i="1" s="1"/>
  <c r="O33" i="1" a="1"/>
  <c r="O33" i="1" s="1"/>
  <c r="P33" i="1" a="1"/>
  <c r="P33" i="1" s="1"/>
  <c r="Q33" i="1" a="1"/>
  <c r="Q33" i="1" s="1"/>
  <c r="R33" i="1" a="1"/>
  <c r="R33" i="1" s="1"/>
  <c r="S33" i="1" a="1"/>
  <c r="S33" i="1" s="1"/>
  <c r="O34" i="1" a="1"/>
  <c r="O34" i="1" s="1"/>
  <c r="P34" i="1" a="1"/>
  <c r="P34" i="1" s="1"/>
  <c r="Q34" i="1" a="1"/>
  <c r="Q34" i="1" s="1"/>
  <c r="R34" i="1" a="1"/>
  <c r="R34" i="1" s="1"/>
  <c r="S34" i="1" a="1"/>
  <c r="S34" i="1" s="1"/>
  <c r="O35" i="1" a="1"/>
  <c r="O35" i="1" s="1"/>
  <c r="P35" i="1" a="1"/>
  <c r="P35" i="1" s="1"/>
  <c r="Q35" i="1" a="1"/>
  <c r="Q35" i="1" s="1"/>
  <c r="R35" i="1" a="1"/>
  <c r="R35" i="1" s="1"/>
  <c r="S35" i="1" a="1"/>
  <c r="S35" i="1" s="1"/>
  <c r="O36" i="1" a="1"/>
  <c r="O36" i="1" s="1"/>
  <c r="P36" i="1" a="1"/>
  <c r="P36" i="1" s="1"/>
  <c r="Q36" i="1" a="1"/>
  <c r="Q36" i="1" s="1"/>
  <c r="R36" i="1" a="1"/>
  <c r="R36" i="1" s="1"/>
  <c r="S36" i="1" a="1"/>
  <c r="S36" i="1" s="1"/>
  <c r="P30" i="1" a="1"/>
  <c r="P30" i="1" s="1"/>
  <c r="Q30" i="1" a="1"/>
  <c r="Q30" i="1" s="1"/>
  <c r="R30" i="1" a="1"/>
  <c r="R30" i="1" s="1"/>
  <c r="S30" i="1" a="1"/>
  <c r="S30" i="1" s="1"/>
  <c r="O30" i="1" a="1"/>
  <c r="O30" i="1" s="1"/>
  <c r="N52" i="1"/>
  <c r="N50" i="1"/>
  <c r="N51" i="1"/>
  <c r="N47" i="1"/>
  <c r="N48" i="1"/>
  <c r="N49" i="1"/>
  <c r="N4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<sst xmlns="http://schemas.openxmlformats.org/spreadsheetml/2006/main" count="596" uniqueCount="47">
  <si>
    <t>Scenario</t>
  </si>
  <si>
    <t>Method</t>
  </si>
  <si>
    <t>All series</t>
  </si>
  <si>
    <t>Total</t>
  </si>
  <si>
    <t>cat_id_enc</t>
  </si>
  <si>
    <t>dept_id_enc</t>
  </si>
  <si>
    <t>products</t>
  </si>
  <si>
    <t>bu</t>
  </si>
  <si>
    <t>bu_objhse_evalhmse</t>
  </si>
  <si>
    <t>bu_objhse_evalmse</t>
  </si>
  <si>
    <t>bu_objmse_evalhmse</t>
  </si>
  <si>
    <t>bu_objmse_evalmse</t>
  </si>
  <si>
    <t>bu_objtweedie_evalhmse</t>
  </si>
  <si>
    <t>bu_objtweedie_evalmse</t>
  </si>
  <si>
    <t>bu_objtweedie_evaltweedie</t>
  </si>
  <si>
    <t>globalall</t>
  </si>
  <si>
    <t>base</t>
  </si>
  <si>
    <t>erm</t>
  </si>
  <si>
    <t>mint_cov</t>
  </si>
  <si>
    <t>mint_shrink</t>
  </si>
  <si>
    <t>ols</t>
  </si>
  <si>
    <t>wls_struct</t>
  </si>
  <si>
    <t>wls_var</t>
  </si>
  <si>
    <t>sepagg</t>
  </si>
  <si>
    <t>Objective</t>
  </si>
  <si>
    <t>Metric</t>
  </si>
  <si>
    <t>Reconciliation</t>
  </si>
  <si>
    <t>None</t>
  </si>
  <si>
    <t>Base</t>
  </si>
  <si>
    <t>ERM</t>
  </si>
  <si>
    <t>MinT-cov</t>
  </si>
  <si>
    <t>MinT-shrink</t>
  </si>
  <si>
    <t>OLS</t>
  </si>
  <si>
    <t>WLS-struct</t>
  </si>
  <si>
    <t>WLS-var</t>
  </si>
  <si>
    <t>Bottom-up</t>
  </si>
  <si>
    <t>SL</t>
  </si>
  <si>
    <t>HL</t>
  </si>
  <si>
    <t>TL</t>
  </si>
  <si>
    <t>Product</t>
  </si>
  <si>
    <t>Department</t>
  </si>
  <si>
    <t>Category</t>
  </si>
  <si>
    <t>Global</t>
  </si>
  <si>
    <t>Separate aggregations</t>
  </si>
  <si>
    <t xml:space="preserve">\hspace{0.1cm} </t>
  </si>
  <si>
    <t>\\</t>
  </si>
  <si>
    <t>\midrule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</si>
</sst>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43" fontId="16" fillId="0" borderId="0" xfId="1" applyFont="1"/>
    <xf numFmtId="0" fontId="18" fillId="0" borderId="0" xfId="43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C:\" TargetMode="External"/><Relationship Id="rId13" Type="http://schemas.openxmlformats.org/officeDocument/2006/relationships/hyperlink" Target="file:///C:\" TargetMode="External"/><Relationship Id="rId18" Type="http://schemas.openxmlformats.org/officeDocument/2006/relationships/hyperlink" Target="file:///C:\" TargetMode="External"/><Relationship Id="rId3" Type="http://schemas.openxmlformats.org/officeDocument/2006/relationships/hyperlink" Target="file:///C:\" TargetMode="External"/><Relationship Id="rId21" Type="http://schemas.openxmlformats.org/officeDocument/2006/relationships/hyperlink" Target="file:///C:\" TargetMode="External"/><Relationship Id="rId7" Type="http://schemas.openxmlformats.org/officeDocument/2006/relationships/hyperlink" Target="file:///C:\" TargetMode="External"/><Relationship Id="rId12" Type="http://schemas.openxmlformats.org/officeDocument/2006/relationships/hyperlink" Target="file:///C:\" TargetMode="External"/><Relationship Id="rId17" Type="http://schemas.openxmlformats.org/officeDocument/2006/relationships/hyperlink" Target="file:///C:\" TargetMode="External"/><Relationship Id="rId2" Type="http://schemas.openxmlformats.org/officeDocument/2006/relationships/hyperlink" Target="file:///C:\" TargetMode="External"/><Relationship Id="rId16" Type="http://schemas.openxmlformats.org/officeDocument/2006/relationships/hyperlink" Target="file:///C:\" TargetMode="External"/><Relationship Id="rId20" Type="http://schemas.openxmlformats.org/officeDocument/2006/relationships/hyperlink" Target="file:///C:\" TargetMode="External"/><Relationship Id="rId1" Type="http://schemas.openxmlformats.org/officeDocument/2006/relationships/hyperlink" Target="file:///C:\" TargetMode="External"/><Relationship Id="rId6" Type="http://schemas.openxmlformats.org/officeDocument/2006/relationships/hyperlink" Target="file:///C:\" TargetMode="External"/><Relationship Id="rId11" Type="http://schemas.openxmlformats.org/officeDocument/2006/relationships/hyperlink" Target="file:///C:\" TargetMode="External"/><Relationship Id="rId24" Type="http://schemas.openxmlformats.org/officeDocument/2006/relationships/hyperlink" Target="file:///C:\" TargetMode="External"/><Relationship Id="rId5" Type="http://schemas.openxmlformats.org/officeDocument/2006/relationships/hyperlink" Target="file:///C:\" TargetMode="External"/><Relationship Id="rId15" Type="http://schemas.openxmlformats.org/officeDocument/2006/relationships/hyperlink" Target="file:///C:\" TargetMode="External"/><Relationship Id="rId23" Type="http://schemas.openxmlformats.org/officeDocument/2006/relationships/hyperlink" Target="file:///C:\" TargetMode="External"/><Relationship Id="rId10" Type="http://schemas.openxmlformats.org/officeDocument/2006/relationships/hyperlink" Target="file:///C:\" TargetMode="External"/><Relationship Id="rId19" Type="http://schemas.openxmlformats.org/officeDocument/2006/relationships/hyperlink" Target="file:///C:\" TargetMode="External"/><Relationship Id="rId4" Type="http://schemas.openxmlformats.org/officeDocument/2006/relationships/hyperlink" Target="file:///C:\" TargetMode="External"/><Relationship Id="rId9" Type="http://schemas.openxmlformats.org/officeDocument/2006/relationships/hyperlink" Target="file:///C:\" TargetMode="External"/><Relationship Id="rId14" Type="http://schemas.openxmlformats.org/officeDocument/2006/relationships/hyperlink" Target="file:///C:\" TargetMode="External"/><Relationship Id="rId22" Type="http://schemas.openxmlformats.org/officeDocument/2006/relationships/hyperlink" Target="file:///C:\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C:\" TargetMode="External"/><Relationship Id="rId13" Type="http://schemas.openxmlformats.org/officeDocument/2006/relationships/hyperlink" Target="file:///C:\" TargetMode="External"/><Relationship Id="rId18" Type="http://schemas.openxmlformats.org/officeDocument/2006/relationships/hyperlink" Target="file:///C:\" TargetMode="External"/><Relationship Id="rId3" Type="http://schemas.openxmlformats.org/officeDocument/2006/relationships/hyperlink" Target="file:///C:\" TargetMode="External"/><Relationship Id="rId21" Type="http://schemas.openxmlformats.org/officeDocument/2006/relationships/hyperlink" Target="file:///C:\" TargetMode="External"/><Relationship Id="rId7" Type="http://schemas.openxmlformats.org/officeDocument/2006/relationships/hyperlink" Target="file:///C:\" TargetMode="External"/><Relationship Id="rId12" Type="http://schemas.openxmlformats.org/officeDocument/2006/relationships/hyperlink" Target="file:///C:\" TargetMode="External"/><Relationship Id="rId17" Type="http://schemas.openxmlformats.org/officeDocument/2006/relationships/hyperlink" Target="file:///C:\" TargetMode="External"/><Relationship Id="rId2" Type="http://schemas.openxmlformats.org/officeDocument/2006/relationships/hyperlink" Target="file:///C:\" TargetMode="External"/><Relationship Id="rId16" Type="http://schemas.openxmlformats.org/officeDocument/2006/relationships/hyperlink" Target="file:///C:\" TargetMode="External"/><Relationship Id="rId20" Type="http://schemas.openxmlformats.org/officeDocument/2006/relationships/hyperlink" Target="file:///C:\" TargetMode="External"/><Relationship Id="rId1" Type="http://schemas.openxmlformats.org/officeDocument/2006/relationships/hyperlink" Target="file:///C:\" TargetMode="External"/><Relationship Id="rId6" Type="http://schemas.openxmlformats.org/officeDocument/2006/relationships/hyperlink" Target="file:///C:\" TargetMode="External"/><Relationship Id="rId11" Type="http://schemas.openxmlformats.org/officeDocument/2006/relationships/hyperlink" Target="file:///C:\" TargetMode="External"/><Relationship Id="rId24" Type="http://schemas.openxmlformats.org/officeDocument/2006/relationships/hyperlink" Target="file:///C:\" TargetMode="External"/><Relationship Id="rId5" Type="http://schemas.openxmlformats.org/officeDocument/2006/relationships/hyperlink" Target="file:///C:\" TargetMode="External"/><Relationship Id="rId15" Type="http://schemas.openxmlformats.org/officeDocument/2006/relationships/hyperlink" Target="file:///C:\" TargetMode="External"/><Relationship Id="rId23" Type="http://schemas.openxmlformats.org/officeDocument/2006/relationships/hyperlink" Target="file:///C:\" TargetMode="External"/><Relationship Id="rId10" Type="http://schemas.openxmlformats.org/officeDocument/2006/relationships/hyperlink" Target="file:///C:\" TargetMode="External"/><Relationship Id="rId19" Type="http://schemas.openxmlformats.org/officeDocument/2006/relationships/hyperlink" Target="file:///C:\" TargetMode="External"/><Relationship Id="rId4" Type="http://schemas.openxmlformats.org/officeDocument/2006/relationships/hyperlink" Target="file:///C:\" TargetMode="External"/><Relationship Id="rId9" Type="http://schemas.openxmlformats.org/officeDocument/2006/relationships/hyperlink" Target="file:///C:\" TargetMode="External"/><Relationship Id="rId14" Type="http://schemas.openxmlformats.org/officeDocument/2006/relationships/hyperlink" Target="file:///C:\" TargetMode="External"/><Relationship Id="rId22" Type="http://schemas.openxmlformats.org/officeDocument/2006/relationships/hyperlink" Target="file:///C: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"/>
  <sheetViews>
    <sheetView zoomScale="85" zoomScaleNormal="85" workbookViewId="0">
      <selection activeCell="I1" sqref="I1:O22"/>
    </sheetView>
  </sheetViews>
  <sheetFormatPr defaultRowHeight="14.5" x14ac:dyDescent="0.35"/>
  <cols>
    <col min="2" max="2" width="24.54296875" bestFit="1" customWidth="1"/>
    <col min="11" max="11" width="9.81640625" bestFit="1" customWidth="1"/>
    <col min="14" max="14" width="12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7.8016262292618999</v>
      </c>
      <c r="D2">
        <v>281.93790514498602</v>
      </c>
      <c r="E2">
        <v>131.83321102782901</v>
      </c>
      <c r="F2">
        <v>77.7475831503221</v>
      </c>
      <c r="G2">
        <v>2.0052399670369798</v>
      </c>
    </row>
    <row r="3" spans="1:7" x14ac:dyDescent="0.35">
      <c r="A3" t="s">
        <v>7</v>
      </c>
      <c r="B3" t="s">
        <v>9</v>
      </c>
      <c r="C3">
        <v>7.5899463687714999</v>
      </c>
      <c r="D3">
        <v>267.97437930753398</v>
      </c>
      <c r="E3">
        <v>129.86717024939199</v>
      </c>
      <c r="F3">
        <v>77.027565544832697</v>
      </c>
      <c r="G3">
        <v>2.0077274189821299</v>
      </c>
    </row>
    <row r="4" spans="1:7" x14ac:dyDescent="0.35">
      <c r="A4" t="s">
        <v>7</v>
      </c>
      <c r="B4" t="s">
        <v>10</v>
      </c>
      <c r="C4">
        <v>7.7612608902002398</v>
      </c>
      <c r="D4">
        <v>281.40529471589099</v>
      </c>
      <c r="E4">
        <v>130.41380146777701</v>
      </c>
      <c r="F4">
        <v>77.270140436836996</v>
      </c>
      <c r="G4">
        <v>2.00930775650267</v>
      </c>
    </row>
    <row r="5" spans="1:7" x14ac:dyDescent="0.35">
      <c r="A5" t="s">
        <v>7</v>
      </c>
      <c r="B5" t="s">
        <v>11</v>
      </c>
      <c r="C5">
        <v>7.3980543071580698</v>
      </c>
      <c r="D5">
        <v>263.94149913396001</v>
      </c>
      <c r="E5">
        <v>124.271549206603</v>
      </c>
      <c r="F5">
        <v>74.808423732740906</v>
      </c>
      <c r="G5">
        <v>2.0082137868225902</v>
      </c>
    </row>
    <row r="6" spans="1:7" x14ac:dyDescent="0.35">
      <c r="A6" t="s">
        <v>7</v>
      </c>
      <c r="B6" t="s">
        <v>12</v>
      </c>
      <c r="C6">
        <v>7.33085474807468</v>
      </c>
      <c r="D6">
        <v>262.300630923249</v>
      </c>
      <c r="E6">
        <v>122.465790477176</v>
      </c>
      <c r="F6">
        <v>74.058374684695707</v>
      </c>
      <c r="G6">
        <v>2.00363685012793</v>
      </c>
    </row>
    <row r="7" spans="1:7" x14ac:dyDescent="0.35">
      <c r="A7" t="s">
        <v>7</v>
      </c>
      <c r="B7" t="s">
        <v>13</v>
      </c>
      <c r="C7">
        <v>7.8697673533121204</v>
      </c>
      <c r="D7">
        <v>286.75448287920801</v>
      </c>
      <c r="E7">
        <v>131.480128148278</v>
      </c>
      <c r="F7">
        <v>78.528177414650301</v>
      </c>
      <c r="G7">
        <v>2.0030453623843298</v>
      </c>
    </row>
    <row r="8" spans="1:7" x14ac:dyDescent="0.35">
      <c r="A8" t="s">
        <v>7</v>
      </c>
      <c r="B8" t="s">
        <v>14</v>
      </c>
      <c r="C8">
        <v>12.299700558507899</v>
      </c>
      <c r="D8">
        <v>455.70267265579002</v>
      </c>
      <c r="E8">
        <v>213.12750973649401</v>
      </c>
      <c r="F8">
        <v>122.983390054537</v>
      </c>
      <c r="G8">
        <v>2.0732420115930399</v>
      </c>
    </row>
    <row r="9" spans="1:7" x14ac:dyDescent="0.35">
      <c r="A9" t="s">
        <v>15</v>
      </c>
      <c r="B9" t="s">
        <v>16</v>
      </c>
      <c r="C9">
        <v>11.020510104503501</v>
      </c>
      <c r="D9">
        <v>404.37137934220601</v>
      </c>
      <c r="E9">
        <v>198.44593562106701</v>
      </c>
      <c r="F9">
        <v>104.816538382057</v>
      </c>
      <c r="G9">
        <v>2.0417523507136401</v>
      </c>
    </row>
    <row r="10" spans="1:7" x14ac:dyDescent="0.35">
      <c r="A10" t="s">
        <v>15</v>
      </c>
      <c r="B10" t="s">
        <v>17</v>
      </c>
      <c r="C10">
        <v>11.2379377865796</v>
      </c>
      <c r="D10">
        <v>371.54696319808397</v>
      </c>
      <c r="E10">
        <v>184.77136505483099</v>
      </c>
      <c r="F10">
        <v>120.310703630671</v>
      </c>
      <c r="G10">
        <v>3.72575226644644</v>
      </c>
    </row>
    <row r="11" spans="1:7" x14ac:dyDescent="0.35">
      <c r="A11" t="s">
        <v>15</v>
      </c>
      <c r="B11" t="s">
        <v>18</v>
      </c>
      <c r="C11">
        <v>7.5777218568678597</v>
      </c>
      <c r="D11">
        <v>269.01680005311601</v>
      </c>
      <c r="E11">
        <v>127.315780184441</v>
      </c>
      <c r="F11">
        <v>77.273814072143097</v>
      </c>
      <c r="G11">
        <v>2.0540073336659699</v>
      </c>
    </row>
    <row r="12" spans="1:7" x14ac:dyDescent="0.35">
      <c r="A12" t="s">
        <v>15</v>
      </c>
      <c r="B12" t="s">
        <v>19</v>
      </c>
      <c r="C12">
        <v>7.8842868390902296</v>
      </c>
      <c r="D12">
        <v>281.21962878000198</v>
      </c>
      <c r="E12">
        <v>135.126241181154</v>
      </c>
      <c r="F12">
        <v>78.928140514279093</v>
      </c>
      <c r="G12">
        <v>2.0435114814777902</v>
      </c>
    </row>
    <row r="13" spans="1:7" x14ac:dyDescent="0.35">
      <c r="A13" t="s">
        <v>15</v>
      </c>
      <c r="B13" t="s">
        <v>20</v>
      </c>
      <c r="C13">
        <v>10.709139299873399</v>
      </c>
      <c r="D13">
        <v>381.04373304661101</v>
      </c>
      <c r="E13">
        <v>191.75433779046699</v>
      </c>
      <c r="F13">
        <v>108.59965615415599</v>
      </c>
      <c r="G13">
        <v>2.0466130197041301</v>
      </c>
    </row>
    <row r="14" spans="1:7" x14ac:dyDescent="0.35">
      <c r="A14" t="s">
        <v>15</v>
      </c>
      <c r="B14" t="s">
        <v>21</v>
      </c>
      <c r="C14">
        <v>9.2217466254243892</v>
      </c>
      <c r="D14">
        <v>330.50698554435701</v>
      </c>
      <c r="E14">
        <v>162.111516425556</v>
      </c>
      <c r="F14">
        <v>92.113980729523504</v>
      </c>
      <c r="G14">
        <v>2.0439083444360699</v>
      </c>
    </row>
    <row r="15" spans="1:7" x14ac:dyDescent="0.35">
      <c r="A15" t="s">
        <v>15</v>
      </c>
      <c r="B15" t="s">
        <v>22</v>
      </c>
      <c r="C15">
        <v>7.9190875578195099</v>
      </c>
      <c r="D15">
        <v>282.66644623733998</v>
      </c>
      <c r="E15">
        <v>135.78383864427201</v>
      </c>
      <c r="F15">
        <v>79.227412748691293</v>
      </c>
      <c r="G15">
        <v>2.0436735314496701</v>
      </c>
    </row>
    <row r="16" spans="1:7" x14ac:dyDescent="0.35">
      <c r="A16" t="s">
        <v>23</v>
      </c>
      <c r="B16" t="s">
        <v>16</v>
      </c>
      <c r="C16">
        <v>9.8615488327022192</v>
      </c>
      <c r="D16">
        <v>386.67016459455999</v>
      </c>
      <c r="E16">
        <v>162.51636683508701</v>
      </c>
      <c r="F16">
        <v>89.653306206218701</v>
      </c>
      <c r="G16">
        <v>2.0082137868225902</v>
      </c>
    </row>
    <row r="17" spans="1:41" x14ac:dyDescent="0.35">
      <c r="A17" t="s">
        <v>23</v>
      </c>
      <c r="B17" t="s">
        <v>17</v>
      </c>
      <c r="C17">
        <v>16.547766228707399</v>
      </c>
      <c r="D17">
        <v>539.30274630492897</v>
      </c>
      <c r="E17">
        <v>290.94204412088999</v>
      </c>
      <c r="F17">
        <v>176.55925862928001</v>
      </c>
      <c r="G17">
        <v>4.8115856045650798</v>
      </c>
    </row>
    <row r="18" spans="1:41" x14ac:dyDescent="0.35">
      <c r="A18" t="s">
        <v>23</v>
      </c>
      <c r="B18" t="s">
        <v>18</v>
      </c>
      <c r="C18">
        <v>8.5887824245484499</v>
      </c>
      <c r="D18">
        <v>308.68809913785401</v>
      </c>
      <c r="E18">
        <v>150.37615506983599</v>
      </c>
      <c r="F18">
        <v>84.507800117239199</v>
      </c>
      <c r="G18">
        <v>2.02341426276841</v>
      </c>
    </row>
    <row r="19" spans="1:41" x14ac:dyDescent="0.35">
      <c r="A19" t="s">
        <v>23</v>
      </c>
      <c r="B19" t="s">
        <v>19</v>
      </c>
      <c r="C19">
        <v>7.5752304090212004</v>
      </c>
      <c r="D19">
        <v>265.27387231706501</v>
      </c>
      <c r="E19">
        <v>130.659098874645</v>
      </c>
      <c r="F19">
        <v>77.155348085733607</v>
      </c>
      <c r="G19">
        <v>2.0105510376152398</v>
      </c>
    </row>
    <row r="20" spans="1:41" x14ac:dyDescent="0.35">
      <c r="A20" t="s">
        <v>23</v>
      </c>
      <c r="B20" t="s">
        <v>20</v>
      </c>
      <c r="C20">
        <v>9.6189167657560795</v>
      </c>
      <c r="D20">
        <v>348.07183479146897</v>
      </c>
      <c r="E20">
        <v>169.855718836432</v>
      </c>
      <c r="F20">
        <v>94.878170800671199</v>
      </c>
      <c r="G20">
        <v>2.01087818507329</v>
      </c>
    </row>
    <row r="21" spans="1:41" x14ac:dyDescent="0.35">
      <c r="A21" t="s">
        <v>23</v>
      </c>
      <c r="B21" t="s">
        <v>21</v>
      </c>
      <c r="C21">
        <v>8.2348978298333506</v>
      </c>
      <c r="D21">
        <v>289.458375891743</v>
      </c>
      <c r="E21">
        <v>144.70274911374699</v>
      </c>
      <c r="F21">
        <v>83.309879450733007</v>
      </c>
      <c r="G21">
        <v>2.0090829425034502</v>
      </c>
    </row>
    <row r="22" spans="1:41" x14ac:dyDescent="0.35">
      <c r="A22" t="s">
        <v>23</v>
      </c>
      <c r="B22" t="s">
        <v>22</v>
      </c>
      <c r="C22">
        <v>7.5699153138000499</v>
      </c>
      <c r="D22">
        <v>264.98858135600398</v>
      </c>
      <c r="E22">
        <v>130.46195232124401</v>
      </c>
      <c r="F22">
        <v>77.209604183055504</v>
      </c>
      <c r="G22">
        <v>2.0107657565982802</v>
      </c>
    </row>
    <row r="27" spans="1:41" x14ac:dyDescent="0.35">
      <c r="O27" t="s">
        <v>6</v>
      </c>
      <c r="P27" t="s">
        <v>5</v>
      </c>
      <c r="Q27" t="s">
        <v>4</v>
      </c>
      <c r="R27" t="s">
        <v>3</v>
      </c>
      <c r="S27" t="s">
        <v>2</v>
      </c>
    </row>
    <row r="28" spans="1:41" x14ac:dyDescent="0.35">
      <c r="K28" t="s">
        <v>0</v>
      </c>
      <c r="L28" t="s">
        <v>24</v>
      </c>
      <c r="M28" t="s">
        <v>25</v>
      </c>
      <c r="N28" t="s">
        <v>26</v>
      </c>
      <c r="O28" t="s">
        <v>39</v>
      </c>
      <c r="P28" t="s">
        <v>40</v>
      </c>
      <c r="Q28" t="s">
        <v>41</v>
      </c>
      <c r="R28" t="s">
        <v>3</v>
      </c>
      <c r="S28" t="s">
        <v>2</v>
      </c>
      <c r="AF28" t="s">
        <v>46</v>
      </c>
    </row>
    <row r="29" spans="1:41" x14ac:dyDescent="0.35">
      <c r="K29" t="s">
        <v>35</v>
      </c>
      <c r="U29" t="s">
        <v>35</v>
      </c>
      <c r="AF29" t="str">
        <f>"\texttt{"&amp;U29&amp;"}"</f>
        <v>\texttt{Bottom-up}</v>
      </c>
      <c r="AO29" s="3" t="s">
        <v>45</v>
      </c>
    </row>
    <row r="30" spans="1:41" x14ac:dyDescent="0.35">
      <c r="H30" t="s">
        <v>7</v>
      </c>
      <c r="I30" t="s">
        <v>11</v>
      </c>
      <c r="L30" t="s">
        <v>36</v>
      </c>
      <c r="M30" t="s">
        <v>36</v>
      </c>
      <c r="N30" t="s">
        <v>27</v>
      </c>
      <c r="O30" s="1" cm="1">
        <f t="array" ref="O30">SUMPRODUCT((O$27 = $C$1:$G$1) * ($I30 = $B$2:$B$22) * ($H30 = $A$2:$A$22) * ($C$2:$G$22))</f>
        <v>2.0082137868225902</v>
      </c>
      <c r="P30" s="1" cm="1">
        <f t="array" ref="P30">SUMPRODUCT((P$27 = $C$1:$G$1) * ($I30 = $B$2:$B$22) * ($H30 = $A$2:$A$22) * ($C$2:$G$22))</f>
        <v>74.808423732740906</v>
      </c>
      <c r="Q30" s="1" cm="1">
        <f t="array" ref="Q30">SUMPRODUCT((Q$27 = $C$1:$G$1) * ($I30 = $B$2:$B$22) * ($H30 = $A$2:$A$22) * ($C$2:$G$22))</f>
        <v>124.271549206603</v>
      </c>
      <c r="R30" s="1" cm="1">
        <f t="array" ref="R30">SUMPRODUCT((R$27 = $C$1:$G$1) * ($I30 = $B$2:$B$22) * ($H30 = $A$2:$A$22) * ($C$2:$G$22))</f>
        <v>263.94149913396001</v>
      </c>
      <c r="S30" s="1" cm="1">
        <f t="array" ref="S30">SUMPRODUCT((S$27 = $C$1:$G$1) * ($I30 = $B$2:$B$22) * ($H30 = $A$2:$A$22) * ($C$2:$G$22))</f>
        <v>7.3980543071580698</v>
      </c>
      <c r="V30" t="s">
        <v>36</v>
      </c>
      <c r="W30" t="s">
        <v>36</v>
      </c>
      <c r="X30" t="s">
        <v>27</v>
      </c>
      <c r="Y30" s="1">
        <f>O30 / O$30</f>
        <v>1</v>
      </c>
      <c r="Z30" s="1">
        <f t="shared" ref="Z30:AC30" si="0">P30 / P$30</f>
        <v>1</v>
      </c>
      <c r="AA30" s="1">
        <f t="shared" si="0"/>
        <v>1</v>
      </c>
      <c r="AB30" s="1">
        <f t="shared" si="0"/>
        <v>1</v>
      </c>
      <c r="AC30" s="1">
        <f t="shared" si="0"/>
        <v>1</v>
      </c>
      <c r="AF30" t="s">
        <v>44</v>
      </c>
      <c r="AG30" t="str">
        <f>"\textit{"&amp;V30&amp;"}"</f>
        <v>\textit{SL}</v>
      </c>
      <c r="AH30" t="str">
        <f>"&amp;\textit{"&amp;W30&amp;"}"</f>
        <v>&amp;\textit{SL}</v>
      </c>
      <c r="AI30" t="str">
        <f>"&amp;\textit{"&amp;X30&amp;"}"</f>
        <v>&amp;\textit{None}</v>
      </c>
      <c r="AJ30" t="str">
        <f>"&amp;\textit{"&amp;ROUND(Y30, 2)&amp;"}"</f>
        <v>&amp;\textit{1}</v>
      </c>
      <c r="AK30" t="str">
        <f t="shared" ref="AK30:AN30" si="1">"&amp;\textit{"&amp;ROUND(Z30, 2)&amp;"}"</f>
        <v>&amp;\textit{1}</v>
      </c>
      <c r="AL30" t="str">
        <f t="shared" si="1"/>
        <v>&amp;\textit{1}</v>
      </c>
      <c r="AM30" t="str">
        <f t="shared" si="1"/>
        <v>&amp;\textit{1}</v>
      </c>
      <c r="AN30" t="str">
        <f t="shared" si="1"/>
        <v>&amp;\textit{1}</v>
      </c>
      <c r="AO30" s="3" t="s">
        <v>45</v>
      </c>
    </row>
    <row r="31" spans="1:41" x14ac:dyDescent="0.35">
      <c r="H31" t="s">
        <v>7</v>
      </c>
      <c r="I31" t="s">
        <v>10</v>
      </c>
      <c r="L31" t="s">
        <v>36</v>
      </c>
      <c r="M31" t="s">
        <v>37</v>
      </c>
      <c r="N31" t="s">
        <v>27</v>
      </c>
      <c r="O31" s="1" cm="1">
        <f t="array" ref="O31">SUMPRODUCT((O$27 = $C$1:$G$1) * ($I31 = $B$2:$B$22) * ($H31 = $A$2:$A$22) * ($C$2:$G$22))</f>
        <v>2.00930775650267</v>
      </c>
      <c r="P31" s="1" cm="1">
        <f t="array" ref="P31">SUMPRODUCT((P$27 = $C$1:$G$1) * ($I31 = $B$2:$B$22) * ($H31 = $A$2:$A$22) * ($C$2:$G$22))</f>
        <v>77.270140436836996</v>
      </c>
      <c r="Q31" s="1" cm="1">
        <f t="array" ref="Q31">SUMPRODUCT((Q$27 = $C$1:$G$1) * ($I31 = $B$2:$B$22) * ($H31 = $A$2:$A$22) * ($C$2:$G$22))</f>
        <v>130.41380146777701</v>
      </c>
      <c r="R31" s="1" cm="1">
        <f t="array" ref="R31">SUMPRODUCT((R$27 = $C$1:$G$1) * ($I31 = $B$2:$B$22) * ($H31 = $A$2:$A$22) * ($C$2:$G$22))</f>
        <v>281.40529471589099</v>
      </c>
      <c r="S31" s="1" cm="1">
        <f t="array" ref="S31">SUMPRODUCT((S$27 = $C$1:$G$1) * ($I31 = $B$2:$B$22) * ($H31 = $A$2:$A$22) * ($C$2:$G$22))</f>
        <v>7.7612608902002398</v>
      </c>
      <c r="V31" t="s">
        <v>36</v>
      </c>
      <c r="W31" t="s">
        <v>37</v>
      </c>
      <c r="X31" t="s">
        <v>27</v>
      </c>
      <c r="Y31" s="1">
        <f t="shared" ref="Y31:Y36" si="2">O31 / O$30</f>
        <v>1.0005447476196301</v>
      </c>
      <c r="Z31" s="1">
        <f t="shared" ref="Z31:Z36" si="3">P31 / P$30</f>
        <v>1.0329069452511226</v>
      </c>
      <c r="AA31" s="1">
        <f t="shared" ref="AA31:AA36" si="4">Q31 / Q$30</f>
        <v>1.0494260536734956</v>
      </c>
      <c r="AB31" s="1">
        <f t="shared" ref="AB31:AB36" si="5">R31 / R$30</f>
        <v>1.0661654027094369</v>
      </c>
      <c r="AC31" s="1">
        <f t="shared" ref="AC31:AC36" si="6">S31 / S$30</f>
        <v>1.0490948792699109</v>
      </c>
      <c r="AF31" t="s">
        <v>44</v>
      </c>
      <c r="AG31" t="str">
        <f t="shared" ref="AG31:AG36" si="7">V31</f>
        <v>SL</v>
      </c>
      <c r="AH31" t="str">
        <f t="shared" ref="AH31:AH36" si="8">"&amp;"&amp;W31</f>
        <v>&amp;HL</v>
      </c>
      <c r="AI31" t="str">
        <f t="shared" ref="AI31:AI36" si="9">"&amp;"&amp;X31</f>
        <v>&amp;None</v>
      </c>
      <c r="AJ31" t="str">
        <f t="shared" ref="AJ31:AJ36" si="10">"&amp;"&amp;ROUND(Y31, 2)</f>
        <v>&amp;1</v>
      </c>
      <c r="AK31" t="str">
        <f t="shared" ref="AK31:AK36" si="11">"&amp;"&amp;ROUND(Z31, 2)</f>
        <v>&amp;1.03</v>
      </c>
      <c r="AL31" t="str">
        <f t="shared" ref="AL31:AL36" si="12">"&amp;"&amp;ROUND(AA31, 2)</f>
        <v>&amp;1.05</v>
      </c>
      <c r="AM31" t="str">
        <f t="shared" ref="AM31:AM36" si="13">"&amp;"&amp;ROUND(AB31, 2)</f>
        <v>&amp;1.07</v>
      </c>
      <c r="AN31" t="str">
        <f t="shared" ref="AN31:AN36" si="14">"&amp;"&amp;ROUND(AC31, 2)</f>
        <v>&amp;1.05</v>
      </c>
      <c r="AO31" s="3" t="s">
        <v>45</v>
      </c>
    </row>
    <row r="32" spans="1:41" x14ac:dyDescent="0.35">
      <c r="H32" t="s">
        <v>7</v>
      </c>
      <c r="I32" t="s">
        <v>8</v>
      </c>
      <c r="L32" t="s">
        <v>37</v>
      </c>
      <c r="M32" t="s">
        <v>37</v>
      </c>
      <c r="N32" t="s">
        <v>27</v>
      </c>
      <c r="O32" s="1" cm="1">
        <f t="array" ref="O32">SUMPRODUCT((O$27 = $C$1:$G$1) * ($I32 = $B$2:$B$22) * ($H32 = $A$2:$A$22) * ($C$2:$G$22))</f>
        <v>2.0052399670369798</v>
      </c>
      <c r="P32" s="1" cm="1">
        <f t="array" ref="P32">SUMPRODUCT((P$27 = $C$1:$G$1) * ($I32 = $B$2:$B$22) * ($H32 = $A$2:$A$22) * ($C$2:$G$22))</f>
        <v>77.7475831503221</v>
      </c>
      <c r="Q32" s="1" cm="1">
        <f t="array" ref="Q32">SUMPRODUCT((Q$27 = $C$1:$G$1) * ($I32 = $B$2:$B$22) * ($H32 = $A$2:$A$22) * ($C$2:$G$22))</f>
        <v>131.83321102782901</v>
      </c>
      <c r="R32" s="1" cm="1">
        <f t="array" ref="R32">SUMPRODUCT((R$27 = $C$1:$G$1) * ($I32 = $B$2:$B$22) * ($H32 = $A$2:$A$22) * ($C$2:$G$22))</f>
        <v>281.93790514498602</v>
      </c>
      <c r="S32" s="1" cm="1">
        <f t="array" ref="S32">SUMPRODUCT((S$27 = $C$1:$G$1) * ($I32 = $B$2:$B$22) * ($H32 = $A$2:$A$22) * ($C$2:$G$22))</f>
        <v>7.8016262292618999</v>
      </c>
      <c r="V32" t="s">
        <v>37</v>
      </c>
      <c r="W32" t="s">
        <v>37</v>
      </c>
      <c r="X32" t="s">
        <v>27</v>
      </c>
      <c r="Y32" s="1">
        <f t="shared" si="2"/>
        <v>0.99851917171113758</v>
      </c>
      <c r="Z32" s="1">
        <f t="shared" si="3"/>
        <v>1.0392891504849986</v>
      </c>
      <c r="AA32" s="1">
        <f t="shared" si="4"/>
        <v>1.06084789213221</v>
      </c>
      <c r="AB32" s="1">
        <f t="shared" si="5"/>
        <v>1.0681833136133405</v>
      </c>
      <c r="AC32" s="1">
        <f t="shared" si="6"/>
        <v>1.0545510894281149</v>
      </c>
      <c r="AF32" t="s">
        <v>44</v>
      </c>
      <c r="AG32" t="str">
        <f t="shared" si="7"/>
        <v>HL</v>
      </c>
      <c r="AH32" t="str">
        <f t="shared" si="8"/>
        <v>&amp;HL</v>
      </c>
      <c r="AI32" t="str">
        <f t="shared" si="9"/>
        <v>&amp;None</v>
      </c>
      <c r="AJ32" t="str">
        <f t="shared" si="10"/>
        <v>&amp;1</v>
      </c>
      <c r="AK32" t="str">
        <f t="shared" si="11"/>
        <v>&amp;1.04</v>
      </c>
      <c r="AL32" t="str">
        <f t="shared" si="12"/>
        <v>&amp;1.06</v>
      </c>
      <c r="AM32" t="str">
        <f t="shared" si="13"/>
        <v>&amp;1.07</v>
      </c>
      <c r="AN32" t="str">
        <f t="shared" si="14"/>
        <v>&amp;1.05</v>
      </c>
      <c r="AO32" s="3" t="s">
        <v>45</v>
      </c>
    </row>
    <row r="33" spans="8:41" x14ac:dyDescent="0.35">
      <c r="H33" t="s">
        <v>7</v>
      </c>
      <c r="I33" t="s">
        <v>9</v>
      </c>
      <c r="L33" t="s">
        <v>37</v>
      </c>
      <c r="M33" t="s">
        <v>36</v>
      </c>
      <c r="N33" t="s">
        <v>27</v>
      </c>
      <c r="O33" s="1" cm="1">
        <f t="array" ref="O33">SUMPRODUCT((O$27 = $C$1:$G$1) * ($I33 = $B$2:$B$22) * ($H33 = $A$2:$A$22) * ($C$2:$G$22))</f>
        <v>2.0077274189821299</v>
      </c>
      <c r="P33" s="1" cm="1">
        <f t="array" ref="P33">SUMPRODUCT((P$27 = $C$1:$G$1) * ($I33 = $B$2:$B$22) * ($H33 = $A$2:$A$22) * ($C$2:$G$22))</f>
        <v>77.027565544832697</v>
      </c>
      <c r="Q33" s="1" cm="1">
        <f t="array" ref="Q33">SUMPRODUCT((Q$27 = $C$1:$G$1) * ($I33 = $B$2:$B$22) * ($H33 = $A$2:$A$22) * ($C$2:$G$22))</f>
        <v>129.86717024939199</v>
      </c>
      <c r="R33" s="1" cm="1">
        <f t="array" ref="R33">SUMPRODUCT((R$27 = $C$1:$G$1) * ($I33 = $B$2:$B$22) * ($H33 = $A$2:$A$22) * ($C$2:$G$22))</f>
        <v>267.97437930753398</v>
      </c>
      <c r="S33" s="1" cm="1">
        <f t="array" ref="S33">SUMPRODUCT((S$27 = $C$1:$G$1) * ($I33 = $B$2:$B$22) * ($H33 = $A$2:$A$22) * ($C$2:$G$22))</f>
        <v>7.5899463687714999</v>
      </c>
      <c r="V33" t="s">
        <v>37</v>
      </c>
      <c r="W33" t="s">
        <v>36</v>
      </c>
      <c r="X33" t="s">
        <v>27</v>
      </c>
      <c r="Y33" s="1">
        <f t="shared" si="2"/>
        <v>0.99975781072530634</v>
      </c>
      <c r="Z33" s="1">
        <f t="shared" si="3"/>
        <v>1.0296643305842115</v>
      </c>
      <c r="AA33" s="1">
        <f t="shared" si="4"/>
        <v>1.0450273701302797</v>
      </c>
      <c r="AB33" s="1">
        <f t="shared" si="5"/>
        <v>1.0152794471002347</v>
      </c>
      <c r="AC33" s="1">
        <f t="shared" si="6"/>
        <v>1.0259381796410663</v>
      </c>
      <c r="AF33" t="s">
        <v>44</v>
      </c>
      <c r="AG33" t="str">
        <f t="shared" si="7"/>
        <v>HL</v>
      </c>
      <c r="AH33" t="str">
        <f t="shared" si="8"/>
        <v>&amp;SL</v>
      </c>
      <c r="AI33" t="str">
        <f t="shared" si="9"/>
        <v>&amp;None</v>
      </c>
      <c r="AJ33" t="str">
        <f t="shared" si="10"/>
        <v>&amp;1</v>
      </c>
      <c r="AK33" t="str">
        <f t="shared" si="11"/>
        <v>&amp;1.03</v>
      </c>
      <c r="AL33" t="str">
        <f t="shared" si="12"/>
        <v>&amp;1.05</v>
      </c>
      <c r="AM33" t="str">
        <f t="shared" si="13"/>
        <v>&amp;1.02</v>
      </c>
      <c r="AN33" t="str">
        <f t="shared" si="14"/>
        <v>&amp;1.03</v>
      </c>
      <c r="AO33" s="3" t="s">
        <v>45</v>
      </c>
    </row>
    <row r="34" spans="8:41" x14ac:dyDescent="0.35">
      <c r="H34" t="s">
        <v>7</v>
      </c>
      <c r="I34" t="s">
        <v>12</v>
      </c>
      <c r="L34" t="s">
        <v>38</v>
      </c>
      <c r="M34" t="s">
        <v>37</v>
      </c>
      <c r="N34" t="s">
        <v>27</v>
      </c>
      <c r="O34" s="1" cm="1">
        <f t="array" ref="O34">SUMPRODUCT((O$27 = $C$1:$G$1) * ($I34 = $B$2:$B$22) * ($H34 = $A$2:$A$22) * ($C$2:$G$22))</f>
        <v>2.00363685012793</v>
      </c>
      <c r="P34" s="1" cm="1">
        <f t="array" ref="P34">SUMPRODUCT((P$27 = $C$1:$G$1) * ($I34 = $B$2:$B$22) * ($H34 = $A$2:$A$22) * ($C$2:$G$22))</f>
        <v>74.058374684695707</v>
      </c>
      <c r="Q34" s="1" cm="1">
        <f t="array" ref="Q34">SUMPRODUCT((Q$27 = $C$1:$G$1) * ($I34 = $B$2:$B$22) * ($H34 = $A$2:$A$22) * ($C$2:$G$22))</f>
        <v>122.465790477176</v>
      </c>
      <c r="R34" s="1" cm="1">
        <f t="array" ref="R34">SUMPRODUCT((R$27 = $C$1:$G$1) * ($I34 = $B$2:$B$22) * ($H34 = $A$2:$A$22) * ($C$2:$G$22))</f>
        <v>262.300630923249</v>
      </c>
      <c r="S34" s="1" cm="1">
        <f t="array" ref="S34">SUMPRODUCT((S$27 = $C$1:$G$1) * ($I34 = $B$2:$B$22) * ($H34 = $A$2:$A$22) * ($C$2:$G$22))</f>
        <v>7.33085474807468</v>
      </c>
      <c r="V34" t="s">
        <v>38</v>
      </c>
      <c r="W34" t="s">
        <v>37</v>
      </c>
      <c r="X34" t="s">
        <v>27</v>
      </c>
      <c r="Y34" s="1">
        <f t="shared" si="2"/>
        <v>0.9977208917075</v>
      </c>
      <c r="Z34" s="2">
        <f t="shared" si="3"/>
        <v>0.98997373543486478</v>
      </c>
      <c r="AA34" s="2">
        <f t="shared" si="4"/>
        <v>0.9854692506776036</v>
      </c>
      <c r="AB34" s="2">
        <f t="shared" si="5"/>
        <v>0.99378321250695711</v>
      </c>
      <c r="AC34" s="2">
        <f t="shared" si="6"/>
        <v>0.99091659018799438</v>
      </c>
      <c r="AF34" t="s">
        <v>44</v>
      </c>
      <c r="AG34" t="str">
        <f t="shared" si="7"/>
        <v>TL</v>
      </c>
      <c r="AH34" t="str">
        <f t="shared" si="8"/>
        <v>&amp;HL</v>
      </c>
      <c r="AI34" t="str">
        <f t="shared" si="9"/>
        <v>&amp;None</v>
      </c>
      <c r="AJ34" t="str">
        <f t="shared" si="10"/>
        <v>&amp;1</v>
      </c>
      <c r="AK34" t="str">
        <f t="shared" si="11"/>
        <v>&amp;0.99</v>
      </c>
      <c r="AL34" t="str">
        <f t="shared" si="12"/>
        <v>&amp;0.99</v>
      </c>
      <c r="AM34" t="str">
        <f t="shared" si="13"/>
        <v>&amp;0.99</v>
      </c>
      <c r="AN34" t="str">
        <f t="shared" si="14"/>
        <v>&amp;0.99</v>
      </c>
      <c r="AO34" s="3" t="s">
        <v>45</v>
      </c>
    </row>
    <row r="35" spans="8:41" x14ac:dyDescent="0.35">
      <c r="H35" t="s">
        <v>7</v>
      </c>
      <c r="I35" t="s">
        <v>13</v>
      </c>
      <c r="L35" t="s">
        <v>38</v>
      </c>
      <c r="M35" t="s">
        <v>36</v>
      </c>
      <c r="N35" t="s">
        <v>27</v>
      </c>
      <c r="O35" s="1" cm="1">
        <f t="array" ref="O35">SUMPRODUCT((O$27 = $C$1:$G$1) * ($I35 = $B$2:$B$22) * ($H35 = $A$2:$A$22) * ($C$2:$G$22))</f>
        <v>2.0030453623843298</v>
      </c>
      <c r="P35" s="1" cm="1">
        <f t="array" ref="P35">SUMPRODUCT((P$27 = $C$1:$G$1) * ($I35 = $B$2:$B$22) * ($H35 = $A$2:$A$22) * ($C$2:$G$22))</f>
        <v>78.528177414650301</v>
      </c>
      <c r="Q35" s="1" cm="1">
        <f t="array" ref="Q35">SUMPRODUCT((Q$27 = $C$1:$G$1) * ($I35 = $B$2:$B$22) * ($H35 = $A$2:$A$22) * ($C$2:$G$22))</f>
        <v>131.480128148278</v>
      </c>
      <c r="R35" s="1" cm="1">
        <f t="array" ref="R35">SUMPRODUCT((R$27 = $C$1:$G$1) * ($I35 = $B$2:$B$22) * ($H35 = $A$2:$A$22) * ($C$2:$G$22))</f>
        <v>286.75448287920801</v>
      </c>
      <c r="S35" s="1" cm="1">
        <f t="array" ref="S35">SUMPRODUCT((S$27 = $C$1:$G$1) * ($I35 = $B$2:$B$22) * ($H35 = $A$2:$A$22) * ($C$2:$G$22))</f>
        <v>7.8697673533121204</v>
      </c>
      <c r="V35" t="s">
        <v>38</v>
      </c>
      <c r="W35" t="s">
        <v>36</v>
      </c>
      <c r="X35" t="s">
        <v>27</v>
      </c>
      <c r="Y35" s="2">
        <f t="shared" si="2"/>
        <v>0.9974263574564749</v>
      </c>
      <c r="Z35" s="1">
        <f t="shared" si="3"/>
        <v>1.0497237275737625</v>
      </c>
      <c r="AA35" s="1">
        <f t="shared" si="4"/>
        <v>1.0580066715808834</v>
      </c>
      <c r="AB35" s="1">
        <f t="shared" si="5"/>
        <v>1.0864319700392002</v>
      </c>
      <c r="AC35" s="1">
        <f t="shared" si="6"/>
        <v>1.0637617712129579</v>
      </c>
      <c r="AF35" t="s">
        <v>44</v>
      </c>
      <c r="AG35" t="str">
        <f t="shared" si="7"/>
        <v>TL</v>
      </c>
      <c r="AH35" t="str">
        <f t="shared" si="8"/>
        <v>&amp;SL</v>
      </c>
      <c r="AI35" t="str">
        <f t="shared" si="9"/>
        <v>&amp;None</v>
      </c>
      <c r="AJ35" t="str">
        <f t="shared" si="10"/>
        <v>&amp;1</v>
      </c>
      <c r="AK35" t="str">
        <f t="shared" si="11"/>
        <v>&amp;1.05</v>
      </c>
      <c r="AL35" t="str">
        <f t="shared" si="12"/>
        <v>&amp;1.06</v>
      </c>
      <c r="AM35" t="str">
        <f t="shared" si="13"/>
        <v>&amp;1.09</v>
      </c>
      <c r="AN35" t="str">
        <f t="shared" si="14"/>
        <v>&amp;1.06</v>
      </c>
      <c r="AO35" s="3" t="s">
        <v>45</v>
      </c>
    </row>
    <row r="36" spans="8:41" x14ac:dyDescent="0.35">
      <c r="H36" t="s">
        <v>7</v>
      </c>
      <c r="I36" t="s">
        <v>14</v>
      </c>
      <c r="L36" t="s">
        <v>38</v>
      </c>
      <c r="M36" t="s">
        <v>38</v>
      </c>
      <c r="N36" t="s">
        <v>27</v>
      </c>
      <c r="O36" s="1" cm="1">
        <f t="array" ref="O36">SUMPRODUCT((O$27 = $C$1:$G$1) * ($I36 = $B$2:$B$22) * ($H36 = $A$2:$A$22) * ($C$2:$G$22))</f>
        <v>2.0732420115930399</v>
      </c>
      <c r="P36" s="1" cm="1">
        <f t="array" ref="P36">SUMPRODUCT((P$27 = $C$1:$G$1) * ($I36 = $B$2:$B$22) * ($H36 = $A$2:$A$22) * ($C$2:$G$22))</f>
        <v>122.983390054537</v>
      </c>
      <c r="Q36" s="1" cm="1">
        <f t="array" ref="Q36">SUMPRODUCT((Q$27 = $C$1:$G$1) * ($I36 = $B$2:$B$22) * ($H36 = $A$2:$A$22) * ($C$2:$G$22))</f>
        <v>213.12750973649401</v>
      </c>
      <c r="R36" s="1" cm="1">
        <f t="array" ref="R36">SUMPRODUCT((R$27 = $C$1:$G$1) * ($I36 = $B$2:$B$22) * ($H36 = $A$2:$A$22) * ($C$2:$G$22))</f>
        <v>455.70267265579002</v>
      </c>
      <c r="S36" s="1" cm="1">
        <f t="array" ref="S36">SUMPRODUCT((S$27 = $C$1:$G$1) * ($I36 = $B$2:$B$22) * ($H36 = $A$2:$A$22) * ($C$2:$G$22))</f>
        <v>12.299700558507899</v>
      </c>
      <c r="V36" t="s">
        <v>38</v>
      </c>
      <c r="W36" t="s">
        <v>38</v>
      </c>
      <c r="X36" t="s">
        <v>27</v>
      </c>
      <c r="Y36" s="1">
        <f t="shared" si="2"/>
        <v>1.0323811265499465</v>
      </c>
      <c r="Z36" s="1">
        <f t="shared" si="3"/>
        <v>1.6439778292068421</v>
      </c>
      <c r="AA36" s="1">
        <f t="shared" si="4"/>
        <v>1.7150145073203109</v>
      </c>
      <c r="AB36" s="1">
        <f t="shared" si="5"/>
        <v>1.7265290761438927</v>
      </c>
      <c r="AC36" s="1">
        <f t="shared" si="6"/>
        <v>1.6625588361263024</v>
      </c>
      <c r="AF36" t="s">
        <v>44</v>
      </c>
      <c r="AG36" t="str">
        <f t="shared" si="7"/>
        <v>TL</v>
      </c>
      <c r="AH36" t="str">
        <f t="shared" si="8"/>
        <v>&amp;TL</v>
      </c>
      <c r="AI36" t="str">
        <f t="shared" si="9"/>
        <v>&amp;None</v>
      </c>
      <c r="AJ36" t="str">
        <f t="shared" si="10"/>
        <v>&amp;1.03</v>
      </c>
      <c r="AK36" t="str">
        <f t="shared" si="11"/>
        <v>&amp;1.64</v>
      </c>
      <c r="AL36" t="str">
        <f t="shared" si="12"/>
        <v>&amp;1.72</v>
      </c>
      <c r="AM36" t="str">
        <f t="shared" si="13"/>
        <v>&amp;1.73</v>
      </c>
      <c r="AN36" t="str">
        <f t="shared" si="14"/>
        <v>&amp;1.66</v>
      </c>
      <c r="AO36" s="3" t="s">
        <v>45</v>
      </c>
    </row>
    <row r="37" spans="8:41" x14ac:dyDescent="0.35">
      <c r="K37" t="s">
        <v>42</v>
      </c>
      <c r="U37" t="s">
        <v>42</v>
      </c>
      <c r="AF37" t="s">
        <v>46</v>
      </c>
    </row>
    <row r="38" spans="8:41" x14ac:dyDescent="0.35">
      <c r="H38" t="s">
        <v>15</v>
      </c>
      <c r="I38" t="s">
        <v>16</v>
      </c>
      <c r="L38" t="s">
        <v>36</v>
      </c>
      <c r="M38" t="s">
        <v>36</v>
      </c>
      <c r="N38" t="s">
        <v>28</v>
      </c>
      <c r="O38" s="1" cm="1">
        <f t="array" ref="O38">SUMPRODUCT((O$27 = $C$1:$G$1) * ($I38 = $B$2:$B$22) * ($H38 = $A$2:$A$22) * ($C$2:$G$22))</f>
        <v>2.0417523507136401</v>
      </c>
      <c r="P38" s="1" cm="1">
        <f t="array" ref="P38">SUMPRODUCT((P$27 = $C$1:$G$1) * ($I38 = $B$2:$B$22) * ($H38 = $A$2:$A$22) * ($C$2:$G$22))</f>
        <v>104.816538382057</v>
      </c>
      <c r="Q38" s="1" cm="1">
        <f t="array" ref="Q38">SUMPRODUCT((Q$27 = $C$1:$G$1) * ($I38 = $B$2:$B$22) * ($H38 = $A$2:$A$22) * ($C$2:$G$22))</f>
        <v>198.44593562106701</v>
      </c>
      <c r="R38" s="1" cm="1">
        <f t="array" ref="R38">SUMPRODUCT((R$27 = $C$1:$G$1) * ($I38 = $B$2:$B$22) * ($H38 = $A$2:$A$22) * ($C$2:$G$22))</f>
        <v>404.37137934220601</v>
      </c>
      <c r="S38" s="1" cm="1">
        <f t="array" ref="S38">SUMPRODUCT((S$27 = $C$1:$G$1) * ($I38 = $B$2:$B$22) * ($H38 = $A$2:$A$22) * ($C$2:$G$22))</f>
        <v>11.020510104503501</v>
      </c>
      <c r="V38" t="s">
        <v>36</v>
      </c>
      <c r="W38" t="s">
        <v>36</v>
      </c>
      <c r="X38" t="s">
        <v>28</v>
      </c>
      <c r="Y38" s="1">
        <f t="shared" ref="Y38" si="15">O38 / O$30</f>
        <v>1.016700693975473</v>
      </c>
      <c r="Z38" s="1">
        <f t="shared" ref="Z38" si="16">P38 / P$30</f>
        <v>1.4011328290584293</v>
      </c>
      <c r="AA38" s="1">
        <f t="shared" ref="AA38" si="17">Q38 / Q$30</f>
        <v>1.5968734347324194</v>
      </c>
      <c r="AB38" s="1">
        <f t="shared" ref="AB38" si="18">R38 / R$30</f>
        <v>1.5320492634505067</v>
      </c>
      <c r="AC38" s="1">
        <f t="shared" ref="AC38" si="19">S38 / S$30</f>
        <v>1.4896497980341241</v>
      </c>
      <c r="AF38" t="str">
        <f>"\texttt{"&amp;U45&amp;"}"</f>
        <v>\texttt{Separate aggregations}</v>
      </c>
      <c r="AO38" s="3" t="s">
        <v>45</v>
      </c>
    </row>
    <row r="39" spans="8:41" x14ac:dyDescent="0.35">
      <c r="H39" t="s">
        <v>15</v>
      </c>
      <c r="I39" t="s">
        <v>20</v>
      </c>
      <c r="L39" t="s">
        <v>36</v>
      </c>
      <c r="M39" t="s">
        <v>36</v>
      </c>
      <c r="N39" t="s">
        <v>32</v>
      </c>
      <c r="O39" s="1" cm="1">
        <f t="array" ref="O39">SUMPRODUCT((O$27 = $C$1:$G$1) * ($I39 = $B$2:$B$22) * ($H39 = $A$2:$A$22) * ($C$2:$G$22))</f>
        <v>2.0466130197041301</v>
      </c>
      <c r="P39" s="1" cm="1">
        <f t="array" ref="P39">SUMPRODUCT((P$27 = $C$1:$G$1) * ($I39 = $B$2:$B$22) * ($H39 = $A$2:$A$22) * ($C$2:$G$22))</f>
        <v>108.59965615415599</v>
      </c>
      <c r="Q39" s="1" cm="1">
        <f t="array" ref="Q39">SUMPRODUCT((Q$27 = $C$1:$G$1) * ($I39 = $B$2:$B$22) * ($H39 = $A$2:$A$22) * ($C$2:$G$22))</f>
        <v>191.75433779046699</v>
      </c>
      <c r="R39" s="1" cm="1">
        <f t="array" ref="R39">SUMPRODUCT((R$27 = $C$1:$G$1) * ($I39 = $B$2:$B$22) * ($H39 = $A$2:$A$22) * ($C$2:$G$22))</f>
        <v>381.04373304661101</v>
      </c>
      <c r="S39" s="1" cm="1">
        <f t="array" ref="S39">SUMPRODUCT((S$27 = $C$1:$G$1) * ($I39 = $B$2:$B$22) * ($H39 = $A$2:$A$22) * ($C$2:$G$22))</f>
        <v>10.709139299873399</v>
      </c>
      <c r="V39" t="s">
        <v>36</v>
      </c>
      <c r="W39" t="s">
        <v>36</v>
      </c>
      <c r="X39" t="s">
        <v>32</v>
      </c>
      <c r="Y39" s="1">
        <f t="shared" ref="Y39:Y44" si="20">O39 / O$30</f>
        <v>1.0191210881697488</v>
      </c>
      <c r="Z39" s="1">
        <f t="shared" ref="Z39:Z44" si="21">P39 / P$30</f>
        <v>1.4517035747489744</v>
      </c>
      <c r="AA39" s="1">
        <f t="shared" ref="AA39:AA44" si="22">Q39 / Q$30</f>
        <v>1.543026855420246</v>
      </c>
      <c r="AB39" s="1">
        <f t="shared" ref="AB39:AB44" si="23">R39 / R$30</f>
        <v>1.4436673819648851</v>
      </c>
      <c r="AC39" s="1">
        <f t="shared" ref="AC39:AC44" si="24">S39 / S$30</f>
        <v>1.447561595960664</v>
      </c>
      <c r="AF39" t="s">
        <v>44</v>
      </c>
      <c r="AG39" t="str">
        <f>V46</f>
        <v>SL</v>
      </c>
      <c r="AH39" t="str">
        <f>"&amp;"&amp;W46</f>
        <v>&amp;SL</v>
      </c>
      <c r="AI39" t="str">
        <f>"&amp;"&amp;X46</f>
        <v>&amp;Base</v>
      </c>
      <c r="AJ39" t="str">
        <f>"&amp;"&amp;ROUND(Y46, 2)</f>
        <v>&amp;1</v>
      </c>
      <c r="AK39" t="str">
        <f>"&amp;"&amp;ROUND(Z46, 2)</f>
        <v>&amp;1.2</v>
      </c>
      <c r="AL39" t="str">
        <f>"&amp;"&amp;ROUND(AA46, 2)</f>
        <v>&amp;1.31</v>
      </c>
      <c r="AM39" t="str">
        <f>"&amp;"&amp;ROUND(AB46, 2)</f>
        <v>&amp;1.46</v>
      </c>
      <c r="AN39" t="str">
        <f>"&amp;"&amp;ROUND(AC46, 2)</f>
        <v>&amp;1.33</v>
      </c>
      <c r="AO39" s="3" t="s">
        <v>45</v>
      </c>
    </row>
    <row r="40" spans="8:41" x14ac:dyDescent="0.35">
      <c r="H40" t="s">
        <v>15</v>
      </c>
      <c r="I40" t="s">
        <v>21</v>
      </c>
      <c r="L40" t="s">
        <v>36</v>
      </c>
      <c r="M40" t="s">
        <v>36</v>
      </c>
      <c r="N40" t="s">
        <v>33</v>
      </c>
      <c r="O40" s="1" cm="1">
        <f t="array" ref="O40">SUMPRODUCT((O$27 = $C$1:$G$1) * ($I40 = $B$2:$B$22) * ($H40 = $A$2:$A$22) * ($C$2:$G$22))</f>
        <v>2.0439083444360699</v>
      </c>
      <c r="P40" s="1" cm="1">
        <f t="array" ref="P40">SUMPRODUCT((P$27 = $C$1:$G$1) * ($I40 = $B$2:$B$22) * ($H40 = $A$2:$A$22) * ($C$2:$G$22))</f>
        <v>92.113980729523504</v>
      </c>
      <c r="Q40" s="1" cm="1">
        <f t="array" ref="Q40">SUMPRODUCT((Q$27 = $C$1:$G$1) * ($I40 = $B$2:$B$22) * ($H40 = $A$2:$A$22) * ($C$2:$G$22))</f>
        <v>162.111516425556</v>
      </c>
      <c r="R40" s="1" cm="1">
        <f t="array" ref="R40">SUMPRODUCT((R$27 = $C$1:$G$1) * ($I40 = $B$2:$B$22) * ($H40 = $A$2:$A$22) * ($C$2:$G$22))</f>
        <v>330.50698554435701</v>
      </c>
      <c r="S40" s="1" cm="1">
        <f t="array" ref="S40">SUMPRODUCT((S$27 = $C$1:$G$1) * ($I40 = $B$2:$B$22) * ($H40 = $A$2:$A$22) * ($C$2:$G$22))</f>
        <v>9.2217466254243892</v>
      </c>
      <c r="V40" t="s">
        <v>36</v>
      </c>
      <c r="W40" t="s">
        <v>36</v>
      </c>
      <c r="X40" t="s">
        <v>33</v>
      </c>
      <c r="Y40" s="1">
        <f t="shared" si="20"/>
        <v>1.0177742817262279</v>
      </c>
      <c r="Z40" s="1">
        <f t="shared" si="21"/>
        <v>1.2313316620412709</v>
      </c>
      <c r="AA40" s="1">
        <f t="shared" si="22"/>
        <v>1.3044942101433337</v>
      </c>
      <c r="AB40" s="1">
        <f t="shared" si="23"/>
        <v>1.2521978795635034</v>
      </c>
      <c r="AC40" s="1">
        <f t="shared" si="24"/>
        <v>1.2465097230364726</v>
      </c>
      <c r="AF40" t="s">
        <v>44</v>
      </c>
      <c r="AG40" t="str">
        <f>V47</f>
        <v>SL</v>
      </c>
      <c r="AH40" t="str">
        <f>"&amp;"&amp;W47</f>
        <v>&amp;SL</v>
      </c>
      <c r="AI40" t="str">
        <f>"&amp;"&amp;X47</f>
        <v>&amp;OLS</v>
      </c>
      <c r="AJ40" t="str">
        <f>"&amp;"&amp;ROUND(Y47, 2)</f>
        <v>&amp;1</v>
      </c>
      <c r="AK40" t="str">
        <f>"&amp;"&amp;ROUND(Z47, 2)</f>
        <v>&amp;1.27</v>
      </c>
      <c r="AL40" t="str">
        <f>"&amp;"&amp;ROUND(AA47, 2)</f>
        <v>&amp;1.37</v>
      </c>
      <c r="AM40" t="str">
        <f>"&amp;"&amp;ROUND(AB47, 2)</f>
        <v>&amp;1.32</v>
      </c>
      <c r="AN40" t="str">
        <f>"&amp;"&amp;ROUND(AC47, 2)</f>
        <v>&amp;1.3</v>
      </c>
      <c r="AO40" s="3" t="s">
        <v>45</v>
      </c>
    </row>
    <row r="41" spans="8:41" x14ac:dyDescent="0.35">
      <c r="H41" t="s">
        <v>15</v>
      </c>
      <c r="I41" t="s">
        <v>22</v>
      </c>
      <c r="L41" t="s">
        <v>36</v>
      </c>
      <c r="M41" t="s">
        <v>36</v>
      </c>
      <c r="N41" t="s">
        <v>34</v>
      </c>
      <c r="O41" s="1" cm="1">
        <f t="array" ref="O41">SUMPRODUCT((O$27 = $C$1:$G$1) * ($I41 = $B$2:$B$22) * ($H41 = $A$2:$A$22) * ($C$2:$G$22))</f>
        <v>2.0436735314496701</v>
      </c>
      <c r="P41" s="1" cm="1">
        <f t="array" ref="P41">SUMPRODUCT((P$27 = $C$1:$G$1) * ($I41 = $B$2:$B$22) * ($H41 = $A$2:$A$22) * ($C$2:$G$22))</f>
        <v>79.227412748691293</v>
      </c>
      <c r="Q41" s="1" cm="1">
        <f t="array" ref="Q41">SUMPRODUCT((Q$27 = $C$1:$G$1) * ($I41 = $B$2:$B$22) * ($H41 = $A$2:$A$22) * ($C$2:$G$22))</f>
        <v>135.78383864427201</v>
      </c>
      <c r="R41" s="1" cm="1">
        <f t="array" ref="R41">SUMPRODUCT((R$27 = $C$1:$G$1) * ($I41 = $B$2:$B$22) * ($H41 = $A$2:$A$22) * ($C$2:$G$22))</f>
        <v>282.66644623733998</v>
      </c>
      <c r="S41" s="1" cm="1">
        <f t="array" ref="S41">SUMPRODUCT((S$27 = $C$1:$G$1) * ($I41 = $B$2:$B$22) * ($H41 = $A$2:$A$22) * ($C$2:$G$22))</f>
        <v>7.9190875578195099</v>
      </c>
      <c r="V41" t="s">
        <v>36</v>
      </c>
      <c r="W41" t="s">
        <v>36</v>
      </c>
      <c r="X41" t="s">
        <v>34</v>
      </c>
      <c r="Y41" s="1">
        <f t="shared" si="20"/>
        <v>1.0176573554368356</v>
      </c>
      <c r="Z41" s="1">
        <f t="shared" si="21"/>
        <v>1.0590707409066336</v>
      </c>
      <c r="AA41" s="1">
        <f t="shared" si="22"/>
        <v>1.092638174313975</v>
      </c>
      <c r="AB41" s="1">
        <f t="shared" si="23"/>
        <v>1.0709435506156475</v>
      </c>
      <c r="AC41" s="1">
        <f t="shared" si="24"/>
        <v>1.0704284165847915</v>
      </c>
      <c r="AF41" t="s">
        <v>44</v>
      </c>
      <c r="AG41" t="str">
        <f>V48</f>
        <v>SL</v>
      </c>
      <c r="AH41" t="str">
        <f>"&amp;"&amp;W48</f>
        <v>&amp;SL</v>
      </c>
      <c r="AI41" t="str">
        <f>"&amp;"&amp;X48</f>
        <v>&amp;WLS-struct</v>
      </c>
      <c r="AJ41" t="str">
        <f>"&amp;"&amp;ROUND(Y48, 2)</f>
        <v>&amp;1</v>
      </c>
      <c r="AK41" t="str">
        <f>"&amp;"&amp;ROUND(Z48, 2)</f>
        <v>&amp;1.11</v>
      </c>
      <c r="AL41" t="str">
        <f>"&amp;"&amp;ROUND(AA48, 2)</f>
        <v>&amp;1.16</v>
      </c>
      <c r="AM41" t="str">
        <f>"&amp;"&amp;ROUND(AB48, 2)</f>
        <v>&amp;1.1</v>
      </c>
      <c r="AN41" t="str">
        <f>"&amp;"&amp;ROUND(AC48, 2)</f>
        <v>&amp;1.11</v>
      </c>
      <c r="AO41" s="3" t="s">
        <v>45</v>
      </c>
    </row>
    <row r="42" spans="8:41" x14ac:dyDescent="0.35">
      <c r="H42" t="s">
        <v>15</v>
      </c>
      <c r="I42" t="s">
        <v>18</v>
      </c>
      <c r="L42" t="s">
        <v>36</v>
      </c>
      <c r="M42" t="s">
        <v>36</v>
      </c>
      <c r="N42" t="s">
        <v>30</v>
      </c>
      <c r="O42" s="1" cm="1">
        <f t="array" ref="O42">SUMPRODUCT((O$27 = $C$1:$G$1) * ($I42 = $B$2:$B$22) * ($H42 = $A$2:$A$22) * ($C$2:$G$22))</f>
        <v>2.0540073336659699</v>
      </c>
      <c r="P42" s="1" cm="1">
        <f t="array" ref="P42">SUMPRODUCT((P$27 = $C$1:$G$1) * ($I42 = $B$2:$B$22) * ($H42 = $A$2:$A$22) * ($C$2:$G$22))</f>
        <v>77.273814072143097</v>
      </c>
      <c r="Q42" s="1" cm="1">
        <f t="array" ref="Q42">SUMPRODUCT((Q$27 = $C$1:$G$1) * ($I42 = $B$2:$B$22) * ($H42 = $A$2:$A$22) * ($C$2:$G$22))</f>
        <v>127.315780184441</v>
      </c>
      <c r="R42" s="1" cm="1">
        <f t="array" ref="R42">SUMPRODUCT((R$27 = $C$1:$G$1) * ($I42 = $B$2:$B$22) * ($H42 = $A$2:$A$22) * ($C$2:$G$22))</f>
        <v>269.01680005311601</v>
      </c>
      <c r="S42" s="1" cm="1">
        <f t="array" ref="S42">SUMPRODUCT((S$27 = $C$1:$G$1) * ($I42 = $B$2:$B$22) * ($H42 = $A$2:$A$22) * ($C$2:$G$22))</f>
        <v>7.5777218568678597</v>
      </c>
      <c r="V42" t="s">
        <v>36</v>
      </c>
      <c r="W42" t="s">
        <v>36</v>
      </c>
      <c r="X42" t="s">
        <v>30</v>
      </c>
      <c r="Y42" s="1">
        <f t="shared" si="20"/>
        <v>1.0228031234243415</v>
      </c>
      <c r="Z42" s="1">
        <f t="shared" si="21"/>
        <v>1.0329560524922967</v>
      </c>
      <c r="AA42" s="1">
        <f t="shared" si="22"/>
        <v>1.0244966043899311</v>
      </c>
      <c r="AB42" s="1">
        <f t="shared" si="23"/>
        <v>1.019228885703116</v>
      </c>
      <c r="AC42" s="1">
        <f t="shared" si="24"/>
        <v>1.0242857841062278</v>
      </c>
      <c r="AF42" t="s">
        <v>44</v>
      </c>
      <c r="AG42" t="str">
        <f>V49</f>
        <v>SL</v>
      </c>
      <c r="AH42" t="str">
        <f>"&amp;"&amp;W49</f>
        <v>&amp;SL</v>
      </c>
      <c r="AI42" t="str">
        <f>"&amp;"&amp;X49</f>
        <v>&amp;WLS-var</v>
      </c>
      <c r="AJ42" t="str">
        <f>"&amp;"&amp;ROUND(Y49, 2)</f>
        <v>&amp;1</v>
      </c>
      <c r="AK42" t="str">
        <f>"&amp;"&amp;ROUND(Z49, 2)</f>
        <v>&amp;1.03</v>
      </c>
      <c r="AL42" t="str">
        <f>"&amp;"&amp;ROUND(AA49, 2)</f>
        <v>&amp;1.05</v>
      </c>
      <c r="AM42" t="str">
        <f>"&amp;"&amp;ROUND(AB49, 2)</f>
        <v>&amp;1</v>
      </c>
      <c r="AN42" t="str">
        <f>"&amp;"&amp;ROUND(AC49, 2)</f>
        <v>&amp;1.02</v>
      </c>
      <c r="AO42" s="3" t="s">
        <v>45</v>
      </c>
    </row>
    <row r="43" spans="8:41" x14ac:dyDescent="0.35">
      <c r="H43" t="s">
        <v>15</v>
      </c>
      <c r="I43" t="s">
        <v>19</v>
      </c>
      <c r="L43" t="s">
        <v>36</v>
      </c>
      <c r="M43" t="s">
        <v>36</v>
      </c>
      <c r="N43" t="s">
        <v>31</v>
      </c>
      <c r="O43" s="1" cm="1">
        <f t="array" ref="O43">SUMPRODUCT((O$27 = $C$1:$G$1) * ($I43 = $B$2:$B$22) * ($H43 = $A$2:$A$22) * ($C$2:$G$22))</f>
        <v>2.0435114814777902</v>
      </c>
      <c r="P43" s="1" cm="1">
        <f t="array" ref="P43">SUMPRODUCT((P$27 = $C$1:$G$1) * ($I43 = $B$2:$B$22) * ($H43 = $A$2:$A$22) * ($C$2:$G$22))</f>
        <v>78.928140514279093</v>
      </c>
      <c r="Q43" s="1" cm="1">
        <f t="array" ref="Q43">SUMPRODUCT((Q$27 = $C$1:$G$1) * ($I43 = $B$2:$B$22) * ($H43 = $A$2:$A$22) * ($C$2:$G$22))</f>
        <v>135.126241181154</v>
      </c>
      <c r="R43" s="1" cm="1">
        <f t="array" ref="R43">SUMPRODUCT((R$27 = $C$1:$G$1) * ($I43 = $B$2:$B$22) * ($H43 = $A$2:$A$22) * ($C$2:$G$22))</f>
        <v>281.21962878000198</v>
      </c>
      <c r="S43" s="1" cm="1">
        <f t="array" ref="S43">SUMPRODUCT((S$27 = $C$1:$G$1) * ($I43 = $B$2:$B$22) * ($H43 = $A$2:$A$22) * ($C$2:$G$22))</f>
        <v>7.8842868390902296</v>
      </c>
      <c r="V43" t="s">
        <v>36</v>
      </c>
      <c r="W43" t="s">
        <v>36</v>
      </c>
      <c r="X43" t="s">
        <v>31</v>
      </c>
      <c r="Y43" s="1">
        <f t="shared" si="20"/>
        <v>1.0175766618508522</v>
      </c>
      <c r="Z43" s="1">
        <f t="shared" si="21"/>
        <v>1.0550702257309446</v>
      </c>
      <c r="AA43" s="1">
        <f t="shared" si="22"/>
        <v>1.0873465571472434</v>
      </c>
      <c r="AB43" s="1">
        <f t="shared" si="23"/>
        <v>1.0654619667719349</v>
      </c>
      <c r="AC43" s="1">
        <f t="shared" si="24"/>
        <v>1.0657243799172575</v>
      </c>
      <c r="AF43" t="s">
        <v>44</v>
      </c>
      <c r="AG43" t="str">
        <f>V50</f>
        <v>SL</v>
      </c>
      <c r="AH43" t="str">
        <f>"&amp;"&amp;W50</f>
        <v>&amp;SL</v>
      </c>
      <c r="AI43" t="str">
        <f>"&amp;"&amp;X50</f>
        <v>&amp;MinT-cov</v>
      </c>
      <c r="AJ43" t="str">
        <f>"&amp;"&amp;ROUND(Y50, 2)</f>
        <v>&amp;1.01</v>
      </c>
      <c r="AK43" t="str">
        <f>"&amp;"&amp;ROUND(Z50, 2)</f>
        <v>&amp;1.13</v>
      </c>
      <c r="AL43" t="str">
        <f>"&amp;"&amp;ROUND(AA50, 2)</f>
        <v>&amp;1.21</v>
      </c>
      <c r="AM43" t="str">
        <f>"&amp;"&amp;ROUND(AB50, 2)</f>
        <v>&amp;1.17</v>
      </c>
      <c r="AN43" t="str">
        <f>"&amp;"&amp;ROUND(AC50, 2)</f>
        <v>&amp;1.16</v>
      </c>
      <c r="AO43" s="3" t="s">
        <v>45</v>
      </c>
    </row>
    <row r="44" spans="8:41" x14ac:dyDescent="0.35">
      <c r="H44" t="s">
        <v>15</v>
      </c>
      <c r="I44" t="s">
        <v>17</v>
      </c>
      <c r="L44" t="s">
        <v>36</v>
      </c>
      <c r="M44" t="s">
        <v>36</v>
      </c>
      <c r="N44" t="s">
        <v>29</v>
      </c>
      <c r="O44" s="1" cm="1">
        <f t="array" ref="O44">SUMPRODUCT((O$27 = $C$1:$G$1) * ($I44 = $B$2:$B$22) * ($H44 = $A$2:$A$22) * ($C$2:$G$22))</f>
        <v>3.72575226644644</v>
      </c>
      <c r="P44" s="1" cm="1">
        <f t="array" ref="P44">SUMPRODUCT((P$27 = $C$1:$G$1) * ($I44 = $B$2:$B$22) * ($H44 = $A$2:$A$22) * ($C$2:$G$22))</f>
        <v>120.310703630671</v>
      </c>
      <c r="Q44" s="1" cm="1">
        <f t="array" ref="Q44">SUMPRODUCT((Q$27 = $C$1:$G$1) * ($I44 = $B$2:$B$22) * ($H44 = $A$2:$A$22) * ($C$2:$G$22))</f>
        <v>184.77136505483099</v>
      </c>
      <c r="R44" s="1" cm="1">
        <f t="array" ref="R44">SUMPRODUCT((R$27 = $C$1:$G$1) * ($I44 = $B$2:$B$22) * ($H44 = $A$2:$A$22) * ($C$2:$G$22))</f>
        <v>371.54696319808397</v>
      </c>
      <c r="S44" s="1" cm="1">
        <f t="array" ref="S44">SUMPRODUCT((S$27 = $C$1:$G$1) * ($I44 = $B$2:$B$22) * ($H44 = $A$2:$A$22) * ($C$2:$G$22))</f>
        <v>11.2379377865796</v>
      </c>
      <c r="V44" t="s">
        <v>36</v>
      </c>
      <c r="W44" t="s">
        <v>36</v>
      </c>
      <c r="X44" t="s">
        <v>29</v>
      </c>
      <c r="Y44" s="1">
        <f t="shared" si="20"/>
        <v>1.8552567913306437</v>
      </c>
      <c r="Z44" s="1">
        <f t="shared" si="21"/>
        <v>1.6082507507508865</v>
      </c>
      <c r="AA44" s="1">
        <f t="shared" si="22"/>
        <v>1.4868356130947262</v>
      </c>
      <c r="AB44" s="1">
        <f t="shared" si="23"/>
        <v>1.4076867958134549</v>
      </c>
      <c r="AC44" s="1">
        <f t="shared" si="24"/>
        <v>1.5190396447490535</v>
      </c>
      <c r="AF44" t="s">
        <v>44</v>
      </c>
      <c r="AG44" t="str">
        <f>V51</f>
        <v>SL</v>
      </c>
      <c r="AH44" t="str">
        <f>"&amp;"&amp;W51</f>
        <v>&amp;SL</v>
      </c>
      <c r="AI44" t="str">
        <f>"&amp;"&amp;X51</f>
        <v>&amp;MinT-shrink</v>
      </c>
      <c r="AJ44" t="str">
        <f>"&amp;"&amp;ROUND(Y51, 2)</f>
        <v>&amp;1</v>
      </c>
      <c r="AK44" t="str">
        <f>"&amp;"&amp;ROUND(Z51, 2)</f>
        <v>&amp;1.03</v>
      </c>
      <c r="AL44" t="str">
        <f>"&amp;"&amp;ROUND(AA51, 2)</f>
        <v>&amp;1.05</v>
      </c>
      <c r="AM44" t="str">
        <f>"&amp;"&amp;ROUND(AB51, 2)</f>
        <v>&amp;1.01</v>
      </c>
      <c r="AN44" t="str">
        <f>"&amp;"&amp;ROUND(AC51, 2)</f>
        <v>&amp;1.02</v>
      </c>
      <c r="AO44" s="3" t="s">
        <v>45</v>
      </c>
    </row>
    <row r="45" spans="8:41" x14ac:dyDescent="0.35">
      <c r="K45" t="s">
        <v>43</v>
      </c>
      <c r="U45" t="s">
        <v>43</v>
      </c>
      <c r="AF45" t="s">
        <v>44</v>
      </c>
      <c r="AG45" t="str">
        <f>V52</f>
        <v>SL</v>
      </c>
      <c r="AH45" t="str">
        <f>"&amp;"&amp;W52</f>
        <v>&amp;SL</v>
      </c>
      <c r="AI45" t="str">
        <f>"&amp;"&amp;X52</f>
        <v>&amp;ERM</v>
      </c>
      <c r="AJ45" t="str">
        <f>"&amp;"&amp;ROUND(Y52, 2)</f>
        <v>&amp;2.4</v>
      </c>
      <c r="AK45" t="str">
        <f>"&amp;"&amp;ROUND(Z52, 2)</f>
        <v>&amp;2.36</v>
      </c>
      <c r="AL45" t="str">
        <f>"&amp;"&amp;ROUND(AA52, 2)</f>
        <v>&amp;2.34</v>
      </c>
      <c r="AM45" t="str">
        <f>"&amp;"&amp;ROUND(AB52, 2)</f>
        <v>&amp;2.04</v>
      </c>
      <c r="AN45" t="str">
        <f>"&amp;"&amp;ROUND(AC52, 2)</f>
        <v>&amp;2.24</v>
      </c>
      <c r="AO45" s="3" t="s">
        <v>45</v>
      </c>
    </row>
    <row r="46" spans="8:41" x14ac:dyDescent="0.35">
      <c r="H46" t="s">
        <v>23</v>
      </c>
      <c r="I46" t="s">
        <v>16</v>
      </c>
      <c r="L46" t="s">
        <v>36</v>
      </c>
      <c r="M46" t="s">
        <v>36</v>
      </c>
      <c r="N46" t="str">
        <f>N38</f>
        <v>Base</v>
      </c>
      <c r="O46" s="1" cm="1">
        <f t="array" ref="O46">SUMPRODUCT((O$27 = $C$1:$G$1) * ($I46 = $B$2:$B$22) * ($H46 = $A$2:$A$22) * ($C$2:$G$22))</f>
        <v>2.0082137868225902</v>
      </c>
      <c r="P46" s="1" cm="1">
        <f t="array" ref="P46">SUMPRODUCT((P$27 = $C$1:$G$1) * ($I46 = $B$2:$B$22) * ($H46 = $A$2:$A$22) * ($C$2:$G$22))</f>
        <v>89.653306206218701</v>
      </c>
      <c r="Q46" s="1" cm="1">
        <f t="array" ref="Q46">SUMPRODUCT((Q$27 = $C$1:$G$1) * ($I46 = $B$2:$B$22) * ($H46 = $A$2:$A$22) * ($C$2:$G$22))</f>
        <v>162.51636683508701</v>
      </c>
      <c r="R46" s="1" cm="1">
        <f t="array" ref="R46">SUMPRODUCT((R$27 = $C$1:$G$1) * ($I46 = $B$2:$B$22) * ($H46 = $A$2:$A$22) * ($C$2:$G$22))</f>
        <v>386.67016459455999</v>
      </c>
      <c r="S46" s="1" cm="1">
        <f t="array" ref="S46">SUMPRODUCT((S$27 = $C$1:$G$1) * ($I46 = $B$2:$B$22) * ($H46 = $A$2:$A$22) * ($C$2:$G$22))</f>
        <v>9.8615488327022192</v>
      </c>
      <c r="V46" t="s">
        <v>36</v>
      </c>
      <c r="W46" t="s">
        <v>36</v>
      </c>
      <c r="X46" t="str">
        <f>X38</f>
        <v>Base</v>
      </c>
      <c r="Y46" s="1">
        <f t="shared" ref="Y46" si="25">O46 / O$30</f>
        <v>1</v>
      </c>
      <c r="Z46" s="1">
        <f t="shared" ref="Z46" si="26">P46 / P$30</f>
        <v>1.1984386481195264</v>
      </c>
      <c r="AA46" s="1">
        <f t="shared" ref="AA46" si="27">Q46 / Q$30</f>
        <v>1.3077519985278492</v>
      </c>
      <c r="AB46" s="1">
        <f t="shared" ref="AB46" si="28">R46 / R$30</f>
        <v>1.4649843463922689</v>
      </c>
      <c r="AC46" s="1">
        <f t="shared" ref="AC46" si="29">S46 / S$30</f>
        <v>1.3329922197462876</v>
      </c>
      <c r="AF46" t="s">
        <v>46</v>
      </c>
    </row>
    <row r="47" spans="8:41" x14ac:dyDescent="0.35">
      <c r="H47" t="s">
        <v>23</v>
      </c>
      <c r="I47" t="s">
        <v>20</v>
      </c>
      <c r="L47" t="s">
        <v>36</v>
      </c>
      <c r="M47" t="s">
        <v>36</v>
      </c>
      <c r="N47" t="str">
        <f>N39</f>
        <v>OLS</v>
      </c>
      <c r="O47" s="1" cm="1">
        <f t="array" ref="O47">SUMPRODUCT((O$27 = $C$1:$G$1) * ($I47 = $B$2:$B$22) * ($H47 = $A$2:$A$22) * ($C$2:$G$22))</f>
        <v>2.01087818507329</v>
      </c>
      <c r="P47" s="1" cm="1">
        <f t="array" ref="P47">SUMPRODUCT((P$27 = $C$1:$G$1) * ($I47 = $B$2:$B$22) * ($H47 = $A$2:$A$22) * ($C$2:$G$22))</f>
        <v>94.878170800671199</v>
      </c>
      <c r="Q47" s="1" cm="1">
        <f t="array" ref="Q47">SUMPRODUCT((Q$27 = $C$1:$G$1) * ($I47 = $B$2:$B$22) * ($H47 = $A$2:$A$22) * ($C$2:$G$22))</f>
        <v>169.855718836432</v>
      </c>
      <c r="R47" s="1" cm="1">
        <f t="array" ref="R47">SUMPRODUCT((R$27 = $C$1:$G$1) * ($I47 = $B$2:$B$22) * ($H47 = $A$2:$A$22) * ($C$2:$G$22))</f>
        <v>348.07183479146897</v>
      </c>
      <c r="S47" s="1" cm="1">
        <f t="array" ref="S47">SUMPRODUCT((S$27 = $C$1:$G$1) * ($I47 = $B$2:$B$22) * ($H47 = $A$2:$A$22) * ($C$2:$G$22))</f>
        <v>9.6189167657560795</v>
      </c>
      <c r="V47" t="s">
        <v>36</v>
      </c>
      <c r="W47" t="s">
        <v>36</v>
      </c>
      <c r="X47" t="str">
        <f>X39</f>
        <v>OLS</v>
      </c>
      <c r="Y47" s="1">
        <f t="shared" ref="Y47:Y52" si="30">O47 / O$30</f>
        <v>1.001326750303271</v>
      </c>
      <c r="Z47" s="1">
        <f t="shared" ref="Z47:Z52" si="31">P47 / P$30</f>
        <v>1.2682819135399921</v>
      </c>
      <c r="AA47" s="1">
        <f t="shared" ref="AA47:AA52" si="32">Q47 / Q$30</f>
        <v>1.3668109870751251</v>
      </c>
      <c r="AB47" s="1">
        <f t="shared" ref="AB47:AB52" si="33">R47 / R$30</f>
        <v>1.3187461461481271</v>
      </c>
      <c r="AC47" s="1">
        <f t="shared" ref="AC47:AC52" si="34">S47 / S$30</f>
        <v>1.3001954792963859</v>
      </c>
      <c r="AF47" t="str">
        <f>"\texttt{"&amp;U37&amp;"}"</f>
        <v>\texttt{Global}</v>
      </c>
      <c r="AO47" s="3" t="s">
        <v>45</v>
      </c>
    </row>
    <row r="48" spans="8:41" x14ac:dyDescent="0.35">
      <c r="H48" t="s">
        <v>23</v>
      </c>
      <c r="I48" t="s">
        <v>21</v>
      </c>
      <c r="L48" t="s">
        <v>36</v>
      </c>
      <c r="M48" t="s">
        <v>36</v>
      </c>
      <c r="N48" t="str">
        <f>N40</f>
        <v>WLS-struct</v>
      </c>
      <c r="O48" s="1" cm="1">
        <f t="array" ref="O48">SUMPRODUCT((O$27 = $C$1:$G$1) * ($I48 = $B$2:$B$22) * ($H48 = $A$2:$A$22) * ($C$2:$G$22))</f>
        <v>2.0090829425034502</v>
      </c>
      <c r="P48" s="1" cm="1">
        <f t="array" ref="P48">SUMPRODUCT((P$27 = $C$1:$G$1) * ($I48 = $B$2:$B$22) * ($H48 = $A$2:$A$22) * ($C$2:$G$22))</f>
        <v>83.309879450733007</v>
      </c>
      <c r="Q48" s="1" cm="1">
        <f t="array" ref="Q48">SUMPRODUCT((Q$27 = $C$1:$G$1) * ($I48 = $B$2:$B$22) * ($H48 = $A$2:$A$22) * ($C$2:$G$22))</f>
        <v>144.70274911374699</v>
      </c>
      <c r="R48" s="1" cm="1">
        <f t="array" ref="R48">SUMPRODUCT((R$27 = $C$1:$G$1) * ($I48 = $B$2:$B$22) * ($H48 = $A$2:$A$22) * ($C$2:$G$22))</f>
        <v>289.458375891743</v>
      </c>
      <c r="S48" s="1" cm="1">
        <f t="array" ref="S48">SUMPRODUCT((S$27 = $C$1:$G$1) * ($I48 = $B$2:$B$22) * ($H48 = $A$2:$A$22) * ($C$2:$G$22))</f>
        <v>8.2348978298333506</v>
      </c>
      <c r="V48" t="s">
        <v>36</v>
      </c>
      <c r="W48" t="s">
        <v>36</v>
      </c>
      <c r="X48" t="str">
        <f>X40</f>
        <v>WLS-struct</v>
      </c>
      <c r="Y48" s="1">
        <f t="shared" si="30"/>
        <v>1.0004328003754197</v>
      </c>
      <c r="Z48" s="1">
        <f t="shared" si="31"/>
        <v>1.1136430269987272</v>
      </c>
      <c r="AA48" s="1">
        <f t="shared" si="32"/>
        <v>1.1644077026285145</v>
      </c>
      <c r="AB48" s="1">
        <f t="shared" si="33"/>
        <v>1.0966762591010073</v>
      </c>
      <c r="AC48" s="1">
        <f t="shared" si="34"/>
        <v>1.1131167044645216</v>
      </c>
      <c r="AF48" t="s">
        <v>44</v>
      </c>
      <c r="AG48" t="str">
        <f>V38</f>
        <v>SL</v>
      </c>
      <c r="AH48" t="str">
        <f>"&amp;"&amp;W38</f>
        <v>&amp;SL</v>
      </c>
      <c r="AI48" t="str">
        <f>"&amp;"&amp;X38</f>
        <v>&amp;Base</v>
      </c>
      <c r="AJ48" t="str">
        <f>"&amp;"&amp;ROUND(Y38, 2)</f>
        <v>&amp;1.02</v>
      </c>
      <c r="AK48" t="str">
        <f>"&amp;"&amp;ROUND(Z38, 2)</f>
        <v>&amp;1.4</v>
      </c>
      <c r="AL48" t="str">
        <f>"&amp;"&amp;ROUND(AA38, 2)</f>
        <v>&amp;1.6</v>
      </c>
      <c r="AM48" t="str">
        <f>"&amp;"&amp;ROUND(AB38, 2)</f>
        <v>&amp;1.53</v>
      </c>
      <c r="AN48" t="str">
        <f>"&amp;"&amp;ROUND(AC38, 2)</f>
        <v>&amp;1.49</v>
      </c>
      <c r="AO48" s="3" t="s">
        <v>45</v>
      </c>
    </row>
    <row r="49" spans="8:41" x14ac:dyDescent="0.35">
      <c r="H49" t="s">
        <v>23</v>
      </c>
      <c r="I49" t="s">
        <v>22</v>
      </c>
      <c r="L49" t="s">
        <v>36</v>
      </c>
      <c r="M49" t="s">
        <v>36</v>
      </c>
      <c r="N49" t="str">
        <f>N41</f>
        <v>WLS-var</v>
      </c>
      <c r="O49" s="1" cm="1">
        <f t="array" ref="O49">SUMPRODUCT((O$27 = $C$1:$G$1) * ($I49 = $B$2:$B$22) * ($H49 = $A$2:$A$22) * ($C$2:$G$22))</f>
        <v>2.0107657565982802</v>
      </c>
      <c r="P49" s="1" cm="1">
        <f t="array" ref="P49">SUMPRODUCT((P$27 = $C$1:$G$1) * ($I49 = $B$2:$B$22) * ($H49 = $A$2:$A$22) * ($C$2:$G$22))</f>
        <v>77.209604183055504</v>
      </c>
      <c r="Q49" s="1" cm="1">
        <f t="array" ref="Q49">SUMPRODUCT((Q$27 = $C$1:$G$1) * ($I49 = $B$2:$B$22) * ($H49 = $A$2:$A$22) * ($C$2:$G$22))</f>
        <v>130.46195232124401</v>
      </c>
      <c r="R49" s="1" cm="1">
        <f t="array" ref="R49">SUMPRODUCT((R$27 = $C$1:$G$1) * ($I49 = $B$2:$B$22) * ($H49 = $A$2:$A$22) * ($C$2:$G$22))</f>
        <v>264.98858135600398</v>
      </c>
      <c r="S49" s="1" cm="1">
        <f t="array" ref="S49">SUMPRODUCT((S$27 = $C$1:$G$1) * ($I49 = $B$2:$B$22) * ($H49 = $A$2:$A$22) * ($C$2:$G$22))</f>
        <v>7.5699153138000499</v>
      </c>
      <c r="V49" t="s">
        <v>36</v>
      </c>
      <c r="W49" t="s">
        <v>36</v>
      </c>
      <c r="X49" t="str">
        <f>X41</f>
        <v>WLS-var</v>
      </c>
      <c r="Y49" s="1">
        <f t="shared" si="30"/>
        <v>1.0012707659873841</v>
      </c>
      <c r="Z49" s="1">
        <f t="shared" si="31"/>
        <v>1.0320977281768831</v>
      </c>
      <c r="AA49" s="1">
        <f t="shared" si="32"/>
        <v>1.049813518493677</v>
      </c>
      <c r="AB49" s="1">
        <f t="shared" si="33"/>
        <v>1.0039670996242713</v>
      </c>
      <c r="AC49" s="1">
        <f t="shared" si="34"/>
        <v>1.0232305684044105</v>
      </c>
      <c r="AF49" t="s">
        <v>44</v>
      </c>
      <c r="AG49" t="str">
        <f>V39</f>
        <v>SL</v>
      </c>
      <c r="AH49" t="str">
        <f>"&amp;"&amp;W39</f>
        <v>&amp;SL</v>
      </c>
      <c r="AI49" t="str">
        <f>"&amp;"&amp;X39</f>
        <v>&amp;OLS</v>
      </c>
      <c r="AJ49" t="str">
        <f>"&amp;"&amp;ROUND(Y39, 2)</f>
        <v>&amp;1.02</v>
      </c>
      <c r="AK49" t="str">
        <f>"&amp;"&amp;ROUND(Z39, 2)</f>
        <v>&amp;1.45</v>
      </c>
      <c r="AL49" t="str">
        <f>"&amp;"&amp;ROUND(AA39, 2)</f>
        <v>&amp;1.54</v>
      </c>
      <c r="AM49" t="str">
        <f>"&amp;"&amp;ROUND(AB39, 2)</f>
        <v>&amp;1.44</v>
      </c>
      <c r="AN49" t="str">
        <f>"&amp;"&amp;ROUND(AC39, 2)</f>
        <v>&amp;1.45</v>
      </c>
      <c r="AO49" s="3" t="s">
        <v>45</v>
      </c>
    </row>
    <row r="50" spans="8:41" x14ac:dyDescent="0.35">
      <c r="H50" t="s">
        <v>23</v>
      </c>
      <c r="I50" t="s">
        <v>18</v>
      </c>
      <c r="L50" t="s">
        <v>36</v>
      </c>
      <c r="M50" t="s">
        <v>36</v>
      </c>
      <c r="N50" t="str">
        <f>N42</f>
        <v>MinT-cov</v>
      </c>
      <c r="O50" s="1" cm="1">
        <f t="array" ref="O50">SUMPRODUCT((O$27 = $C$1:$G$1) * ($I50 = $B$2:$B$22) * ($H50 = $A$2:$A$22) * ($C$2:$G$22))</f>
        <v>2.02341426276841</v>
      </c>
      <c r="P50" s="1" cm="1">
        <f t="array" ref="P50">SUMPRODUCT((P$27 = $C$1:$G$1) * ($I50 = $B$2:$B$22) * ($H50 = $A$2:$A$22) * ($C$2:$G$22))</f>
        <v>84.507800117239199</v>
      </c>
      <c r="Q50" s="1" cm="1">
        <f t="array" ref="Q50">SUMPRODUCT((Q$27 = $C$1:$G$1) * ($I50 = $B$2:$B$22) * ($H50 = $A$2:$A$22) * ($C$2:$G$22))</f>
        <v>150.37615506983599</v>
      </c>
      <c r="R50" s="1" cm="1">
        <f t="array" ref="R50">SUMPRODUCT((R$27 = $C$1:$G$1) * ($I50 = $B$2:$B$22) * ($H50 = $A$2:$A$22) * ($C$2:$G$22))</f>
        <v>308.68809913785401</v>
      </c>
      <c r="S50" s="1" cm="1">
        <f t="array" ref="S50">SUMPRODUCT((S$27 = $C$1:$G$1) * ($I50 = $B$2:$B$22) * ($H50 = $A$2:$A$22) * ($C$2:$G$22))</f>
        <v>8.5887824245484499</v>
      </c>
      <c r="V50" t="s">
        <v>36</v>
      </c>
      <c r="W50" t="s">
        <v>36</v>
      </c>
      <c r="X50" t="str">
        <f>X42</f>
        <v>MinT-cov</v>
      </c>
      <c r="Y50" s="1">
        <f t="shared" si="30"/>
        <v>1.0075691522713177</v>
      </c>
      <c r="Z50" s="1">
        <f t="shared" si="31"/>
        <v>1.1296562058191479</v>
      </c>
      <c r="AA50" s="1">
        <f t="shared" si="32"/>
        <v>1.2100609997211329</v>
      </c>
      <c r="AB50" s="1">
        <f t="shared" si="33"/>
        <v>1.1695322643491672</v>
      </c>
      <c r="AC50" s="1">
        <f t="shared" si="34"/>
        <v>1.1609515242728454</v>
      </c>
      <c r="AF50" t="s">
        <v>44</v>
      </c>
      <c r="AG50" t="str">
        <f>V40</f>
        <v>SL</v>
      </c>
      <c r="AH50" t="str">
        <f>"&amp;"&amp;W40</f>
        <v>&amp;SL</v>
      </c>
      <c r="AI50" t="str">
        <f>"&amp;"&amp;X40</f>
        <v>&amp;WLS-struct</v>
      </c>
      <c r="AJ50" t="str">
        <f>"&amp;"&amp;ROUND(Y40, 2)</f>
        <v>&amp;1.02</v>
      </c>
      <c r="AK50" t="str">
        <f>"&amp;"&amp;ROUND(Z40, 2)</f>
        <v>&amp;1.23</v>
      </c>
      <c r="AL50" t="str">
        <f>"&amp;"&amp;ROUND(AA40, 2)</f>
        <v>&amp;1.3</v>
      </c>
      <c r="AM50" t="str">
        <f>"&amp;"&amp;ROUND(AB40, 2)</f>
        <v>&amp;1.25</v>
      </c>
      <c r="AN50" t="str">
        <f>"&amp;"&amp;ROUND(AC40, 2)</f>
        <v>&amp;1.25</v>
      </c>
      <c r="AO50" s="3" t="s">
        <v>45</v>
      </c>
    </row>
    <row r="51" spans="8:41" x14ac:dyDescent="0.35">
      <c r="H51" t="s">
        <v>23</v>
      </c>
      <c r="I51" t="s">
        <v>19</v>
      </c>
      <c r="L51" t="s">
        <v>36</v>
      </c>
      <c r="M51" t="s">
        <v>36</v>
      </c>
      <c r="N51" t="str">
        <f>N43</f>
        <v>MinT-shrink</v>
      </c>
      <c r="O51" s="1" cm="1">
        <f t="array" ref="O51">SUMPRODUCT((O$27 = $C$1:$G$1) * ($I51 = $B$2:$B$22) * ($H51 = $A$2:$A$22) * ($C$2:$G$22))</f>
        <v>2.0105510376152398</v>
      </c>
      <c r="P51" s="1" cm="1">
        <f t="array" ref="P51">SUMPRODUCT((P$27 = $C$1:$G$1) * ($I51 = $B$2:$B$22) * ($H51 = $A$2:$A$22) * ($C$2:$G$22))</f>
        <v>77.155348085733607</v>
      </c>
      <c r="Q51" s="1" cm="1">
        <f t="array" ref="Q51">SUMPRODUCT((Q$27 = $C$1:$G$1) * ($I51 = $B$2:$B$22) * ($H51 = $A$2:$A$22) * ($C$2:$G$22))</f>
        <v>130.659098874645</v>
      </c>
      <c r="R51" s="1" cm="1">
        <f t="array" ref="R51">SUMPRODUCT((R$27 = $C$1:$G$1) * ($I51 = $B$2:$B$22) * ($H51 = $A$2:$A$22) * ($C$2:$G$22))</f>
        <v>265.27387231706501</v>
      </c>
      <c r="S51" s="1" cm="1">
        <f t="array" ref="S51">SUMPRODUCT((S$27 = $C$1:$G$1) * ($I51 = $B$2:$B$22) * ($H51 = $A$2:$A$22) * ($C$2:$G$22))</f>
        <v>7.5752304090212004</v>
      </c>
      <c r="V51" t="s">
        <v>36</v>
      </c>
      <c r="W51" t="s">
        <v>36</v>
      </c>
      <c r="X51" t="str">
        <f>X43</f>
        <v>MinT-shrink</v>
      </c>
      <c r="Y51" s="1">
        <f t="shared" si="30"/>
        <v>1.0011638456064718</v>
      </c>
      <c r="Z51" s="1">
        <f t="shared" si="31"/>
        <v>1.0313724609594406</v>
      </c>
      <c r="AA51" s="1">
        <f t="shared" si="32"/>
        <v>1.0513999359372483</v>
      </c>
      <c r="AB51" s="1">
        <f t="shared" si="33"/>
        <v>1.0050479867223485</v>
      </c>
      <c r="AC51" s="1">
        <f t="shared" si="34"/>
        <v>1.0239490134171767</v>
      </c>
      <c r="AF51" t="s">
        <v>44</v>
      </c>
      <c r="AG51" t="str">
        <f>V41</f>
        <v>SL</v>
      </c>
      <c r="AH51" t="str">
        <f>"&amp;"&amp;W41</f>
        <v>&amp;SL</v>
      </c>
      <c r="AI51" t="str">
        <f>"&amp;"&amp;X41</f>
        <v>&amp;WLS-var</v>
      </c>
      <c r="AJ51" t="str">
        <f>"&amp;"&amp;ROUND(Y41, 2)</f>
        <v>&amp;1.02</v>
      </c>
      <c r="AK51" t="str">
        <f>"&amp;"&amp;ROUND(Z41, 2)</f>
        <v>&amp;1.06</v>
      </c>
      <c r="AL51" t="str">
        <f>"&amp;"&amp;ROUND(AA41, 2)</f>
        <v>&amp;1.09</v>
      </c>
      <c r="AM51" t="str">
        <f>"&amp;"&amp;ROUND(AB41, 2)</f>
        <v>&amp;1.07</v>
      </c>
      <c r="AN51" t="str">
        <f>"&amp;"&amp;ROUND(AC41, 2)</f>
        <v>&amp;1.07</v>
      </c>
      <c r="AO51" s="3" t="s">
        <v>45</v>
      </c>
    </row>
    <row r="52" spans="8:41" x14ac:dyDescent="0.35">
      <c r="H52" t="s">
        <v>23</v>
      </c>
      <c r="I52" t="s">
        <v>17</v>
      </c>
      <c r="L52" t="s">
        <v>36</v>
      </c>
      <c r="M52" t="s">
        <v>36</v>
      </c>
      <c r="N52" t="str">
        <f>N44</f>
        <v>ERM</v>
      </c>
      <c r="O52" s="1" cm="1">
        <f t="array" ref="O52">SUMPRODUCT((O$27 = $C$1:$G$1) * ($I52 = $B$2:$B$22) * ($H52 = $A$2:$A$22) * ($C$2:$G$22))</f>
        <v>4.8115856045650798</v>
      </c>
      <c r="P52" s="1" cm="1">
        <f t="array" ref="P52">SUMPRODUCT((P$27 = $C$1:$G$1) * ($I52 = $B$2:$B$22) * ($H52 = $A$2:$A$22) * ($C$2:$G$22))</f>
        <v>176.55925862928001</v>
      </c>
      <c r="Q52" s="1" cm="1">
        <f t="array" ref="Q52">SUMPRODUCT((Q$27 = $C$1:$G$1) * ($I52 = $B$2:$B$22) * ($H52 = $A$2:$A$22) * ($C$2:$G$22))</f>
        <v>290.94204412088999</v>
      </c>
      <c r="R52" s="1" cm="1">
        <f t="array" ref="R52">SUMPRODUCT((R$27 = $C$1:$G$1) * ($I52 = $B$2:$B$22) * ($H52 = $A$2:$A$22) * ($C$2:$G$22))</f>
        <v>539.30274630492897</v>
      </c>
      <c r="S52" s="1" cm="1">
        <f t="array" ref="S52">SUMPRODUCT((S$27 = $C$1:$G$1) * ($I52 = $B$2:$B$22) * ($H52 = $A$2:$A$22) * ($C$2:$G$22))</f>
        <v>16.547766228707399</v>
      </c>
      <c r="V52" t="s">
        <v>36</v>
      </c>
      <c r="W52" t="s">
        <v>36</v>
      </c>
      <c r="X52" t="str">
        <f>X44</f>
        <v>ERM</v>
      </c>
      <c r="Y52" s="1">
        <f t="shared" si="30"/>
        <v>2.3959528791892239</v>
      </c>
      <c r="Z52" s="1">
        <f t="shared" si="31"/>
        <v>2.3601521034589918</v>
      </c>
      <c r="AA52" s="1">
        <f t="shared" si="32"/>
        <v>2.3411798273890931</v>
      </c>
      <c r="AB52" s="1">
        <f t="shared" si="33"/>
        <v>2.0432662088928009</v>
      </c>
      <c r="AC52" s="1">
        <f t="shared" si="34"/>
        <v>2.2367727434355844</v>
      </c>
      <c r="AF52" t="s">
        <v>44</v>
      </c>
      <c r="AG52" t="str">
        <f>V42</f>
        <v>SL</v>
      </c>
      <c r="AH52" t="str">
        <f>"&amp;"&amp;W42</f>
        <v>&amp;SL</v>
      </c>
      <c r="AI52" t="str">
        <f>"&amp;"&amp;X42</f>
        <v>&amp;MinT-cov</v>
      </c>
      <c r="AJ52" t="str">
        <f>"&amp;"&amp;ROUND(Y42, 2)</f>
        <v>&amp;1.02</v>
      </c>
      <c r="AK52" t="str">
        <f>"&amp;"&amp;ROUND(Z42, 2)</f>
        <v>&amp;1.03</v>
      </c>
      <c r="AL52" t="str">
        <f>"&amp;"&amp;ROUND(AA42, 2)</f>
        <v>&amp;1.02</v>
      </c>
      <c r="AM52" t="str">
        <f>"&amp;"&amp;ROUND(AB42, 2)</f>
        <v>&amp;1.02</v>
      </c>
      <c r="AN52" t="str">
        <f>"&amp;"&amp;ROUND(AC42, 2)</f>
        <v>&amp;1.02</v>
      </c>
      <c r="AO52" s="3" t="s">
        <v>45</v>
      </c>
    </row>
    <row r="53" spans="8:41" x14ac:dyDescent="0.35">
      <c r="AF53" t="s">
        <v>44</v>
      </c>
      <c r="AG53" t="str">
        <f>V43</f>
        <v>SL</v>
      </c>
      <c r="AH53" t="str">
        <f>"&amp;"&amp;W43</f>
        <v>&amp;SL</v>
      </c>
      <c r="AI53" t="str">
        <f>"&amp;"&amp;X43</f>
        <v>&amp;MinT-shrink</v>
      </c>
      <c r="AJ53" t="str">
        <f>"&amp;"&amp;ROUND(Y43, 2)</f>
        <v>&amp;1.02</v>
      </c>
      <c r="AK53" t="str">
        <f>"&amp;"&amp;ROUND(Z43, 2)</f>
        <v>&amp;1.06</v>
      </c>
      <c r="AL53" t="str">
        <f>"&amp;"&amp;ROUND(AA43, 2)</f>
        <v>&amp;1.09</v>
      </c>
      <c r="AM53" t="str">
        <f>"&amp;"&amp;ROUND(AB43, 2)</f>
        <v>&amp;1.07</v>
      </c>
      <c r="AN53" t="str">
        <f>"&amp;"&amp;ROUND(AC43, 2)</f>
        <v>&amp;1.07</v>
      </c>
      <c r="AO53" s="3" t="s">
        <v>45</v>
      </c>
    </row>
    <row r="54" spans="8:41" x14ac:dyDescent="0.35">
      <c r="AF54" t="s">
        <v>44</v>
      </c>
      <c r="AG54" t="str">
        <f>V44</f>
        <v>SL</v>
      </c>
      <c r="AH54" t="str">
        <f>"&amp;"&amp;W44</f>
        <v>&amp;SL</v>
      </c>
      <c r="AI54" t="str">
        <f>"&amp;"&amp;X44</f>
        <v>&amp;ERM</v>
      </c>
      <c r="AJ54" t="str">
        <f>"&amp;"&amp;ROUND(Y44, 2)</f>
        <v>&amp;1.86</v>
      </c>
      <c r="AK54" t="str">
        <f>"&amp;"&amp;ROUND(Z44, 2)</f>
        <v>&amp;1.61</v>
      </c>
      <c r="AL54" t="str">
        <f>"&amp;"&amp;ROUND(AA44, 2)</f>
        <v>&amp;1.49</v>
      </c>
      <c r="AM54" t="str">
        <f>"&amp;"&amp;ROUND(AB44, 2)</f>
        <v>&amp;1.41</v>
      </c>
      <c r="AN54" t="str">
        <f>"&amp;"&amp;ROUND(AC44, 2)</f>
        <v>&amp;1.52</v>
      </c>
      <c r="AO54" s="3" t="s">
        <v>45</v>
      </c>
    </row>
  </sheetData>
  <hyperlinks>
    <hyperlink ref="AO30" r:id="rId1"/>
    <hyperlink ref="AO31" r:id="rId2"/>
    <hyperlink ref="AO32" r:id="rId3"/>
    <hyperlink ref="AO33" r:id="rId4"/>
    <hyperlink ref="AO34" r:id="rId5"/>
    <hyperlink ref="AO35" r:id="rId6"/>
    <hyperlink ref="AO36" r:id="rId7"/>
    <hyperlink ref="AO48" r:id="rId8"/>
    <hyperlink ref="AO49" r:id="rId9"/>
    <hyperlink ref="AO50" r:id="rId10"/>
    <hyperlink ref="AO51" r:id="rId11"/>
    <hyperlink ref="AO52" r:id="rId12"/>
    <hyperlink ref="AO53" r:id="rId13"/>
    <hyperlink ref="AO54" r:id="rId14"/>
    <hyperlink ref="AO39" r:id="rId15"/>
    <hyperlink ref="AO40" r:id="rId16"/>
    <hyperlink ref="AO41" r:id="rId17"/>
    <hyperlink ref="AO42" r:id="rId18"/>
    <hyperlink ref="AO43" r:id="rId19"/>
    <hyperlink ref="AO44" r:id="rId20"/>
    <hyperlink ref="AO45" r:id="rId21"/>
    <hyperlink ref="AO29" r:id="rId22"/>
    <hyperlink ref="AO47" r:id="rId23"/>
    <hyperlink ref="AO38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4"/>
  <sheetViews>
    <sheetView tabSelected="1" topLeftCell="H1" zoomScale="85" zoomScaleNormal="85" workbookViewId="0">
      <selection activeCell="AL28" sqref="AL28:AU54"/>
    </sheetView>
  </sheetViews>
  <sheetFormatPr defaultRowHeight="14.5" x14ac:dyDescent="0.35"/>
  <cols>
    <col min="2" max="2" width="24.54296875" bestFit="1" customWidth="1"/>
    <col min="11" max="11" width="9.81640625" bestFit="1" customWidth="1"/>
    <col min="14" max="14" width="12.36328125" bestFit="1" customWidth="1"/>
    <col min="42" max="42" width="15.1796875" bestFit="1" customWidth="1"/>
    <col min="43" max="43" width="19" bestFit="1" customWidth="1"/>
    <col min="44" max="45" width="20.08984375" bestFit="1" customWidth="1"/>
    <col min="46" max="46" width="16.8164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 x14ac:dyDescent="0.35">
      <c r="A2" t="s">
        <v>7</v>
      </c>
      <c r="B2" t="s">
        <v>8</v>
      </c>
      <c r="C2">
        <v>7.8016262292618999</v>
      </c>
      <c r="D2">
        <v>281.93790514498602</v>
      </c>
      <c r="E2">
        <v>131.83321102782901</v>
      </c>
      <c r="F2">
        <v>77.7475831503221</v>
      </c>
      <c r="G2">
        <v>2.0052399670369798</v>
      </c>
      <c r="I2" t="s">
        <v>7</v>
      </c>
      <c r="J2" t="s">
        <v>8</v>
      </c>
      <c r="K2">
        <v>0.30824497292228697</v>
      </c>
      <c r="L2">
        <v>15.258854098246699</v>
      </c>
      <c r="M2">
        <v>4.8483193959674704</v>
      </c>
      <c r="N2">
        <v>2.3536440317315201</v>
      </c>
      <c r="O2">
        <v>3.1389463792259498E-3</v>
      </c>
    </row>
    <row r="3" spans="1:15" x14ac:dyDescent="0.35">
      <c r="A3" t="s">
        <v>7</v>
      </c>
      <c r="B3" t="s">
        <v>9</v>
      </c>
      <c r="C3">
        <v>7.5899463687714999</v>
      </c>
      <c r="D3">
        <v>267.97437930753398</v>
      </c>
      <c r="E3">
        <v>129.86717024939199</v>
      </c>
      <c r="F3">
        <v>77.027565544832697</v>
      </c>
      <c r="G3">
        <v>2.0077274189821299</v>
      </c>
      <c r="I3" t="s">
        <v>7</v>
      </c>
      <c r="J3" t="s">
        <v>9</v>
      </c>
      <c r="K3">
        <v>0.30472135970580699</v>
      </c>
      <c r="L3">
        <v>14.6713899467417</v>
      </c>
      <c r="M3">
        <v>5.3265514161335199</v>
      </c>
      <c r="N3">
        <v>2.31646477531898</v>
      </c>
      <c r="O3">
        <v>2.83463535806905E-3</v>
      </c>
    </row>
    <row r="4" spans="1:15" x14ac:dyDescent="0.35">
      <c r="A4" t="s">
        <v>7</v>
      </c>
      <c r="B4" t="s">
        <v>10</v>
      </c>
      <c r="C4">
        <v>7.7612608902002398</v>
      </c>
      <c r="D4">
        <v>281.40529471589099</v>
      </c>
      <c r="E4">
        <v>130.41380146777701</v>
      </c>
      <c r="F4">
        <v>77.270140436836996</v>
      </c>
      <c r="G4">
        <v>2.00930775650267</v>
      </c>
      <c r="I4" t="s">
        <v>7</v>
      </c>
      <c r="J4" t="s">
        <v>10</v>
      </c>
      <c r="K4">
        <v>0.15307366803492201</v>
      </c>
      <c r="L4">
        <v>6.79258069621525</v>
      </c>
      <c r="M4">
        <v>2.77530414030476</v>
      </c>
      <c r="N4">
        <v>1.33408102090669</v>
      </c>
      <c r="O4">
        <v>2.4136928485587201E-3</v>
      </c>
    </row>
    <row r="5" spans="1:15" x14ac:dyDescent="0.35">
      <c r="A5" t="s">
        <v>7</v>
      </c>
      <c r="B5" t="s">
        <v>11</v>
      </c>
      <c r="C5">
        <v>7.3980543071580698</v>
      </c>
      <c r="D5">
        <v>263.94149913396001</v>
      </c>
      <c r="E5">
        <v>124.271549206603</v>
      </c>
      <c r="F5">
        <v>74.808423732740906</v>
      </c>
      <c r="G5">
        <v>2.0082137868225902</v>
      </c>
      <c r="I5" t="s">
        <v>7</v>
      </c>
      <c r="J5" t="s">
        <v>11</v>
      </c>
      <c r="K5">
        <v>0.14668558005322799</v>
      </c>
      <c r="L5">
        <v>7.3334341937761698</v>
      </c>
      <c r="M5">
        <v>2.26780842144009</v>
      </c>
      <c r="N5">
        <v>1.16868277718797</v>
      </c>
      <c r="O5">
        <v>1.73751125986702E-3</v>
      </c>
    </row>
    <row r="6" spans="1:15" x14ac:dyDescent="0.35">
      <c r="A6" t="s">
        <v>7</v>
      </c>
      <c r="B6" t="s">
        <v>12</v>
      </c>
      <c r="C6">
        <v>7.33085474807468</v>
      </c>
      <c r="D6">
        <v>262.300630923249</v>
      </c>
      <c r="E6">
        <v>122.465790477176</v>
      </c>
      <c r="F6">
        <v>74.058374684695707</v>
      </c>
      <c r="G6">
        <v>2.00363685012793</v>
      </c>
      <c r="I6" t="s">
        <v>7</v>
      </c>
      <c r="J6" t="s">
        <v>12</v>
      </c>
      <c r="K6">
        <v>0.25914842998166598</v>
      </c>
      <c r="L6">
        <v>10.7760835872014</v>
      </c>
      <c r="M6">
        <v>5.0169222505403601</v>
      </c>
      <c r="N6">
        <v>2.2926653073100298</v>
      </c>
      <c r="O6">
        <v>2.88669864170942E-3</v>
      </c>
    </row>
    <row r="7" spans="1:15" x14ac:dyDescent="0.35">
      <c r="A7" t="s">
        <v>7</v>
      </c>
      <c r="B7" t="s">
        <v>13</v>
      </c>
      <c r="C7">
        <v>7.8697673533121204</v>
      </c>
      <c r="D7">
        <v>286.75448287920801</v>
      </c>
      <c r="E7">
        <v>131.480128148278</v>
      </c>
      <c r="F7">
        <v>78.528177414650301</v>
      </c>
      <c r="G7">
        <v>2.0030453623843298</v>
      </c>
      <c r="I7" t="s">
        <v>7</v>
      </c>
      <c r="J7" t="s">
        <v>13</v>
      </c>
      <c r="K7">
        <v>0.26815941928713599</v>
      </c>
      <c r="L7">
        <v>12.5433364848718</v>
      </c>
      <c r="M7">
        <v>4.6484055671901903</v>
      </c>
      <c r="N7">
        <v>1.97953203551676</v>
      </c>
      <c r="O7">
        <v>2.7294099624309599E-3</v>
      </c>
    </row>
    <row r="8" spans="1:15" x14ac:dyDescent="0.35">
      <c r="A8" t="s">
        <v>7</v>
      </c>
      <c r="B8" t="s">
        <v>14</v>
      </c>
      <c r="C8">
        <v>12.299700558507899</v>
      </c>
      <c r="D8">
        <v>455.70267265579002</v>
      </c>
      <c r="E8">
        <v>213.12750973649401</v>
      </c>
      <c r="F8">
        <v>122.983390054537</v>
      </c>
      <c r="G8">
        <v>2.0732420115930399</v>
      </c>
      <c r="I8" t="s">
        <v>7</v>
      </c>
      <c r="J8" t="s">
        <v>14</v>
      </c>
      <c r="K8">
        <v>0.19945667530998001</v>
      </c>
      <c r="L8">
        <v>8.9372961960488002</v>
      </c>
      <c r="M8">
        <v>3.0991406785292499</v>
      </c>
      <c r="N8">
        <v>1.8520787962785801</v>
      </c>
      <c r="O8">
        <v>4.0006392807084897E-3</v>
      </c>
    </row>
    <row r="9" spans="1:15" x14ac:dyDescent="0.35">
      <c r="A9" t="s">
        <v>15</v>
      </c>
      <c r="B9" t="s">
        <v>16</v>
      </c>
      <c r="C9">
        <v>11.020510104503501</v>
      </c>
      <c r="D9">
        <v>404.37137934220601</v>
      </c>
      <c r="E9">
        <v>198.44593562106701</v>
      </c>
      <c r="F9">
        <v>104.816538382057</v>
      </c>
      <c r="G9">
        <v>2.0417523507136401</v>
      </c>
      <c r="I9" t="s">
        <v>15</v>
      </c>
      <c r="J9" t="s">
        <v>16</v>
      </c>
      <c r="K9">
        <v>0.35791345102167399</v>
      </c>
      <c r="L9">
        <v>22.418205953658301</v>
      </c>
      <c r="M9">
        <v>7.2157302234284399</v>
      </c>
      <c r="N9">
        <v>4.4929965776061502</v>
      </c>
      <c r="O9">
        <v>5.7022661045061799E-3</v>
      </c>
    </row>
    <row r="10" spans="1:15" x14ac:dyDescent="0.35">
      <c r="A10" t="s">
        <v>15</v>
      </c>
      <c r="B10" t="s">
        <v>17</v>
      </c>
      <c r="C10">
        <v>11.2379377865796</v>
      </c>
      <c r="D10">
        <v>371.54696319808397</v>
      </c>
      <c r="E10">
        <v>184.77136505483099</v>
      </c>
      <c r="F10">
        <v>120.310703630671</v>
      </c>
      <c r="G10">
        <v>3.72575226644644</v>
      </c>
      <c r="I10" t="s">
        <v>15</v>
      </c>
      <c r="J10" t="s">
        <v>17</v>
      </c>
      <c r="K10">
        <v>1.4864781509507901</v>
      </c>
      <c r="L10">
        <v>70.747514794291902</v>
      </c>
      <c r="M10">
        <v>30.824880576191202</v>
      </c>
      <c r="N10">
        <v>14.5458407321356</v>
      </c>
      <c r="O10">
        <v>8.1732334878856602E-2</v>
      </c>
    </row>
    <row r="11" spans="1:15" x14ac:dyDescent="0.35">
      <c r="A11" t="s">
        <v>15</v>
      </c>
      <c r="B11" t="s">
        <v>18</v>
      </c>
      <c r="C11">
        <v>7.5777218568678597</v>
      </c>
      <c r="D11">
        <v>269.01680005311601</v>
      </c>
      <c r="E11">
        <v>127.315780184441</v>
      </c>
      <c r="F11">
        <v>77.273814072143097</v>
      </c>
      <c r="G11">
        <v>2.0540073336659699</v>
      </c>
      <c r="I11" t="s">
        <v>15</v>
      </c>
      <c r="J11" t="s">
        <v>18</v>
      </c>
      <c r="K11">
        <v>0.37906777475361098</v>
      </c>
      <c r="L11">
        <v>16.035077093279298</v>
      </c>
      <c r="M11">
        <v>7.3450889472036396</v>
      </c>
      <c r="N11">
        <v>3.3160217759102499</v>
      </c>
      <c r="O11">
        <v>5.01531704604958E-3</v>
      </c>
    </row>
    <row r="12" spans="1:15" x14ac:dyDescent="0.35">
      <c r="A12" t="s">
        <v>15</v>
      </c>
      <c r="B12" t="s">
        <v>19</v>
      </c>
      <c r="C12">
        <v>7.8842868390902296</v>
      </c>
      <c r="D12">
        <v>281.21962878000198</v>
      </c>
      <c r="E12">
        <v>135.126241181154</v>
      </c>
      <c r="F12">
        <v>78.928140514279093</v>
      </c>
      <c r="G12">
        <v>2.0435114814777902</v>
      </c>
      <c r="I12" t="s">
        <v>15</v>
      </c>
      <c r="J12" t="s">
        <v>19</v>
      </c>
      <c r="K12">
        <v>0.230050817249771</v>
      </c>
      <c r="L12">
        <v>9.1073515145006407</v>
      </c>
      <c r="M12">
        <v>4.3600049243627996</v>
      </c>
      <c r="N12">
        <v>2.3080039984615901</v>
      </c>
      <c r="O12">
        <v>5.7543877638688802E-3</v>
      </c>
    </row>
    <row r="13" spans="1:15" x14ac:dyDescent="0.35">
      <c r="A13" t="s">
        <v>15</v>
      </c>
      <c r="B13" t="s">
        <v>20</v>
      </c>
      <c r="C13">
        <v>10.709139299873399</v>
      </c>
      <c r="D13">
        <v>381.04373304661101</v>
      </c>
      <c r="E13">
        <v>191.75433779046699</v>
      </c>
      <c r="F13">
        <v>108.59965615415599</v>
      </c>
      <c r="G13">
        <v>2.0466130197041301</v>
      </c>
      <c r="I13" t="s">
        <v>15</v>
      </c>
      <c r="J13" t="s">
        <v>20</v>
      </c>
      <c r="K13">
        <v>0.36303937773650902</v>
      </c>
      <c r="L13">
        <v>17.672586506516499</v>
      </c>
      <c r="M13">
        <v>6.4446417488471504</v>
      </c>
      <c r="N13">
        <v>3.47267813609092</v>
      </c>
      <c r="O13">
        <v>5.4566397147202302E-3</v>
      </c>
    </row>
    <row r="14" spans="1:15" x14ac:dyDescent="0.35">
      <c r="A14" t="s">
        <v>15</v>
      </c>
      <c r="B14" t="s">
        <v>21</v>
      </c>
      <c r="C14">
        <v>9.2217466254243892</v>
      </c>
      <c r="D14">
        <v>330.50698554435701</v>
      </c>
      <c r="E14">
        <v>162.111516425556</v>
      </c>
      <c r="F14">
        <v>92.113980729523504</v>
      </c>
      <c r="G14">
        <v>2.0439083444360699</v>
      </c>
      <c r="I14" t="s">
        <v>15</v>
      </c>
      <c r="J14" t="s">
        <v>21</v>
      </c>
      <c r="K14">
        <v>0.18312698573675901</v>
      </c>
      <c r="L14">
        <v>7.5363852415200698</v>
      </c>
      <c r="M14">
        <v>3.35864527847116</v>
      </c>
      <c r="N14">
        <v>2.0849658305712699</v>
      </c>
      <c r="O14">
        <v>5.5048842627872198E-3</v>
      </c>
    </row>
    <row r="15" spans="1:15" x14ac:dyDescent="0.35">
      <c r="A15" t="s">
        <v>15</v>
      </c>
      <c r="B15" t="s">
        <v>22</v>
      </c>
      <c r="C15">
        <v>7.9190875578195099</v>
      </c>
      <c r="D15">
        <v>282.66644623733998</v>
      </c>
      <c r="E15">
        <v>135.78383864427201</v>
      </c>
      <c r="F15">
        <v>79.227412748691293</v>
      </c>
      <c r="G15">
        <v>2.0436735314496701</v>
      </c>
      <c r="I15" t="s">
        <v>15</v>
      </c>
      <c r="J15" t="s">
        <v>22</v>
      </c>
      <c r="K15">
        <v>0.22330881791155799</v>
      </c>
      <c r="L15">
        <v>8.8111869099212807</v>
      </c>
      <c r="M15">
        <v>4.2324081708760497</v>
      </c>
      <c r="N15">
        <v>2.2590697648665499</v>
      </c>
      <c r="O15">
        <v>5.78875733092051E-3</v>
      </c>
    </row>
    <row r="16" spans="1:15" x14ac:dyDescent="0.35">
      <c r="A16" t="s">
        <v>23</v>
      </c>
      <c r="B16" t="s">
        <v>16</v>
      </c>
      <c r="C16">
        <v>9.8615488327022192</v>
      </c>
      <c r="D16">
        <v>386.67016459455999</v>
      </c>
      <c r="E16">
        <v>162.51636683508701</v>
      </c>
      <c r="F16">
        <v>89.653306206218701</v>
      </c>
      <c r="G16">
        <v>2.0082137868225902</v>
      </c>
      <c r="I16" t="s">
        <v>23</v>
      </c>
      <c r="J16" t="s">
        <v>16</v>
      </c>
      <c r="K16">
        <v>0.28208952987817099</v>
      </c>
      <c r="L16">
        <v>21.9378077774413</v>
      </c>
      <c r="M16">
        <v>3.9675370350001198</v>
      </c>
      <c r="N16">
        <v>1.7830571269565401</v>
      </c>
      <c r="O16">
        <v>1.73751125986702E-3</v>
      </c>
    </row>
    <row r="17" spans="1:47" x14ac:dyDescent="0.35">
      <c r="A17" t="s">
        <v>23</v>
      </c>
      <c r="B17" t="s">
        <v>17</v>
      </c>
      <c r="C17">
        <v>16.547766228707399</v>
      </c>
      <c r="D17">
        <v>539.30274630492897</v>
      </c>
      <c r="E17">
        <v>290.94204412088999</v>
      </c>
      <c r="F17">
        <v>176.55925862928001</v>
      </c>
      <c r="G17">
        <v>4.8115856045650798</v>
      </c>
      <c r="I17" t="s">
        <v>23</v>
      </c>
      <c r="J17" t="s">
        <v>17</v>
      </c>
      <c r="K17">
        <v>1.62461531664967</v>
      </c>
      <c r="L17">
        <v>67.071963275617193</v>
      </c>
      <c r="M17">
        <v>42.840255797885199</v>
      </c>
      <c r="N17">
        <v>19.998029926798502</v>
      </c>
      <c r="O17">
        <v>0.16054947816100401</v>
      </c>
    </row>
    <row r="18" spans="1:47" x14ac:dyDescent="0.35">
      <c r="A18" t="s">
        <v>23</v>
      </c>
      <c r="B18" t="s">
        <v>18</v>
      </c>
      <c r="C18">
        <v>8.5887824245484499</v>
      </c>
      <c r="D18">
        <v>308.68809913785401</v>
      </c>
      <c r="E18">
        <v>150.37615506983599</v>
      </c>
      <c r="F18">
        <v>84.507800117239199</v>
      </c>
      <c r="G18">
        <v>2.02341426276841</v>
      </c>
      <c r="I18" t="s">
        <v>23</v>
      </c>
      <c r="J18" t="s">
        <v>18</v>
      </c>
      <c r="K18">
        <v>0.559815972417397</v>
      </c>
      <c r="L18">
        <v>27.171866391327701</v>
      </c>
      <c r="M18">
        <v>9.2077615374894304</v>
      </c>
      <c r="N18">
        <v>3.8978714987581902</v>
      </c>
      <c r="O18">
        <v>3.8443141175851202E-3</v>
      </c>
    </row>
    <row r="19" spans="1:47" x14ac:dyDescent="0.35">
      <c r="A19" t="s">
        <v>23</v>
      </c>
      <c r="B19" t="s">
        <v>19</v>
      </c>
      <c r="C19">
        <v>7.5752304090212004</v>
      </c>
      <c r="D19">
        <v>265.27387231706501</v>
      </c>
      <c r="E19">
        <v>130.659098874645</v>
      </c>
      <c r="F19">
        <v>77.155348085733607</v>
      </c>
      <c r="G19">
        <v>2.0105510376152398</v>
      </c>
      <c r="I19" t="s">
        <v>23</v>
      </c>
      <c r="J19" t="s">
        <v>19</v>
      </c>
      <c r="K19">
        <v>0.119947895844447</v>
      </c>
      <c r="L19">
        <v>6.6789032298021898</v>
      </c>
      <c r="M19">
        <v>1.91948457516148</v>
      </c>
      <c r="N19">
        <v>0.75925913002603895</v>
      </c>
      <c r="O19">
        <v>1.80325185860238E-3</v>
      </c>
    </row>
    <row r="20" spans="1:47" x14ac:dyDescent="0.35">
      <c r="A20" t="s">
        <v>23</v>
      </c>
      <c r="B20" t="s">
        <v>20</v>
      </c>
      <c r="C20">
        <v>9.6189167657560795</v>
      </c>
      <c r="D20">
        <v>348.07183479146897</v>
      </c>
      <c r="E20">
        <v>169.855718836432</v>
      </c>
      <c r="F20">
        <v>94.878170800671199</v>
      </c>
      <c r="G20">
        <v>2.01087818507329</v>
      </c>
      <c r="I20" t="s">
        <v>23</v>
      </c>
      <c r="J20" t="s">
        <v>20</v>
      </c>
      <c r="K20">
        <v>0.24534738962330899</v>
      </c>
      <c r="L20">
        <v>13.675113270603299</v>
      </c>
      <c r="M20">
        <v>4.2698495208220999</v>
      </c>
      <c r="N20">
        <v>1.84003671821931</v>
      </c>
      <c r="O20">
        <v>1.64258575678607E-3</v>
      </c>
    </row>
    <row r="21" spans="1:47" x14ac:dyDescent="0.35">
      <c r="A21" t="s">
        <v>23</v>
      </c>
      <c r="B21" t="s">
        <v>21</v>
      </c>
      <c r="C21">
        <v>8.2348978298333506</v>
      </c>
      <c r="D21">
        <v>289.458375891743</v>
      </c>
      <c r="E21">
        <v>144.70274911374699</v>
      </c>
      <c r="F21">
        <v>83.309879450733007</v>
      </c>
      <c r="G21">
        <v>2.0090829425034502</v>
      </c>
      <c r="I21" t="s">
        <v>23</v>
      </c>
      <c r="J21" t="s">
        <v>21</v>
      </c>
      <c r="K21">
        <v>9.9068038183155405E-2</v>
      </c>
      <c r="L21">
        <v>5.6923620133431401</v>
      </c>
      <c r="M21">
        <v>1.7848350221205</v>
      </c>
      <c r="N21">
        <v>0.90056795119337596</v>
      </c>
      <c r="O21">
        <v>1.67245969469658E-3</v>
      </c>
    </row>
    <row r="22" spans="1:47" x14ac:dyDescent="0.35">
      <c r="A22" t="s">
        <v>23</v>
      </c>
      <c r="B22" t="s">
        <v>22</v>
      </c>
      <c r="C22">
        <v>7.5699153138000499</v>
      </c>
      <c r="D22">
        <v>264.98858135600398</v>
      </c>
      <c r="E22">
        <v>130.46195232124401</v>
      </c>
      <c r="F22">
        <v>77.209604183055504</v>
      </c>
      <c r="G22">
        <v>2.0107657565982802</v>
      </c>
      <c r="I22" t="s">
        <v>23</v>
      </c>
      <c r="J22" t="s">
        <v>22</v>
      </c>
      <c r="K22">
        <v>0.109475477754751</v>
      </c>
      <c r="L22">
        <v>6.0847878728027904</v>
      </c>
      <c r="M22">
        <v>1.7598419615106</v>
      </c>
      <c r="N22">
        <v>0.75166782810387001</v>
      </c>
      <c r="O22">
        <v>1.77266209118527E-3</v>
      </c>
    </row>
    <row r="27" spans="1:47" x14ac:dyDescent="0.35">
      <c r="O27" t="s">
        <v>6</v>
      </c>
      <c r="P27" t="s">
        <v>5</v>
      </c>
      <c r="Q27" t="s">
        <v>4</v>
      </c>
      <c r="R27" t="s">
        <v>3</v>
      </c>
      <c r="S27" t="s">
        <v>2</v>
      </c>
      <c r="U27" t="s">
        <v>6</v>
      </c>
      <c r="V27" t="s">
        <v>5</v>
      </c>
      <c r="W27" t="s">
        <v>4</v>
      </c>
      <c r="X27" t="s">
        <v>3</v>
      </c>
      <c r="Y27" t="s">
        <v>2</v>
      </c>
    </row>
    <row r="28" spans="1:47" x14ac:dyDescent="0.35">
      <c r="K28" t="s">
        <v>0</v>
      </c>
      <c r="L28" t="s">
        <v>24</v>
      </c>
      <c r="M28" t="s">
        <v>25</v>
      </c>
      <c r="N28" t="s">
        <v>26</v>
      </c>
      <c r="O28" t="s">
        <v>39</v>
      </c>
      <c r="P28" t="s">
        <v>40</v>
      </c>
      <c r="Q28" t="s">
        <v>41</v>
      </c>
      <c r="R28" t="s">
        <v>3</v>
      </c>
      <c r="S28" t="s">
        <v>2</v>
      </c>
      <c r="AL28" t="s">
        <v>46</v>
      </c>
    </row>
    <row r="29" spans="1:47" x14ac:dyDescent="0.35">
      <c r="K29" t="s">
        <v>35</v>
      </c>
      <c r="AA29" t="s">
        <v>35</v>
      </c>
      <c r="AL29" t="str">
        <f>"\texttt{"&amp;AA29&amp;"}"</f>
        <v>\texttt{Bottom-up}</v>
      </c>
      <c r="AU29" s="3" t="s">
        <v>45</v>
      </c>
    </row>
    <row r="30" spans="1:47" x14ac:dyDescent="0.35">
      <c r="H30" t="s">
        <v>7</v>
      </c>
      <c r="I30" t="s">
        <v>11</v>
      </c>
      <c r="L30" t="s">
        <v>36</v>
      </c>
      <c r="M30" t="s">
        <v>36</v>
      </c>
      <c r="N30" t="s">
        <v>27</v>
      </c>
      <c r="O30" s="1" cm="1">
        <f t="array" ref="O30">SUMPRODUCT((O$27 = $C$1:$G$1) * ($I30 = $B$2:$B$22) * ($H30 = $A$2:$A$22) * ($C$2:$G$22))</f>
        <v>2.0082137868225902</v>
      </c>
      <c r="P30" s="1" cm="1">
        <f t="array" ref="P30">SUMPRODUCT((P$27 = $C$1:$G$1) * ($I30 = $B$2:$B$22) * ($H30 = $A$2:$A$22) * ($C$2:$G$22))</f>
        <v>74.808423732740906</v>
      </c>
      <c r="Q30" s="1" cm="1">
        <f t="array" ref="Q30">SUMPRODUCT((Q$27 = $C$1:$G$1) * ($I30 = $B$2:$B$22) * ($H30 = $A$2:$A$22) * ($C$2:$G$22))</f>
        <v>124.271549206603</v>
      </c>
      <c r="R30" s="1" cm="1">
        <f t="array" ref="R30">SUMPRODUCT((R$27 = $C$1:$G$1) * ($I30 = $B$2:$B$22) * ($H30 = $A$2:$A$22) * ($C$2:$G$22))</f>
        <v>263.94149913396001</v>
      </c>
      <c r="S30" s="1" cm="1">
        <f t="array" ref="S30">SUMPRODUCT((S$27 = $C$1:$G$1) * ($I30 = $B$2:$B$22) * ($H30 = $A$2:$A$22) * ($C$2:$G$22))</f>
        <v>7.3980543071580698</v>
      </c>
      <c r="U30" s="1" cm="1">
        <f t="array" ref="U30">SUMPRODUCT((O$27 = $K$1:$O$1) * ($I30 = $J$2:$J$22) * ($H30 = $I$2:$I$22) * ($K$2:$O$22))</f>
        <v>1.73751125986702E-3</v>
      </c>
      <c r="V30" s="1" cm="1">
        <f t="array" ref="V30">SUMPRODUCT((P$27 = $K$1:$O$1) * ($I30 = $J$2:$J$22) * ($H30 = $I$2:$I$22) * ($K$2:$O$22))</f>
        <v>1.16868277718797</v>
      </c>
      <c r="W30" s="1" cm="1">
        <f t="array" ref="W30">SUMPRODUCT((Q$27 = $K$1:$O$1) * ($I30 = $J$2:$J$22) * ($H30 = $I$2:$I$22) * ($K$2:$O$22))</f>
        <v>2.26780842144009</v>
      </c>
      <c r="X30" s="1" cm="1">
        <f t="array" ref="X30">SUMPRODUCT((R$27 = $K$1:$O$1) * ($I30 = $J$2:$J$22) * ($H30 = $I$2:$I$22) * ($K$2:$O$22))</f>
        <v>7.3334341937761698</v>
      </c>
      <c r="Y30" s="1" cm="1">
        <f t="array" ref="Y30">SUMPRODUCT((S$27 = $K$1:$O$1) * ($I30 = $J$2:$J$22) * ($H30 = $I$2:$I$22) * ($K$2:$O$22))</f>
        <v>0.14668558005322799</v>
      </c>
      <c r="AB30" t="s">
        <v>36</v>
      </c>
      <c r="AC30" t="s">
        <v>36</v>
      </c>
      <c r="AD30" t="s">
        <v>27</v>
      </c>
      <c r="AE30" s="1">
        <f>ROUND(O30,2)</f>
        <v>2.0099999999999998</v>
      </c>
      <c r="AF30" s="1">
        <f t="shared" ref="AF30:AI30" si="0">ROUND(P30,2)</f>
        <v>74.81</v>
      </c>
      <c r="AG30" s="1">
        <f t="shared" si="0"/>
        <v>124.27</v>
      </c>
      <c r="AH30" s="1">
        <f t="shared" si="0"/>
        <v>263.94</v>
      </c>
      <c r="AI30" s="1">
        <f t="shared" si="0"/>
        <v>7.4</v>
      </c>
      <c r="AL30" t="s">
        <v>44</v>
      </c>
      <c r="AM30" t="str">
        <f t="shared" ref="AM30" si="1">AB30</f>
        <v>SL</v>
      </c>
      <c r="AN30" t="str">
        <f t="shared" ref="AN30" si="2">"&amp;"&amp;AC30</f>
        <v>&amp;SL</v>
      </c>
      <c r="AO30" t="str">
        <f t="shared" ref="AO30" si="3">"&amp;"&amp;AD30</f>
        <v>&amp;None</v>
      </c>
      <c r="AP30" t="str">
        <f>"&amp;"&amp;ROUND(AE30, 2)&amp;" ("&amp;ROUND(U30, 2)&amp;")"</f>
        <v>&amp;2.01 (0)</v>
      </c>
      <c r="AQ30" t="str">
        <f t="shared" ref="AQ30" si="4">"&amp;"&amp;ROUND(AF30, 2)&amp;" ("&amp;ROUND(V30, 2)&amp;")"</f>
        <v>&amp;74.81 (1.17)</v>
      </c>
      <c r="AR30" t="str">
        <f t="shared" ref="AR30" si="5">"&amp;"&amp;ROUND(AG30, 2)&amp;" ("&amp;ROUND(W30, 2)&amp;")"</f>
        <v>&amp;124.27 (2.27)</v>
      </c>
      <c r="AS30" t="str">
        <f t="shared" ref="AS30" si="6">"&amp;"&amp;ROUND(AH30, 2)&amp;" ("&amp;ROUND(X30, 2)&amp;")"</f>
        <v>&amp;263.94 (7.33)</v>
      </c>
      <c r="AT30" t="str">
        <f t="shared" ref="AT30" si="7">"&amp;"&amp;ROUND(AI30, 2)&amp;" ("&amp;ROUND(Y30, 2)&amp;")"</f>
        <v>&amp;7.4 (0.15)</v>
      </c>
      <c r="AU30" s="3" t="s">
        <v>45</v>
      </c>
    </row>
    <row r="31" spans="1:47" x14ac:dyDescent="0.35">
      <c r="H31" t="s">
        <v>7</v>
      </c>
      <c r="I31" t="s">
        <v>10</v>
      </c>
      <c r="L31" t="s">
        <v>36</v>
      </c>
      <c r="M31" t="s">
        <v>37</v>
      </c>
      <c r="N31" t="s">
        <v>27</v>
      </c>
      <c r="O31" s="1" cm="1">
        <f t="array" ref="O31">SUMPRODUCT((O$27 = $C$1:$G$1) * ($I31 = $B$2:$B$22) * ($H31 = $A$2:$A$22) * ($C$2:$G$22))</f>
        <v>2.00930775650267</v>
      </c>
      <c r="P31" s="1" cm="1">
        <f t="array" ref="P31">SUMPRODUCT((P$27 = $C$1:$G$1) * ($I31 = $B$2:$B$22) * ($H31 = $A$2:$A$22) * ($C$2:$G$22))</f>
        <v>77.270140436836996</v>
      </c>
      <c r="Q31" s="1" cm="1">
        <f t="array" ref="Q31">SUMPRODUCT((Q$27 = $C$1:$G$1) * ($I31 = $B$2:$B$22) * ($H31 = $A$2:$A$22) * ($C$2:$G$22))</f>
        <v>130.41380146777701</v>
      </c>
      <c r="R31" s="1" cm="1">
        <f t="array" ref="R31">SUMPRODUCT((R$27 = $C$1:$G$1) * ($I31 = $B$2:$B$22) * ($H31 = $A$2:$A$22) * ($C$2:$G$22))</f>
        <v>281.40529471589099</v>
      </c>
      <c r="S31" s="1" cm="1">
        <f t="array" ref="S31">SUMPRODUCT((S$27 = $C$1:$G$1) * ($I31 = $B$2:$B$22) * ($H31 = $A$2:$A$22) * ($C$2:$G$22))</f>
        <v>7.7612608902002398</v>
      </c>
      <c r="U31" s="1" cm="1">
        <f t="array" ref="U31">SUMPRODUCT((O$27 = $K$1:$O$1) * ($I31 = $J$2:$J$22) * ($H31 = $I$2:$I$22) * ($K$2:$O$22))</f>
        <v>2.4136928485587201E-3</v>
      </c>
      <c r="V31" s="1" cm="1">
        <f t="array" ref="V31">SUMPRODUCT((P$27 = $K$1:$O$1) * ($I31 = $J$2:$J$22) * ($H31 = $I$2:$I$22) * ($K$2:$O$22))</f>
        <v>1.33408102090669</v>
      </c>
      <c r="W31" s="1" cm="1">
        <f t="array" ref="W31">SUMPRODUCT((Q$27 = $K$1:$O$1) * ($I31 = $J$2:$J$22) * ($H31 = $I$2:$I$22) * ($K$2:$O$22))</f>
        <v>2.77530414030476</v>
      </c>
      <c r="X31" s="1" cm="1">
        <f t="array" ref="X31">SUMPRODUCT((R$27 = $K$1:$O$1) * ($I31 = $J$2:$J$22) * ($H31 = $I$2:$I$22) * ($K$2:$O$22))</f>
        <v>6.79258069621525</v>
      </c>
      <c r="Y31" s="1" cm="1">
        <f t="array" ref="Y31">SUMPRODUCT((S$27 = $K$1:$O$1) * ($I31 = $J$2:$J$22) * ($H31 = $I$2:$I$22) * ($K$2:$O$22))</f>
        <v>0.15307366803492201</v>
      </c>
      <c r="AB31" t="s">
        <v>36</v>
      </c>
      <c r="AC31" t="s">
        <v>37</v>
      </c>
      <c r="AD31" t="s">
        <v>27</v>
      </c>
      <c r="AE31" s="1">
        <f>ROUND(O31,2)</f>
        <v>2.0099999999999998</v>
      </c>
      <c r="AF31" s="1">
        <f t="shared" ref="AF31:AF36" si="8">ROUND(P31,2)</f>
        <v>77.27</v>
      </c>
      <c r="AG31" s="1">
        <f t="shared" ref="AG31:AG36" si="9">ROUND(Q31,2)</f>
        <v>130.41</v>
      </c>
      <c r="AH31" s="1">
        <f t="shared" ref="AH31:AH36" si="10">ROUND(R31,2)</f>
        <v>281.41000000000003</v>
      </c>
      <c r="AI31" s="1">
        <f t="shared" ref="AI31:AI36" si="11">ROUND(S31,2)</f>
        <v>7.76</v>
      </c>
      <c r="AL31" t="s">
        <v>44</v>
      </c>
      <c r="AM31" t="str">
        <f t="shared" ref="AM31:AM36" si="12">AB31</f>
        <v>SL</v>
      </c>
      <c r="AN31" t="str">
        <f t="shared" ref="AN31:AO36" si="13">"&amp;"&amp;AC31</f>
        <v>&amp;HL</v>
      </c>
      <c r="AO31" t="str">
        <f t="shared" si="13"/>
        <v>&amp;None</v>
      </c>
      <c r="AP31" t="str">
        <f>"&amp;"&amp;ROUND(AE31, 2)&amp;" ("&amp;ROUND(U31, 2)&amp;")"</f>
        <v>&amp;2.01 (0)</v>
      </c>
      <c r="AQ31" t="str">
        <f t="shared" ref="AQ31:AT31" si="14">"&amp;"&amp;ROUND(AF31, 2)&amp;" ("&amp;ROUND(V31, 2)&amp;")"</f>
        <v>&amp;77.27 (1.33)</v>
      </c>
      <c r="AR31" t="str">
        <f t="shared" si="14"/>
        <v>&amp;130.41 (2.78)</v>
      </c>
      <c r="AS31" t="str">
        <f t="shared" si="14"/>
        <v>&amp;281.41 (6.79)</v>
      </c>
      <c r="AT31" t="str">
        <f t="shared" si="14"/>
        <v>&amp;7.76 (0.15)</v>
      </c>
      <c r="AU31" s="3" t="s">
        <v>45</v>
      </c>
    </row>
    <row r="32" spans="1:47" x14ac:dyDescent="0.35">
      <c r="H32" t="s">
        <v>7</v>
      </c>
      <c r="I32" t="s">
        <v>8</v>
      </c>
      <c r="L32" t="s">
        <v>37</v>
      </c>
      <c r="M32" t="s">
        <v>37</v>
      </c>
      <c r="N32" t="s">
        <v>27</v>
      </c>
      <c r="O32" s="1" cm="1">
        <f t="array" ref="O32">SUMPRODUCT((O$27 = $C$1:$G$1) * ($I32 = $B$2:$B$22) * ($H32 = $A$2:$A$22) * ($C$2:$G$22))</f>
        <v>2.0052399670369798</v>
      </c>
      <c r="P32" s="1" cm="1">
        <f t="array" ref="P32">SUMPRODUCT((P$27 = $C$1:$G$1) * ($I32 = $B$2:$B$22) * ($H32 = $A$2:$A$22) * ($C$2:$G$22))</f>
        <v>77.7475831503221</v>
      </c>
      <c r="Q32" s="1" cm="1">
        <f t="array" ref="Q32">SUMPRODUCT((Q$27 = $C$1:$G$1) * ($I32 = $B$2:$B$22) * ($H32 = $A$2:$A$22) * ($C$2:$G$22))</f>
        <v>131.83321102782901</v>
      </c>
      <c r="R32" s="1" cm="1">
        <f t="array" ref="R32">SUMPRODUCT((R$27 = $C$1:$G$1) * ($I32 = $B$2:$B$22) * ($H32 = $A$2:$A$22) * ($C$2:$G$22))</f>
        <v>281.93790514498602</v>
      </c>
      <c r="S32" s="1" cm="1">
        <f t="array" ref="S32">SUMPRODUCT((S$27 = $C$1:$G$1) * ($I32 = $B$2:$B$22) * ($H32 = $A$2:$A$22) * ($C$2:$G$22))</f>
        <v>7.8016262292618999</v>
      </c>
      <c r="U32" s="1" cm="1">
        <f t="array" ref="U32">SUMPRODUCT((O$27 = $K$1:$O$1) * ($I32 = $J$2:$J$22) * ($H32 = $I$2:$I$22) * ($K$2:$O$22))</f>
        <v>3.1389463792259498E-3</v>
      </c>
      <c r="V32" s="1" cm="1">
        <f t="array" ref="V32">SUMPRODUCT((P$27 = $K$1:$O$1) * ($I32 = $J$2:$J$22) * ($H32 = $I$2:$I$22) * ($K$2:$O$22))</f>
        <v>2.3536440317315201</v>
      </c>
      <c r="W32" s="1" cm="1">
        <f t="array" ref="W32">SUMPRODUCT((Q$27 = $K$1:$O$1) * ($I32 = $J$2:$J$22) * ($H32 = $I$2:$I$22) * ($K$2:$O$22))</f>
        <v>4.8483193959674704</v>
      </c>
      <c r="X32" s="1" cm="1">
        <f t="array" ref="X32">SUMPRODUCT((R$27 = $K$1:$O$1) * ($I32 = $J$2:$J$22) * ($H32 = $I$2:$I$22) * ($K$2:$O$22))</f>
        <v>15.258854098246699</v>
      </c>
      <c r="Y32" s="1" cm="1">
        <f t="array" ref="Y32">SUMPRODUCT((S$27 = $K$1:$O$1) * ($I32 = $J$2:$J$22) * ($H32 = $I$2:$I$22) * ($K$2:$O$22))</f>
        <v>0.30824497292228697</v>
      </c>
      <c r="AB32" t="s">
        <v>37</v>
      </c>
      <c r="AC32" t="s">
        <v>37</v>
      </c>
      <c r="AD32" t="s">
        <v>27</v>
      </c>
      <c r="AE32" s="1">
        <f t="shared" ref="AE31:AE36" si="15">ROUND(O32,2)</f>
        <v>2.0099999999999998</v>
      </c>
      <c r="AF32" s="1">
        <f t="shared" si="8"/>
        <v>77.75</v>
      </c>
      <c r="AG32" s="1">
        <f t="shared" si="9"/>
        <v>131.83000000000001</v>
      </c>
      <c r="AH32" s="1">
        <f t="shared" si="10"/>
        <v>281.94</v>
      </c>
      <c r="AI32" s="1">
        <f t="shared" si="11"/>
        <v>7.8</v>
      </c>
      <c r="AL32" t="s">
        <v>44</v>
      </c>
      <c r="AM32" t="str">
        <f t="shared" si="12"/>
        <v>HL</v>
      </c>
      <c r="AN32" t="str">
        <f t="shared" si="13"/>
        <v>&amp;HL</v>
      </c>
      <c r="AO32" t="str">
        <f t="shared" si="13"/>
        <v>&amp;None</v>
      </c>
      <c r="AP32" t="str">
        <f t="shared" ref="AP32:AP36" si="16">"&amp;"&amp;ROUND(AE32, 2)&amp;" ("&amp;ROUND(U32, 2)&amp;")"</f>
        <v>&amp;2.01 (0)</v>
      </c>
      <c r="AQ32" t="str">
        <f t="shared" ref="AQ32:AQ36" si="17">"&amp;"&amp;ROUND(AF32, 2)&amp;" ("&amp;ROUND(V32, 2)&amp;")"</f>
        <v>&amp;77.75 (2.35)</v>
      </c>
      <c r="AR32" t="str">
        <f t="shared" ref="AR32:AR36" si="18">"&amp;"&amp;ROUND(AG32, 2)&amp;" ("&amp;ROUND(W32, 2)&amp;")"</f>
        <v>&amp;131.83 (4.85)</v>
      </c>
      <c r="AS32" t="str">
        <f t="shared" ref="AS32:AS36" si="19">"&amp;"&amp;ROUND(AH32, 2)&amp;" ("&amp;ROUND(X32, 2)&amp;")"</f>
        <v>&amp;281.94 (15.26)</v>
      </c>
      <c r="AT32" t="str">
        <f t="shared" ref="AT32:AT36" si="20">"&amp;"&amp;ROUND(AI32, 2)&amp;" ("&amp;ROUND(Y32, 2)&amp;")"</f>
        <v>&amp;7.8 (0.31)</v>
      </c>
      <c r="AU32" s="3" t="s">
        <v>45</v>
      </c>
    </row>
    <row r="33" spans="8:47" x14ac:dyDescent="0.35">
      <c r="H33" t="s">
        <v>7</v>
      </c>
      <c r="I33" t="s">
        <v>9</v>
      </c>
      <c r="L33" t="s">
        <v>37</v>
      </c>
      <c r="M33" t="s">
        <v>36</v>
      </c>
      <c r="N33" t="s">
        <v>27</v>
      </c>
      <c r="O33" s="1" cm="1">
        <f t="array" ref="O33">SUMPRODUCT((O$27 = $C$1:$G$1) * ($I33 = $B$2:$B$22) * ($H33 = $A$2:$A$22) * ($C$2:$G$22))</f>
        <v>2.0077274189821299</v>
      </c>
      <c r="P33" s="1" cm="1">
        <f t="array" ref="P33">SUMPRODUCT((P$27 = $C$1:$G$1) * ($I33 = $B$2:$B$22) * ($H33 = $A$2:$A$22) * ($C$2:$G$22))</f>
        <v>77.027565544832697</v>
      </c>
      <c r="Q33" s="1" cm="1">
        <f t="array" ref="Q33">SUMPRODUCT((Q$27 = $C$1:$G$1) * ($I33 = $B$2:$B$22) * ($H33 = $A$2:$A$22) * ($C$2:$G$22))</f>
        <v>129.86717024939199</v>
      </c>
      <c r="R33" s="1" cm="1">
        <f t="array" ref="R33">SUMPRODUCT((R$27 = $C$1:$G$1) * ($I33 = $B$2:$B$22) * ($H33 = $A$2:$A$22) * ($C$2:$G$22))</f>
        <v>267.97437930753398</v>
      </c>
      <c r="S33" s="1" cm="1">
        <f t="array" ref="S33">SUMPRODUCT((S$27 = $C$1:$G$1) * ($I33 = $B$2:$B$22) * ($H33 = $A$2:$A$22) * ($C$2:$G$22))</f>
        <v>7.5899463687714999</v>
      </c>
      <c r="U33" s="1" cm="1">
        <f t="array" ref="U33">SUMPRODUCT((O$27 = $K$1:$O$1) * ($I33 = $J$2:$J$22) * ($H33 = $I$2:$I$22) * ($K$2:$O$22))</f>
        <v>2.83463535806905E-3</v>
      </c>
      <c r="V33" s="1" cm="1">
        <f t="array" ref="V33">SUMPRODUCT((P$27 = $K$1:$O$1) * ($I33 = $J$2:$J$22) * ($H33 = $I$2:$I$22) * ($K$2:$O$22))</f>
        <v>2.31646477531898</v>
      </c>
      <c r="W33" s="1" cm="1">
        <f t="array" ref="W33">SUMPRODUCT((Q$27 = $K$1:$O$1) * ($I33 = $J$2:$J$22) * ($H33 = $I$2:$I$22) * ($K$2:$O$22))</f>
        <v>5.3265514161335199</v>
      </c>
      <c r="X33" s="1" cm="1">
        <f t="array" ref="X33">SUMPRODUCT((R$27 = $K$1:$O$1) * ($I33 = $J$2:$J$22) * ($H33 = $I$2:$I$22) * ($K$2:$O$22))</f>
        <v>14.6713899467417</v>
      </c>
      <c r="Y33" s="1" cm="1">
        <f t="array" ref="Y33">SUMPRODUCT((S$27 = $K$1:$O$1) * ($I33 = $J$2:$J$22) * ($H33 = $I$2:$I$22) * ($K$2:$O$22))</f>
        <v>0.30472135970580699</v>
      </c>
      <c r="AB33" t="s">
        <v>37</v>
      </c>
      <c r="AC33" t="s">
        <v>36</v>
      </c>
      <c r="AD33" t="s">
        <v>27</v>
      </c>
      <c r="AE33" s="1">
        <f t="shared" si="15"/>
        <v>2.0099999999999998</v>
      </c>
      <c r="AF33" s="1">
        <f t="shared" si="8"/>
        <v>77.03</v>
      </c>
      <c r="AG33" s="1">
        <f t="shared" si="9"/>
        <v>129.87</v>
      </c>
      <c r="AH33" s="1">
        <f t="shared" si="10"/>
        <v>267.97000000000003</v>
      </c>
      <c r="AI33" s="1">
        <f t="shared" si="11"/>
        <v>7.59</v>
      </c>
      <c r="AL33" t="s">
        <v>44</v>
      </c>
      <c r="AM33" t="str">
        <f t="shared" si="12"/>
        <v>HL</v>
      </c>
      <c r="AN33" t="str">
        <f t="shared" si="13"/>
        <v>&amp;SL</v>
      </c>
      <c r="AO33" t="str">
        <f t="shared" si="13"/>
        <v>&amp;None</v>
      </c>
      <c r="AP33" t="str">
        <f t="shared" si="16"/>
        <v>&amp;2.01 (0)</v>
      </c>
      <c r="AQ33" t="str">
        <f t="shared" si="17"/>
        <v>&amp;77.03 (2.32)</v>
      </c>
      <c r="AR33" t="str">
        <f t="shared" si="18"/>
        <v>&amp;129.87 (5.33)</v>
      </c>
      <c r="AS33" t="str">
        <f t="shared" si="19"/>
        <v>&amp;267.97 (14.67)</v>
      </c>
      <c r="AT33" t="str">
        <f t="shared" si="20"/>
        <v>&amp;7.59 (0.3)</v>
      </c>
      <c r="AU33" s="3" t="s">
        <v>45</v>
      </c>
    </row>
    <row r="34" spans="8:47" x14ac:dyDescent="0.35">
      <c r="H34" t="s">
        <v>7</v>
      </c>
      <c r="I34" t="s">
        <v>12</v>
      </c>
      <c r="L34" t="s">
        <v>38</v>
      </c>
      <c r="M34" t="s">
        <v>37</v>
      </c>
      <c r="N34" t="s">
        <v>27</v>
      </c>
      <c r="O34" s="1" cm="1">
        <f t="array" ref="O34">SUMPRODUCT((O$27 = $C$1:$G$1) * ($I34 = $B$2:$B$22) * ($H34 = $A$2:$A$22) * ($C$2:$G$22))</f>
        <v>2.00363685012793</v>
      </c>
      <c r="P34" s="1" cm="1">
        <f t="array" ref="P34">SUMPRODUCT((P$27 = $C$1:$G$1) * ($I34 = $B$2:$B$22) * ($H34 = $A$2:$A$22) * ($C$2:$G$22))</f>
        <v>74.058374684695707</v>
      </c>
      <c r="Q34" s="1" cm="1">
        <f t="array" ref="Q34">SUMPRODUCT((Q$27 = $C$1:$G$1) * ($I34 = $B$2:$B$22) * ($H34 = $A$2:$A$22) * ($C$2:$G$22))</f>
        <v>122.465790477176</v>
      </c>
      <c r="R34" s="1" cm="1">
        <f t="array" ref="R34">SUMPRODUCT((R$27 = $C$1:$G$1) * ($I34 = $B$2:$B$22) * ($H34 = $A$2:$A$22) * ($C$2:$G$22))</f>
        <v>262.300630923249</v>
      </c>
      <c r="S34" s="1" cm="1">
        <f t="array" ref="S34">SUMPRODUCT((S$27 = $C$1:$G$1) * ($I34 = $B$2:$B$22) * ($H34 = $A$2:$A$22) * ($C$2:$G$22))</f>
        <v>7.33085474807468</v>
      </c>
      <c r="U34" s="1" cm="1">
        <f t="array" ref="U34">SUMPRODUCT((O$27 = $K$1:$O$1) * ($I34 = $J$2:$J$22) * ($H34 = $I$2:$I$22) * ($K$2:$O$22))</f>
        <v>2.88669864170942E-3</v>
      </c>
      <c r="V34" s="1" cm="1">
        <f t="array" ref="V34">SUMPRODUCT((P$27 = $K$1:$O$1) * ($I34 = $J$2:$J$22) * ($H34 = $I$2:$I$22) * ($K$2:$O$22))</f>
        <v>2.2926653073100298</v>
      </c>
      <c r="W34" s="1" cm="1">
        <f t="array" ref="W34">SUMPRODUCT((Q$27 = $K$1:$O$1) * ($I34 = $J$2:$J$22) * ($H34 = $I$2:$I$22) * ($K$2:$O$22))</f>
        <v>5.0169222505403601</v>
      </c>
      <c r="X34" s="1" cm="1">
        <f t="array" ref="X34">SUMPRODUCT((R$27 = $K$1:$O$1) * ($I34 = $J$2:$J$22) * ($H34 = $I$2:$I$22) * ($K$2:$O$22))</f>
        <v>10.7760835872014</v>
      </c>
      <c r="Y34" s="1" cm="1">
        <f t="array" ref="Y34">SUMPRODUCT((S$27 = $K$1:$O$1) * ($I34 = $J$2:$J$22) * ($H34 = $I$2:$I$22) * ($K$2:$O$22))</f>
        <v>0.25914842998166598</v>
      </c>
      <c r="AB34" t="s">
        <v>38</v>
      </c>
      <c r="AC34" t="s">
        <v>37</v>
      </c>
      <c r="AD34" t="s">
        <v>27</v>
      </c>
      <c r="AE34" s="1">
        <f t="shared" si="15"/>
        <v>2</v>
      </c>
      <c r="AF34" s="1">
        <f t="shared" si="8"/>
        <v>74.06</v>
      </c>
      <c r="AG34" s="1">
        <f t="shared" si="9"/>
        <v>122.47</v>
      </c>
      <c r="AH34" s="1">
        <f t="shared" si="10"/>
        <v>262.3</v>
      </c>
      <c r="AI34" s="1">
        <f t="shared" si="11"/>
        <v>7.33</v>
      </c>
      <c r="AL34" t="s">
        <v>44</v>
      </c>
      <c r="AM34" t="str">
        <f t="shared" si="12"/>
        <v>TL</v>
      </c>
      <c r="AN34" t="str">
        <f t="shared" si="13"/>
        <v>&amp;HL</v>
      </c>
      <c r="AO34" t="str">
        <f t="shared" si="13"/>
        <v>&amp;None</v>
      </c>
      <c r="AP34" t="str">
        <f t="shared" si="16"/>
        <v>&amp;2 (0)</v>
      </c>
      <c r="AQ34" t="str">
        <f t="shared" si="17"/>
        <v>&amp;74.06 (2.29)</v>
      </c>
      <c r="AR34" t="str">
        <f t="shared" si="18"/>
        <v>&amp;122.47 (5.02)</v>
      </c>
      <c r="AS34" t="str">
        <f t="shared" si="19"/>
        <v>&amp;262.3 (10.78)</v>
      </c>
      <c r="AT34" t="str">
        <f t="shared" si="20"/>
        <v>&amp;7.33 (0.26)</v>
      </c>
      <c r="AU34" s="3" t="s">
        <v>45</v>
      </c>
    </row>
    <row r="35" spans="8:47" x14ac:dyDescent="0.35">
      <c r="H35" t="s">
        <v>7</v>
      </c>
      <c r="I35" t="s">
        <v>13</v>
      </c>
      <c r="L35" t="s">
        <v>38</v>
      </c>
      <c r="M35" t="s">
        <v>36</v>
      </c>
      <c r="N35" t="s">
        <v>27</v>
      </c>
      <c r="O35" s="1" cm="1">
        <f t="array" ref="O35">SUMPRODUCT((O$27 = $C$1:$G$1) * ($I35 = $B$2:$B$22) * ($H35 = $A$2:$A$22) * ($C$2:$G$22))</f>
        <v>2.0030453623843298</v>
      </c>
      <c r="P35" s="1" cm="1">
        <f t="array" ref="P35">SUMPRODUCT((P$27 = $C$1:$G$1) * ($I35 = $B$2:$B$22) * ($H35 = $A$2:$A$22) * ($C$2:$G$22))</f>
        <v>78.528177414650301</v>
      </c>
      <c r="Q35" s="1" cm="1">
        <f t="array" ref="Q35">SUMPRODUCT((Q$27 = $C$1:$G$1) * ($I35 = $B$2:$B$22) * ($H35 = $A$2:$A$22) * ($C$2:$G$22))</f>
        <v>131.480128148278</v>
      </c>
      <c r="R35" s="1" cm="1">
        <f t="array" ref="R35">SUMPRODUCT((R$27 = $C$1:$G$1) * ($I35 = $B$2:$B$22) * ($H35 = $A$2:$A$22) * ($C$2:$G$22))</f>
        <v>286.75448287920801</v>
      </c>
      <c r="S35" s="1" cm="1">
        <f t="array" ref="S35">SUMPRODUCT((S$27 = $C$1:$G$1) * ($I35 = $B$2:$B$22) * ($H35 = $A$2:$A$22) * ($C$2:$G$22))</f>
        <v>7.8697673533121204</v>
      </c>
      <c r="U35" s="1" cm="1">
        <f t="array" ref="U35">SUMPRODUCT((O$27 = $K$1:$O$1) * ($I35 = $J$2:$J$22) * ($H35 = $I$2:$I$22) * ($K$2:$O$22))</f>
        <v>2.7294099624309599E-3</v>
      </c>
      <c r="V35" s="1" cm="1">
        <f t="array" ref="V35">SUMPRODUCT((P$27 = $K$1:$O$1) * ($I35 = $J$2:$J$22) * ($H35 = $I$2:$I$22) * ($K$2:$O$22))</f>
        <v>1.97953203551676</v>
      </c>
      <c r="W35" s="1" cm="1">
        <f t="array" ref="W35">SUMPRODUCT((Q$27 = $K$1:$O$1) * ($I35 = $J$2:$J$22) * ($H35 = $I$2:$I$22) * ($K$2:$O$22))</f>
        <v>4.6484055671901903</v>
      </c>
      <c r="X35" s="1" cm="1">
        <f t="array" ref="X35">SUMPRODUCT((R$27 = $K$1:$O$1) * ($I35 = $J$2:$J$22) * ($H35 = $I$2:$I$22) * ($K$2:$O$22))</f>
        <v>12.5433364848718</v>
      </c>
      <c r="Y35" s="1" cm="1">
        <f t="array" ref="Y35">SUMPRODUCT((S$27 = $K$1:$O$1) * ($I35 = $J$2:$J$22) * ($H35 = $I$2:$I$22) * ($K$2:$O$22))</f>
        <v>0.26815941928713599</v>
      </c>
      <c r="AB35" t="s">
        <v>38</v>
      </c>
      <c r="AC35" t="s">
        <v>36</v>
      </c>
      <c r="AD35" t="s">
        <v>27</v>
      </c>
      <c r="AE35" s="1">
        <f t="shared" si="15"/>
        <v>2</v>
      </c>
      <c r="AF35" s="1">
        <f t="shared" si="8"/>
        <v>78.53</v>
      </c>
      <c r="AG35" s="1">
        <f t="shared" si="9"/>
        <v>131.47999999999999</v>
      </c>
      <c r="AH35" s="1">
        <f t="shared" si="10"/>
        <v>286.75</v>
      </c>
      <c r="AI35" s="1">
        <f t="shared" si="11"/>
        <v>7.87</v>
      </c>
      <c r="AL35" t="s">
        <v>44</v>
      </c>
      <c r="AM35" t="str">
        <f t="shared" si="12"/>
        <v>TL</v>
      </c>
      <c r="AN35" t="str">
        <f t="shared" si="13"/>
        <v>&amp;SL</v>
      </c>
      <c r="AO35" t="str">
        <f t="shared" si="13"/>
        <v>&amp;None</v>
      </c>
      <c r="AP35" t="str">
        <f t="shared" si="16"/>
        <v>&amp;2 (0)</v>
      </c>
      <c r="AQ35" t="str">
        <f t="shared" si="17"/>
        <v>&amp;78.53 (1.98)</v>
      </c>
      <c r="AR35" t="str">
        <f t="shared" si="18"/>
        <v>&amp;131.48 (4.65)</v>
      </c>
      <c r="AS35" t="str">
        <f t="shared" si="19"/>
        <v>&amp;286.75 (12.54)</v>
      </c>
      <c r="AT35" t="str">
        <f t="shared" si="20"/>
        <v>&amp;7.87 (0.27)</v>
      </c>
      <c r="AU35" s="3" t="s">
        <v>45</v>
      </c>
    </row>
    <row r="36" spans="8:47" x14ac:dyDescent="0.35">
      <c r="H36" t="s">
        <v>7</v>
      </c>
      <c r="I36" t="s">
        <v>14</v>
      </c>
      <c r="L36" t="s">
        <v>38</v>
      </c>
      <c r="M36" t="s">
        <v>38</v>
      </c>
      <c r="N36" t="s">
        <v>27</v>
      </c>
      <c r="O36" s="1" cm="1">
        <f t="array" ref="O36">SUMPRODUCT((O$27 = $C$1:$G$1) * ($I36 = $B$2:$B$22) * ($H36 = $A$2:$A$22) * ($C$2:$G$22))</f>
        <v>2.0732420115930399</v>
      </c>
      <c r="P36" s="1" cm="1">
        <f t="array" ref="P36">SUMPRODUCT((P$27 = $C$1:$G$1) * ($I36 = $B$2:$B$22) * ($H36 = $A$2:$A$22) * ($C$2:$G$22))</f>
        <v>122.983390054537</v>
      </c>
      <c r="Q36" s="1" cm="1">
        <f t="array" ref="Q36">SUMPRODUCT((Q$27 = $C$1:$G$1) * ($I36 = $B$2:$B$22) * ($H36 = $A$2:$A$22) * ($C$2:$G$22))</f>
        <v>213.12750973649401</v>
      </c>
      <c r="R36" s="1" cm="1">
        <f t="array" ref="R36">SUMPRODUCT((R$27 = $C$1:$G$1) * ($I36 = $B$2:$B$22) * ($H36 = $A$2:$A$22) * ($C$2:$G$22))</f>
        <v>455.70267265579002</v>
      </c>
      <c r="S36" s="1" cm="1">
        <f t="array" ref="S36">SUMPRODUCT((S$27 = $C$1:$G$1) * ($I36 = $B$2:$B$22) * ($H36 = $A$2:$A$22) * ($C$2:$G$22))</f>
        <v>12.299700558507899</v>
      </c>
      <c r="U36" s="1" cm="1">
        <f t="array" ref="U36">SUMPRODUCT((O$27 = $K$1:$O$1) * ($I36 = $J$2:$J$22) * ($H36 = $I$2:$I$22) * ($K$2:$O$22))</f>
        <v>4.0006392807084897E-3</v>
      </c>
      <c r="V36" s="1" cm="1">
        <f t="array" ref="V36">SUMPRODUCT((P$27 = $K$1:$O$1) * ($I36 = $J$2:$J$22) * ($H36 = $I$2:$I$22) * ($K$2:$O$22))</f>
        <v>1.8520787962785801</v>
      </c>
      <c r="W36" s="1" cm="1">
        <f t="array" ref="W36">SUMPRODUCT((Q$27 = $K$1:$O$1) * ($I36 = $J$2:$J$22) * ($H36 = $I$2:$I$22) * ($K$2:$O$22))</f>
        <v>3.0991406785292499</v>
      </c>
      <c r="X36" s="1" cm="1">
        <f t="array" ref="X36">SUMPRODUCT((R$27 = $K$1:$O$1) * ($I36 = $J$2:$J$22) * ($H36 = $I$2:$I$22) * ($K$2:$O$22))</f>
        <v>8.9372961960488002</v>
      </c>
      <c r="Y36" s="1" cm="1">
        <f t="array" ref="Y36">SUMPRODUCT((S$27 = $K$1:$O$1) * ($I36 = $J$2:$J$22) * ($H36 = $I$2:$I$22) * ($K$2:$O$22))</f>
        <v>0.19945667530998001</v>
      </c>
      <c r="AB36" t="s">
        <v>38</v>
      </c>
      <c r="AC36" t="s">
        <v>38</v>
      </c>
      <c r="AD36" t="s">
        <v>27</v>
      </c>
      <c r="AE36" s="1">
        <f t="shared" si="15"/>
        <v>2.0699999999999998</v>
      </c>
      <c r="AF36" s="1">
        <f t="shared" si="8"/>
        <v>122.98</v>
      </c>
      <c r="AG36" s="1">
        <f t="shared" si="9"/>
        <v>213.13</v>
      </c>
      <c r="AH36" s="1">
        <f t="shared" si="10"/>
        <v>455.7</v>
      </c>
      <c r="AI36" s="1">
        <f t="shared" si="11"/>
        <v>12.3</v>
      </c>
      <c r="AL36" t="s">
        <v>44</v>
      </c>
      <c r="AM36" t="str">
        <f t="shared" si="12"/>
        <v>TL</v>
      </c>
      <c r="AN36" t="str">
        <f t="shared" si="13"/>
        <v>&amp;TL</v>
      </c>
      <c r="AO36" t="str">
        <f t="shared" si="13"/>
        <v>&amp;None</v>
      </c>
      <c r="AP36" t="str">
        <f t="shared" si="16"/>
        <v>&amp;2.07 (0)</v>
      </c>
      <c r="AQ36" t="str">
        <f t="shared" si="17"/>
        <v>&amp;122.98 (1.85)</v>
      </c>
      <c r="AR36" t="str">
        <f t="shared" si="18"/>
        <v>&amp;213.13 (3.1)</v>
      </c>
      <c r="AS36" t="str">
        <f t="shared" si="19"/>
        <v>&amp;455.7 (8.94)</v>
      </c>
      <c r="AT36" t="str">
        <f t="shared" si="20"/>
        <v>&amp;12.3 (0.2)</v>
      </c>
      <c r="AU36" s="3" t="s">
        <v>45</v>
      </c>
    </row>
    <row r="37" spans="8:47" x14ac:dyDescent="0.35">
      <c r="K37" t="s">
        <v>42</v>
      </c>
      <c r="AA37" t="s">
        <v>42</v>
      </c>
      <c r="AL37" t="s">
        <v>46</v>
      </c>
    </row>
    <row r="38" spans="8:47" x14ac:dyDescent="0.35">
      <c r="H38" t="s">
        <v>15</v>
      </c>
      <c r="I38" t="s">
        <v>16</v>
      </c>
      <c r="L38" t="s">
        <v>36</v>
      </c>
      <c r="M38" t="s">
        <v>36</v>
      </c>
      <c r="N38" t="s">
        <v>28</v>
      </c>
      <c r="O38" s="1" cm="1">
        <f t="array" ref="O38">SUMPRODUCT((O$27 = $C$1:$G$1) * ($I38 = $B$2:$B$22) * ($H38 = $A$2:$A$22) * ($C$2:$G$22))</f>
        <v>2.0417523507136401</v>
      </c>
      <c r="P38" s="1" cm="1">
        <f t="array" ref="P38">SUMPRODUCT((P$27 = $C$1:$G$1) * ($I38 = $B$2:$B$22) * ($H38 = $A$2:$A$22) * ($C$2:$G$22))</f>
        <v>104.816538382057</v>
      </c>
      <c r="Q38" s="1" cm="1">
        <f t="array" ref="Q38">SUMPRODUCT((Q$27 = $C$1:$G$1) * ($I38 = $B$2:$B$22) * ($H38 = $A$2:$A$22) * ($C$2:$G$22))</f>
        <v>198.44593562106701</v>
      </c>
      <c r="R38" s="1" cm="1">
        <f t="array" ref="R38">SUMPRODUCT((R$27 = $C$1:$G$1) * ($I38 = $B$2:$B$22) * ($H38 = $A$2:$A$22) * ($C$2:$G$22))</f>
        <v>404.37137934220601</v>
      </c>
      <c r="S38" s="1" cm="1">
        <f t="array" ref="S38">SUMPRODUCT((S$27 = $C$1:$G$1) * ($I38 = $B$2:$B$22) * ($H38 = $A$2:$A$22) * ($C$2:$G$22))</f>
        <v>11.020510104503501</v>
      </c>
      <c r="U38" s="1" cm="1">
        <f t="array" ref="U38">SUMPRODUCT((O$27 = $K$1:$O$1) * ($I38 = $J$2:$J$22) * ($H38 = $I$2:$I$22) * ($K$2:$O$22))</f>
        <v>5.7022661045061799E-3</v>
      </c>
      <c r="V38" s="1" cm="1">
        <f t="array" ref="V38">SUMPRODUCT((P$27 = $K$1:$O$1) * ($I38 = $J$2:$J$22) * ($H38 = $I$2:$I$22) * ($K$2:$O$22))</f>
        <v>4.4929965776061502</v>
      </c>
      <c r="W38" s="1" cm="1">
        <f t="array" ref="W38">SUMPRODUCT((Q$27 = $K$1:$O$1) * ($I38 = $J$2:$J$22) * ($H38 = $I$2:$I$22) * ($K$2:$O$22))</f>
        <v>7.2157302234284399</v>
      </c>
      <c r="X38" s="1" cm="1">
        <f t="array" ref="X38">SUMPRODUCT((R$27 = $K$1:$O$1) * ($I38 = $J$2:$J$22) * ($H38 = $I$2:$I$22) * ($K$2:$O$22))</f>
        <v>22.418205953658301</v>
      </c>
      <c r="Y38" s="1" cm="1">
        <f t="array" ref="Y38">SUMPRODUCT((S$27 = $K$1:$O$1) * ($I38 = $J$2:$J$22) * ($H38 = $I$2:$I$22) * ($K$2:$O$22))</f>
        <v>0.35791345102167399</v>
      </c>
      <c r="AB38" t="s">
        <v>36</v>
      </c>
      <c r="AC38" t="s">
        <v>36</v>
      </c>
      <c r="AD38" t="s">
        <v>28</v>
      </c>
      <c r="AE38" s="1">
        <f t="shared" ref="AE38" si="21">ROUND(O38,2)</f>
        <v>2.04</v>
      </c>
      <c r="AF38" s="1">
        <f t="shared" ref="AF38" si="22">ROUND(P38,2)</f>
        <v>104.82</v>
      </c>
      <c r="AG38" s="1">
        <f t="shared" ref="AG38" si="23">ROUND(Q38,2)</f>
        <v>198.45</v>
      </c>
      <c r="AH38" s="1">
        <f t="shared" ref="AH38" si="24">ROUND(R38,2)</f>
        <v>404.37</v>
      </c>
      <c r="AI38" s="1">
        <f t="shared" ref="AI38" si="25">ROUND(S38,2)</f>
        <v>11.02</v>
      </c>
      <c r="AL38" t="str">
        <f>"\texttt{"&amp;AA45&amp;"}"</f>
        <v>\texttt{Separate aggregations}</v>
      </c>
      <c r="AU38" s="3" t="s">
        <v>45</v>
      </c>
    </row>
    <row r="39" spans="8:47" x14ac:dyDescent="0.35">
      <c r="H39" t="s">
        <v>15</v>
      </c>
      <c r="I39" t="s">
        <v>20</v>
      </c>
      <c r="L39" t="s">
        <v>36</v>
      </c>
      <c r="M39" t="s">
        <v>36</v>
      </c>
      <c r="N39" t="s">
        <v>32</v>
      </c>
      <c r="O39" s="1" cm="1">
        <f t="array" ref="O39">SUMPRODUCT((O$27 = $C$1:$G$1) * ($I39 = $B$2:$B$22) * ($H39 = $A$2:$A$22) * ($C$2:$G$22))</f>
        <v>2.0466130197041301</v>
      </c>
      <c r="P39" s="1" cm="1">
        <f t="array" ref="P39">SUMPRODUCT((P$27 = $C$1:$G$1) * ($I39 = $B$2:$B$22) * ($H39 = $A$2:$A$22) * ($C$2:$G$22))</f>
        <v>108.59965615415599</v>
      </c>
      <c r="Q39" s="1" cm="1">
        <f t="array" ref="Q39">SUMPRODUCT((Q$27 = $C$1:$G$1) * ($I39 = $B$2:$B$22) * ($H39 = $A$2:$A$22) * ($C$2:$G$22))</f>
        <v>191.75433779046699</v>
      </c>
      <c r="R39" s="1" cm="1">
        <f t="array" ref="R39">SUMPRODUCT((R$27 = $C$1:$G$1) * ($I39 = $B$2:$B$22) * ($H39 = $A$2:$A$22) * ($C$2:$G$22))</f>
        <v>381.04373304661101</v>
      </c>
      <c r="S39" s="1" cm="1">
        <f t="array" ref="S39">SUMPRODUCT((S$27 = $C$1:$G$1) * ($I39 = $B$2:$B$22) * ($H39 = $A$2:$A$22) * ($C$2:$G$22))</f>
        <v>10.709139299873399</v>
      </c>
      <c r="U39" s="1" cm="1">
        <f t="array" ref="U39">SUMPRODUCT((O$27 = $K$1:$O$1) * ($I39 = $J$2:$J$22) * ($H39 = $I$2:$I$22) * ($K$2:$O$22))</f>
        <v>5.4566397147202302E-3</v>
      </c>
      <c r="V39" s="1" cm="1">
        <f t="array" ref="V39">SUMPRODUCT((P$27 = $K$1:$O$1) * ($I39 = $J$2:$J$22) * ($H39 = $I$2:$I$22) * ($K$2:$O$22))</f>
        <v>3.47267813609092</v>
      </c>
      <c r="W39" s="1" cm="1">
        <f t="array" ref="W39">SUMPRODUCT((Q$27 = $K$1:$O$1) * ($I39 = $J$2:$J$22) * ($H39 = $I$2:$I$22) * ($K$2:$O$22))</f>
        <v>6.4446417488471504</v>
      </c>
      <c r="X39" s="1" cm="1">
        <f t="array" ref="X39">SUMPRODUCT((R$27 = $K$1:$O$1) * ($I39 = $J$2:$J$22) * ($H39 = $I$2:$I$22) * ($K$2:$O$22))</f>
        <v>17.672586506516499</v>
      </c>
      <c r="Y39" s="1" cm="1">
        <f t="array" ref="Y39">SUMPRODUCT((S$27 = $K$1:$O$1) * ($I39 = $J$2:$J$22) * ($H39 = $I$2:$I$22) * ($K$2:$O$22))</f>
        <v>0.36303937773650902</v>
      </c>
      <c r="AB39" t="s">
        <v>36</v>
      </c>
      <c r="AC39" t="s">
        <v>36</v>
      </c>
      <c r="AD39" t="s">
        <v>32</v>
      </c>
      <c r="AE39" s="1">
        <f t="shared" ref="AE39:AE44" si="26">ROUND(O39,2)</f>
        <v>2.0499999999999998</v>
      </c>
      <c r="AF39" s="1">
        <f t="shared" ref="AF39:AF44" si="27">ROUND(P39,2)</f>
        <v>108.6</v>
      </c>
      <c r="AG39" s="1">
        <f t="shared" ref="AG39:AG44" si="28">ROUND(Q39,2)</f>
        <v>191.75</v>
      </c>
      <c r="AH39" s="1">
        <f t="shared" ref="AH39:AH44" si="29">ROUND(R39,2)</f>
        <v>381.04</v>
      </c>
      <c r="AI39" s="1">
        <f t="shared" ref="AI39:AI44" si="30">ROUND(S39,2)</f>
        <v>10.71</v>
      </c>
      <c r="AL39" t="s">
        <v>44</v>
      </c>
      <c r="AM39" t="str">
        <f>AB46</f>
        <v>SL</v>
      </c>
      <c r="AN39" t="str">
        <f>"&amp;"&amp;AC46</f>
        <v>&amp;SL</v>
      </c>
      <c r="AO39" t="str">
        <f>"&amp;"&amp;AD46</f>
        <v>&amp;Base</v>
      </c>
      <c r="AP39" t="str">
        <f>"&amp;"&amp;ROUND(AE46, 2)&amp;" ("&amp;ROUND(U46, 2)&amp;")"</f>
        <v>&amp;2.01 (0)</v>
      </c>
      <c r="AQ39" t="str">
        <f t="shared" ref="AQ39:AT39" si="31">"&amp;"&amp;ROUND(AF46, 2)&amp;" ("&amp;ROUND(V46, 2)&amp;")"</f>
        <v>&amp;89.65 (1.78)</v>
      </c>
      <c r="AR39" t="str">
        <f t="shared" si="31"/>
        <v>&amp;162.52 (3.97)</v>
      </c>
      <c r="AS39" t="str">
        <f t="shared" si="31"/>
        <v>&amp;386.67 (21.94)</v>
      </c>
      <c r="AT39" t="str">
        <f t="shared" si="31"/>
        <v>&amp;9.86 (0.28)</v>
      </c>
      <c r="AU39" s="3" t="s">
        <v>45</v>
      </c>
    </row>
    <row r="40" spans="8:47" x14ac:dyDescent="0.35">
      <c r="H40" t="s">
        <v>15</v>
      </c>
      <c r="I40" t="s">
        <v>21</v>
      </c>
      <c r="L40" t="s">
        <v>36</v>
      </c>
      <c r="M40" t="s">
        <v>36</v>
      </c>
      <c r="N40" t="s">
        <v>33</v>
      </c>
      <c r="O40" s="1" cm="1">
        <f t="array" ref="O40">SUMPRODUCT((O$27 = $C$1:$G$1) * ($I40 = $B$2:$B$22) * ($H40 = $A$2:$A$22) * ($C$2:$G$22))</f>
        <v>2.0439083444360699</v>
      </c>
      <c r="P40" s="1" cm="1">
        <f t="array" ref="P40">SUMPRODUCT((P$27 = $C$1:$G$1) * ($I40 = $B$2:$B$22) * ($H40 = $A$2:$A$22) * ($C$2:$G$22))</f>
        <v>92.113980729523504</v>
      </c>
      <c r="Q40" s="1" cm="1">
        <f t="array" ref="Q40">SUMPRODUCT((Q$27 = $C$1:$G$1) * ($I40 = $B$2:$B$22) * ($H40 = $A$2:$A$22) * ($C$2:$G$22))</f>
        <v>162.111516425556</v>
      </c>
      <c r="R40" s="1" cm="1">
        <f t="array" ref="R40">SUMPRODUCT((R$27 = $C$1:$G$1) * ($I40 = $B$2:$B$22) * ($H40 = $A$2:$A$22) * ($C$2:$G$22))</f>
        <v>330.50698554435701</v>
      </c>
      <c r="S40" s="1" cm="1">
        <f t="array" ref="S40">SUMPRODUCT((S$27 = $C$1:$G$1) * ($I40 = $B$2:$B$22) * ($H40 = $A$2:$A$22) * ($C$2:$G$22))</f>
        <v>9.2217466254243892</v>
      </c>
      <c r="U40" s="1" cm="1">
        <f t="array" ref="U40">SUMPRODUCT((O$27 = $K$1:$O$1) * ($I40 = $J$2:$J$22) * ($H40 = $I$2:$I$22) * ($K$2:$O$22))</f>
        <v>5.5048842627872198E-3</v>
      </c>
      <c r="V40" s="1" cm="1">
        <f t="array" ref="V40">SUMPRODUCT((P$27 = $K$1:$O$1) * ($I40 = $J$2:$J$22) * ($H40 = $I$2:$I$22) * ($K$2:$O$22))</f>
        <v>2.0849658305712699</v>
      </c>
      <c r="W40" s="1" cm="1">
        <f t="array" ref="W40">SUMPRODUCT((Q$27 = $K$1:$O$1) * ($I40 = $J$2:$J$22) * ($H40 = $I$2:$I$22) * ($K$2:$O$22))</f>
        <v>3.35864527847116</v>
      </c>
      <c r="X40" s="1" cm="1">
        <f t="array" ref="X40">SUMPRODUCT((R$27 = $K$1:$O$1) * ($I40 = $J$2:$J$22) * ($H40 = $I$2:$I$22) * ($K$2:$O$22))</f>
        <v>7.5363852415200698</v>
      </c>
      <c r="Y40" s="1" cm="1">
        <f t="array" ref="Y40">SUMPRODUCT((S$27 = $K$1:$O$1) * ($I40 = $J$2:$J$22) * ($H40 = $I$2:$I$22) * ($K$2:$O$22))</f>
        <v>0.18312698573675901</v>
      </c>
      <c r="AB40" t="s">
        <v>36</v>
      </c>
      <c r="AC40" t="s">
        <v>36</v>
      </c>
      <c r="AD40" t="s">
        <v>33</v>
      </c>
      <c r="AE40" s="1">
        <f t="shared" si="26"/>
        <v>2.04</v>
      </c>
      <c r="AF40" s="1">
        <f t="shared" si="27"/>
        <v>92.11</v>
      </c>
      <c r="AG40" s="1">
        <f t="shared" si="28"/>
        <v>162.11000000000001</v>
      </c>
      <c r="AH40" s="1">
        <f t="shared" si="29"/>
        <v>330.51</v>
      </c>
      <c r="AI40" s="1">
        <f t="shared" si="30"/>
        <v>9.2200000000000006</v>
      </c>
      <c r="AL40" t="s">
        <v>44</v>
      </c>
      <c r="AM40" t="str">
        <f>AB47</f>
        <v>SL</v>
      </c>
      <c r="AN40" t="str">
        <f>"&amp;"&amp;AC47</f>
        <v>&amp;SL</v>
      </c>
      <c r="AO40" t="str">
        <f>"&amp;"&amp;AD47</f>
        <v>&amp;OLS</v>
      </c>
      <c r="AP40" t="str">
        <f t="shared" ref="AP40:AP45" si="32">"&amp;"&amp;ROUND(AE47, 2)&amp;" ("&amp;ROUND(U47, 2)&amp;")"</f>
        <v>&amp;2.01 (0)</v>
      </c>
      <c r="AQ40" t="str">
        <f t="shared" ref="AQ40:AQ45" si="33">"&amp;"&amp;ROUND(AF47, 2)&amp;" ("&amp;ROUND(V47, 2)&amp;")"</f>
        <v>&amp;94.88 (1.84)</v>
      </c>
      <c r="AR40" t="str">
        <f t="shared" ref="AR40:AR45" si="34">"&amp;"&amp;ROUND(AG47, 2)&amp;" ("&amp;ROUND(W47, 2)&amp;")"</f>
        <v>&amp;169.86 (4.27)</v>
      </c>
      <c r="AS40" t="str">
        <f t="shared" ref="AS40:AS45" si="35">"&amp;"&amp;ROUND(AH47, 2)&amp;" ("&amp;ROUND(X47, 2)&amp;")"</f>
        <v>&amp;348.07 (13.68)</v>
      </c>
      <c r="AT40" t="str">
        <f t="shared" ref="AT40:AT45" si="36">"&amp;"&amp;ROUND(AI47, 2)&amp;" ("&amp;ROUND(Y47, 2)&amp;")"</f>
        <v>&amp;9.62 (0.25)</v>
      </c>
      <c r="AU40" s="3" t="s">
        <v>45</v>
      </c>
    </row>
    <row r="41" spans="8:47" x14ac:dyDescent="0.35">
      <c r="H41" t="s">
        <v>15</v>
      </c>
      <c r="I41" t="s">
        <v>22</v>
      </c>
      <c r="L41" t="s">
        <v>36</v>
      </c>
      <c r="M41" t="s">
        <v>36</v>
      </c>
      <c r="N41" t="s">
        <v>34</v>
      </c>
      <c r="O41" s="1" cm="1">
        <f t="array" ref="O41">SUMPRODUCT((O$27 = $C$1:$G$1) * ($I41 = $B$2:$B$22) * ($H41 = $A$2:$A$22) * ($C$2:$G$22))</f>
        <v>2.0436735314496701</v>
      </c>
      <c r="P41" s="1" cm="1">
        <f t="array" ref="P41">SUMPRODUCT((P$27 = $C$1:$G$1) * ($I41 = $B$2:$B$22) * ($H41 = $A$2:$A$22) * ($C$2:$G$22))</f>
        <v>79.227412748691293</v>
      </c>
      <c r="Q41" s="1" cm="1">
        <f t="array" ref="Q41">SUMPRODUCT((Q$27 = $C$1:$G$1) * ($I41 = $B$2:$B$22) * ($H41 = $A$2:$A$22) * ($C$2:$G$22))</f>
        <v>135.78383864427201</v>
      </c>
      <c r="R41" s="1" cm="1">
        <f t="array" ref="R41">SUMPRODUCT((R$27 = $C$1:$G$1) * ($I41 = $B$2:$B$22) * ($H41 = $A$2:$A$22) * ($C$2:$G$22))</f>
        <v>282.66644623733998</v>
      </c>
      <c r="S41" s="1" cm="1">
        <f t="array" ref="S41">SUMPRODUCT((S$27 = $C$1:$G$1) * ($I41 = $B$2:$B$22) * ($H41 = $A$2:$A$22) * ($C$2:$G$22))</f>
        <v>7.9190875578195099</v>
      </c>
      <c r="U41" s="1" cm="1">
        <f t="array" ref="U41">SUMPRODUCT((O$27 = $K$1:$O$1) * ($I41 = $J$2:$J$22) * ($H41 = $I$2:$I$22) * ($K$2:$O$22))</f>
        <v>5.78875733092051E-3</v>
      </c>
      <c r="V41" s="1" cm="1">
        <f t="array" ref="V41">SUMPRODUCT((P$27 = $K$1:$O$1) * ($I41 = $J$2:$J$22) * ($H41 = $I$2:$I$22) * ($K$2:$O$22))</f>
        <v>2.2590697648665499</v>
      </c>
      <c r="W41" s="1" cm="1">
        <f t="array" ref="W41">SUMPRODUCT((Q$27 = $K$1:$O$1) * ($I41 = $J$2:$J$22) * ($H41 = $I$2:$I$22) * ($K$2:$O$22))</f>
        <v>4.2324081708760497</v>
      </c>
      <c r="X41" s="1" cm="1">
        <f t="array" ref="X41">SUMPRODUCT((R$27 = $K$1:$O$1) * ($I41 = $J$2:$J$22) * ($H41 = $I$2:$I$22) * ($K$2:$O$22))</f>
        <v>8.8111869099212807</v>
      </c>
      <c r="Y41" s="1" cm="1">
        <f t="array" ref="Y41">SUMPRODUCT((S$27 = $K$1:$O$1) * ($I41 = $J$2:$J$22) * ($H41 = $I$2:$I$22) * ($K$2:$O$22))</f>
        <v>0.22330881791155799</v>
      </c>
      <c r="AB41" t="s">
        <v>36</v>
      </c>
      <c r="AC41" t="s">
        <v>36</v>
      </c>
      <c r="AD41" t="s">
        <v>34</v>
      </c>
      <c r="AE41" s="1">
        <f t="shared" si="26"/>
        <v>2.04</v>
      </c>
      <c r="AF41" s="1">
        <f t="shared" si="27"/>
        <v>79.23</v>
      </c>
      <c r="AG41" s="1">
        <f t="shared" si="28"/>
        <v>135.78</v>
      </c>
      <c r="AH41" s="1">
        <f t="shared" si="29"/>
        <v>282.67</v>
      </c>
      <c r="AI41" s="1">
        <f t="shared" si="30"/>
        <v>7.92</v>
      </c>
      <c r="AL41" t="s">
        <v>44</v>
      </c>
      <c r="AM41" t="str">
        <f>AB48</f>
        <v>SL</v>
      </c>
      <c r="AN41" t="str">
        <f>"&amp;"&amp;AC48</f>
        <v>&amp;SL</v>
      </c>
      <c r="AO41" t="str">
        <f>"&amp;"&amp;AD48</f>
        <v>&amp;WLS-struct</v>
      </c>
      <c r="AP41" t="str">
        <f t="shared" si="32"/>
        <v>&amp;2.01 (0)</v>
      </c>
      <c r="AQ41" t="str">
        <f t="shared" si="33"/>
        <v>&amp;83.31 (0.9)</v>
      </c>
      <c r="AR41" t="str">
        <f t="shared" si="34"/>
        <v>&amp;144.7 (1.78)</v>
      </c>
      <c r="AS41" t="str">
        <f t="shared" si="35"/>
        <v>&amp;289.46 (5.69)</v>
      </c>
      <c r="AT41" t="str">
        <f t="shared" si="36"/>
        <v>&amp;8.23 (0.1)</v>
      </c>
      <c r="AU41" s="3" t="s">
        <v>45</v>
      </c>
    </row>
    <row r="42" spans="8:47" x14ac:dyDescent="0.35">
      <c r="H42" t="s">
        <v>15</v>
      </c>
      <c r="I42" t="s">
        <v>18</v>
      </c>
      <c r="L42" t="s">
        <v>36</v>
      </c>
      <c r="M42" t="s">
        <v>36</v>
      </c>
      <c r="N42" t="s">
        <v>30</v>
      </c>
      <c r="O42" s="1" cm="1">
        <f t="array" ref="O42">SUMPRODUCT((O$27 = $C$1:$G$1) * ($I42 = $B$2:$B$22) * ($H42 = $A$2:$A$22) * ($C$2:$G$22))</f>
        <v>2.0540073336659699</v>
      </c>
      <c r="P42" s="1" cm="1">
        <f t="array" ref="P42">SUMPRODUCT((P$27 = $C$1:$G$1) * ($I42 = $B$2:$B$22) * ($H42 = $A$2:$A$22) * ($C$2:$G$22))</f>
        <v>77.273814072143097</v>
      </c>
      <c r="Q42" s="1" cm="1">
        <f t="array" ref="Q42">SUMPRODUCT((Q$27 = $C$1:$G$1) * ($I42 = $B$2:$B$22) * ($H42 = $A$2:$A$22) * ($C$2:$G$22))</f>
        <v>127.315780184441</v>
      </c>
      <c r="R42" s="1" cm="1">
        <f t="array" ref="R42">SUMPRODUCT((R$27 = $C$1:$G$1) * ($I42 = $B$2:$B$22) * ($H42 = $A$2:$A$22) * ($C$2:$G$22))</f>
        <v>269.01680005311601</v>
      </c>
      <c r="S42" s="1" cm="1">
        <f t="array" ref="S42">SUMPRODUCT((S$27 = $C$1:$G$1) * ($I42 = $B$2:$B$22) * ($H42 = $A$2:$A$22) * ($C$2:$G$22))</f>
        <v>7.5777218568678597</v>
      </c>
      <c r="U42" s="1" cm="1">
        <f t="array" ref="U42">SUMPRODUCT((O$27 = $K$1:$O$1) * ($I42 = $J$2:$J$22) * ($H42 = $I$2:$I$22) * ($K$2:$O$22))</f>
        <v>5.01531704604958E-3</v>
      </c>
      <c r="V42" s="1" cm="1">
        <f t="array" ref="V42">SUMPRODUCT((P$27 = $K$1:$O$1) * ($I42 = $J$2:$J$22) * ($H42 = $I$2:$I$22) * ($K$2:$O$22))</f>
        <v>3.3160217759102499</v>
      </c>
      <c r="W42" s="1" cm="1">
        <f t="array" ref="W42">SUMPRODUCT((Q$27 = $K$1:$O$1) * ($I42 = $J$2:$J$22) * ($H42 = $I$2:$I$22) * ($K$2:$O$22))</f>
        <v>7.3450889472036396</v>
      </c>
      <c r="X42" s="1" cm="1">
        <f t="array" ref="X42">SUMPRODUCT((R$27 = $K$1:$O$1) * ($I42 = $J$2:$J$22) * ($H42 = $I$2:$I$22) * ($K$2:$O$22))</f>
        <v>16.035077093279298</v>
      </c>
      <c r="Y42" s="1" cm="1">
        <f t="array" ref="Y42">SUMPRODUCT((S$27 = $K$1:$O$1) * ($I42 = $J$2:$J$22) * ($H42 = $I$2:$I$22) * ($K$2:$O$22))</f>
        <v>0.37906777475361098</v>
      </c>
      <c r="AB42" t="s">
        <v>36</v>
      </c>
      <c r="AC42" t="s">
        <v>36</v>
      </c>
      <c r="AD42" t="s">
        <v>30</v>
      </c>
      <c r="AE42" s="1">
        <f t="shared" si="26"/>
        <v>2.0499999999999998</v>
      </c>
      <c r="AF42" s="1">
        <f t="shared" si="27"/>
        <v>77.27</v>
      </c>
      <c r="AG42" s="1">
        <f t="shared" si="28"/>
        <v>127.32</v>
      </c>
      <c r="AH42" s="1">
        <f t="shared" si="29"/>
        <v>269.02</v>
      </c>
      <c r="AI42" s="1">
        <f t="shared" si="30"/>
        <v>7.58</v>
      </c>
      <c r="AL42" t="s">
        <v>44</v>
      </c>
      <c r="AM42" t="str">
        <f>AB49</f>
        <v>SL</v>
      </c>
      <c r="AN42" t="str">
        <f>"&amp;"&amp;AC49</f>
        <v>&amp;SL</v>
      </c>
      <c r="AO42" t="str">
        <f>"&amp;"&amp;AD49</f>
        <v>&amp;WLS-var</v>
      </c>
      <c r="AP42" t="str">
        <f t="shared" si="32"/>
        <v>&amp;2.01 (0)</v>
      </c>
      <c r="AQ42" t="str">
        <f t="shared" si="33"/>
        <v>&amp;77.21 (0.75)</v>
      </c>
      <c r="AR42" t="str">
        <f t="shared" si="34"/>
        <v>&amp;130.46 (1.76)</v>
      </c>
      <c r="AS42" t="str">
        <f t="shared" si="35"/>
        <v>&amp;264.99 (6.08)</v>
      </c>
      <c r="AT42" t="str">
        <f t="shared" si="36"/>
        <v>&amp;7.57 (0.11)</v>
      </c>
      <c r="AU42" s="3" t="s">
        <v>45</v>
      </c>
    </row>
    <row r="43" spans="8:47" x14ac:dyDescent="0.35">
      <c r="H43" t="s">
        <v>15</v>
      </c>
      <c r="I43" t="s">
        <v>19</v>
      </c>
      <c r="L43" t="s">
        <v>36</v>
      </c>
      <c r="M43" t="s">
        <v>36</v>
      </c>
      <c r="N43" t="s">
        <v>31</v>
      </c>
      <c r="O43" s="1" cm="1">
        <f t="array" ref="O43">SUMPRODUCT((O$27 = $C$1:$G$1) * ($I43 = $B$2:$B$22) * ($H43 = $A$2:$A$22) * ($C$2:$G$22))</f>
        <v>2.0435114814777902</v>
      </c>
      <c r="P43" s="1" cm="1">
        <f t="array" ref="P43">SUMPRODUCT((P$27 = $C$1:$G$1) * ($I43 = $B$2:$B$22) * ($H43 = $A$2:$A$22) * ($C$2:$G$22))</f>
        <v>78.928140514279093</v>
      </c>
      <c r="Q43" s="1" cm="1">
        <f t="array" ref="Q43">SUMPRODUCT((Q$27 = $C$1:$G$1) * ($I43 = $B$2:$B$22) * ($H43 = $A$2:$A$22) * ($C$2:$G$22))</f>
        <v>135.126241181154</v>
      </c>
      <c r="R43" s="1" cm="1">
        <f t="array" ref="R43">SUMPRODUCT((R$27 = $C$1:$G$1) * ($I43 = $B$2:$B$22) * ($H43 = $A$2:$A$22) * ($C$2:$G$22))</f>
        <v>281.21962878000198</v>
      </c>
      <c r="S43" s="1" cm="1">
        <f t="array" ref="S43">SUMPRODUCT((S$27 = $C$1:$G$1) * ($I43 = $B$2:$B$22) * ($H43 = $A$2:$A$22) * ($C$2:$G$22))</f>
        <v>7.8842868390902296</v>
      </c>
      <c r="U43" s="1" cm="1">
        <f t="array" ref="U43">SUMPRODUCT((O$27 = $K$1:$O$1) * ($I43 = $J$2:$J$22) * ($H43 = $I$2:$I$22) * ($K$2:$O$22))</f>
        <v>5.7543877638688802E-3</v>
      </c>
      <c r="V43" s="1" cm="1">
        <f t="array" ref="V43">SUMPRODUCT((P$27 = $K$1:$O$1) * ($I43 = $J$2:$J$22) * ($H43 = $I$2:$I$22) * ($K$2:$O$22))</f>
        <v>2.3080039984615901</v>
      </c>
      <c r="W43" s="1" cm="1">
        <f t="array" ref="W43">SUMPRODUCT((Q$27 = $K$1:$O$1) * ($I43 = $J$2:$J$22) * ($H43 = $I$2:$I$22) * ($K$2:$O$22))</f>
        <v>4.3600049243627996</v>
      </c>
      <c r="X43" s="1" cm="1">
        <f t="array" ref="X43">SUMPRODUCT((R$27 = $K$1:$O$1) * ($I43 = $J$2:$J$22) * ($H43 = $I$2:$I$22) * ($K$2:$O$22))</f>
        <v>9.1073515145006407</v>
      </c>
      <c r="Y43" s="1" cm="1">
        <f t="array" ref="Y43">SUMPRODUCT((S$27 = $K$1:$O$1) * ($I43 = $J$2:$J$22) * ($H43 = $I$2:$I$22) * ($K$2:$O$22))</f>
        <v>0.230050817249771</v>
      </c>
      <c r="AB43" t="s">
        <v>36</v>
      </c>
      <c r="AC43" t="s">
        <v>36</v>
      </c>
      <c r="AD43" t="s">
        <v>31</v>
      </c>
      <c r="AE43" s="1">
        <f t="shared" si="26"/>
        <v>2.04</v>
      </c>
      <c r="AF43" s="1">
        <f t="shared" si="27"/>
        <v>78.930000000000007</v>
      </c>
      <c r="AG43" s="1">
        <f t="shared" si="28"/>
        <v>135.13</v>
      </c>
      <c r="AH43" s="1">
        <f t="shared" si="29"/>
        <v>281.22000000000003</v>
      </c>
      <c r="AI43" s="1">
        <f t="shared" si="30"/>
        <v>7.88</v>
      </c>
      <c r="AL43" t="s">
        <v>44</v>
      </c>
      <c r="AM43" t="str">
        <f>AB50</f>
        <v>SL</v>
      </c>
      <c r="AN43" t="str">
        <f>"&amp;"&amp;AC50</f>
        <v>&amp;SL</v>
      </c>
      <c r="AO43" t="str">
        <f>"&amp;"&amp;AD50</f>
        <v>&amp;MinT-cov</v>
      </c>
      <c r="AP43" t="str">
        <f t="shared" si="32"/>
        <v>&amp;2.02 (0)</v>
      </c>
      <c r="AQ43" t="str">
        <f t="shared" si="33"/>
        <v>&amp;84.51 (3.9)</v>
      </c>
      <c r="AR43" t="str">
        <f t="shared" si="34"/>
        <v>&amp;150.38 (9.21)</v>
      </c>
      <c r="AS43" t="str">
        <f t="shared" si="35"/>
        <v>&amp;308.69 (27.17)</v>
      </c>
      <c r="AT43" t="str">
        <f t="shared" si="36"/>
        <v>&amp;8.59 (0.56)</v>
      </c>
      <c r="AU43" s="3" t="s">
        <v>45</v>
      </c>
    </row>
    <row r="44" spans="8:47" x14ac:dyDescent="0.35">
      <c r="H44" t="s">
        <v>15</v>
      </c>
      <c r="I44" t="s">
        <v>17</v>
      </c>
      <c r="L44" t="s">
        <v>36</v>
      </c>
      <c r="M44" t="s">
        <v>36</v>
      </c>
      <c r="N44" t="s">
        <v>29</v>
      </c>
      <c r="O44" s="1" cm="1">
        <f t="array" ref="O44">SUMPRODUCT((O$27 = $C$1:$G$1) * ($I44 = $B$2:$B$22) * ($H44 = $A$2:$A$22) * ($C$2:$G$22))</f>
        <v>3.72575226644644</v>
      </c>
      <c r="P44" s="1" cm="1">
        <f t="array" ref="P44">SUMPRODUCT((P$27 = $C$1:$G$1) * ($I44 = $B$2:$B$22) * ($H44 = $A$2:$A$22) * ($C$2:$G$22))</f>
        <v>120.310703630671</v>
      </c>
      <c r="Q44" s="1" cm="1">
        <f t="array" ref="Q44">SUMPRODUCT((Q$27 = $C$1:$G$1) * ($I44 = $B$2:$B$22) * ($H44 = $A$2:$A$22) * ($C$2:$G$22))</f>
        <v>184.77136505483099</v>
      </c>
      <c r="R44" s="1" cm="1">
        <f t="array" ref="R44">SUMPRODUCT((R$27 = $C$1:$G$1) * ($I44 = $B$2:$B$22) * ($H44 = $A$2:$A$22) * ($C$2:$G$22))</f>
        <v>371.54696319808397</v>
      </c>
      <c r="S44" s="1" cm="1">
        <f t="array" ref="S44">SUMPRODUCT((S$27 = $C$1:$G$1) * ($I44 = $B$2:$B$22) * ($H44 = $A$2:$A$22) * ($C$2:$G$22))</f>
        <v>11.2379377865796</v>
      </c>
      <c r="U44" s="1" cm="1">
        <f t="array" ref="U44">SUMPRODUCT((O$27 = $K$1:$O$1) * ($I44 = $J$2:$J$22) * ($H44 = $I$2:$I$22) * ($K$2:$O$22))</f>
        <v>8.1732334878856602E-2</v>
      </c>
      <c r="V44" s="1" cm="1">
        <f t="array" ref="V44">SUMPRODUCT((P$27 = $K$1:$O$1) * ($I44 = $J$2:$J$22) * ($H44 = $I$2:$I$22) * ($K$2:$O$22))</f>
        <v>14.5458407321356</v>
      </c>
      <c r="W44" s="1" cm="1">
        <f t="array" ref="W44">SUMPRODUCT((Q$27 = $K$1:$O$1) * ($I44 = $J$2:$J$22) * ($H44 = $I$2:$I$22) * ($K$2:$O$22))</f>
        <v>30.824880576191202</v>
      </c>
      <c r="X44" s="1" cm="1">
        <f t="array" ref="X44">SUMPRODUCT((R$27 = $K$1:$O$1) * ($I44 = $J$2:$J$22) * ($H44 = $I$2:$I$22) * ($K$2:$O$22))</f>
        <v>70.747514794291902</v>
      </c>
      <c r="Y44" s="1" cm="1">
        <f t="array" ref="Y44">SUMPRODUCT((S$27 = $K$1:$O$1) * ($I44 = $J$2:$J$22) * ($H44 = $I$2:$I$22) * ($K$2:$O$22))</f>
        <v>1.4864781509507901</v>
      </c>
      <c r="AB44" t="s">
        <v>36</v>
      </c>
      <c r="AC44" t="s">
        <v>36</v>
      </c>
      <c r="AD44" t="s">
        <v>29</v>
      </c>
      <c r="AE44" s="1">
        <f t="shared" si="26"/>
        <v>3.73</v>
      </c>
      <c r="AF44" s="1">
        <f t="shared" si="27"/>
        <v>120.31</v>
      </c>
      <c r="AG44" s="1">
        <f t="shared" si="28"/>
        <v>184.77</v>
      </c>
      <c r="AH44" s="1">
        <f t="shared" si="29"/>
        <v>371.55</v>
      </c>
      <c r="AI44" s="1">
        <f t="shared" si="30"/>
        <v>11.24</v>
      </c>
      <c r="AL44" t="s">
        <v>44</v>
      </c>
      <c r="AM44" t="str">
        <f>AB51</f>
        <v>SL</v>
      </c>
      <c r="AN44" t="str">
        <f>"&amp;"&amp;AC51</f>
        <v>&amp;SL</v>
      </c>
      <c r="AO44" t="str">
        <f>"&amp;"&amp;AD51</f>
        <v>&amp;MinT-shrink</v>
      </c>
      <c r="AP44" t="str">
        <f t="shared" si="32"/>
        <v>&amp;2.01 (0)</v>
      </c>
      <c r="AQ44" t="str">
        <f t="shared" si="33"/>
        <v>&amp;77.16 (0.76)</v>
      </c>
      <c r="AR44" t="str">
        <f t="shared" si="34"/>
        <v>&amp;130.66 (1.92)</v>
      </c>
      <c r="AS44" t="str">
        <f t="shared" si="35"/>
        <v>&amp;265.27 (6.68)</v>
      </c>
      <c r="AT44" t="str">
        <f t="shared" si="36"/>
        <v>&amp;7.58 (0.12)</v>
      </c>
      <c r="AU44" s="3" t="s">
        <v>45</v>
      </c>
    </row>
    <row r="45" spans="8:47" x14ac:dyDescent="0.35">
      <c r="K45" t="s">
        <v>43</v>
      </c>
      <c r="AA45" t="s">
        <v>43</v>
      </c>
      <c r="AL45" t="s">
        <v>44</v>
      </c>
      <c r="AM45" t="str">
        <f>AB52</f>
        <v>SL</v>
      </c>
      <c r="AN45" t="str">
        <f>"&amp;"&amp;AC52</f>
        <v>&amp;SL</v>
      </c>
      <c r="AO45" t="str">
        <f>"&amp;"&amp;AD52</f>
        <v>&amp;ERM</v>
      </c>
      <c r="AP45" t="str">
        <f t="shared" si="32"/>
        <v>&amp;4.81 (0.16)</v>
      </c>
      <c r="AQ45" t="str">
        <f t="shared" si="33"/>
        <v>&amp;176.56 (20)</v>
      </c>
      <c r="AR45" t="str">
        <f t="shared" si="34"/>
        <v>&amp;290.94 (42.84)</v>
      </c>
      <c r="AS45" t="str">
        <f t="shared" si="35"/>
        <v>&amp;539.3 (67.07)</v>
      </c>
      <c r="AT45" t="str">
        <f t="shared" si="36"/>
        <v>&amp;16.55 (1.62)</v>
      </c>
      <c r="AU45" s="3" t="s">
        <v>45</v>
      </c>
    </row>
    <row r="46" spans="8:47" x14ac:dyDescent="0.35">
      <c r="H46" t="s">
        <v>23</v>
      </c>
      <c r="I46" t="s">
        <v>16</v>
      </c>
      <c r="L46" t="s">
        <v>36</v>
      </c>
      <c r="M46" t="s">
        <v>36</v>
      </c>
      <c r="N46" t="str">
        <f>N38</f>
        <v>Base</v>
      </c>
      <c r="O46" s="1" cm="1">
        <f t="array" ref="O46">SUMPRODUCT((O$27 = $C$1:$G$1) * ($I46 = $B$2:$B$22) * ($H46 = $A$2:$A$22) * ($C$2:$G$22))</f>
        <v>2.0082137868225902</v>
      </c>
      <c r="P46" s="1" cm="1">
        <f t="array" ref="P46">SUMPRODUCT((P$27 = $C$1:$G$1) * ($I46 = $B$2:$B$22) * ($H46 = $A$2:$A$22) * ($C$2:$G$22))</f>
        <v>89.653306206218701</v>
      </c>
      <c r="Q46" s="1" cm="1">
        <f t="array" ref="Q46">SUMPRODUCT((Q$27 = $C$1:$G$1) * ($I46 = $B$2:$B$22) * ($H46 = $A$2:$A$22) * ($C$2:$G$22))</f>
        <v>162.51636683508701</v>
      </c>
      <c r="R46" s="1" cm="1">
        <f t="array" ref="R46">SUMPRODUCT((R$27 = $C$1:$G$1) * ($I46 = $B$2:$B$22) * ($H46 = $A$2:$A$22) * ($C$2:$G$22))</f>
        <v>386.67016459455999</v>
      </c>
      <c r="S46" s="1" cm="1">
        <f t="array" ref="S46">SUMPRODUCT((S$27 = $C$1:$G$1) * ($I46 = $B$2:$B$22) * ($H46 = $A$2:$A$22) * ($C$2:$G$22))</f>
        <v>9.8615488327022192</v>
      </c>
      <c r="U46" s="1" cm="1">
        <f t="array" ref="U46">SUMPRODUCT((O$27 = $K$1:$O$1) * ($I46 = $J$2:$J$22) * ($H46 = $I$2:$I$22) * ($K$2:$O$22))</f>
        <v>1.73751125986702E-3</v>
      </c>
      <c r="V46" s="1" cm="1">
        <f t="array" ref="V46">SUMPRODUCT((P$27 = $K$1:$O$1) * ($I46 = $J$2:$J$22) * ($H46 = $I$2:$I$22) * ($K$2:$O$22))</f>
        <v>1.7830571269565401</v>
      </c>
      <c r="W46" s="1" cm="1">
        <f t="array" ref="W46">SUMPRODUCT((Q$27 = $K$1:$O$1) * ($I46 = $J$2:$J$22) * ($H46 = $I$2:$I$22) * ($K$2:$O$22))</f>
        <v>3.9675370350001198</v>
      </c>
      <c r="X46" s="1" cm="1">
        <f t="array" ref="X46">SUMPRODUCT((R$27 = $K$1:$O$1) * ($I46 = $J$2:$J$22) * ($H46 = $I$2:$I$22) * ($K$2:$O$22))</f>
        <v>21.9378077774413</v>
      </c>
      <c r="Y46" s="1" cm="1">
        <f t="array" ref="Y46">SUMPRODUCT((S$27 = $K$1:$O$1) * ($I46 = $J$2:$J$22) * ($H46 = $I$2:$I$22) * ($K$2:$O$22))</f>
        <v>0.28208952987817099</v>
      </c>
      <c r="AB46" t="s">
        <v>36</v>
      </c>
      <c r="AC46" t="s">
        <v>36</v>
      </c>
      <c r="AD46" t="str">
        <f>AD38</f>
        <v>Base</v>
      </c>
      <c r="AE46" s="1">
        <f t="shared" ref="AE46" si="37">ROUND(O46,2)</f>
        <v>2.0099999999999998</v>
      </c>
      <c r="AF46" s="1">
        <f t="shared" ref="AF46" si="38">ROUND(P46,2)</f>
        <v>89.65</v>
      </c>
      <c r="AG46" s="1">
        <f t="shared" ref="AG46" si="39">ROUND(Q46,2)</f>
        <v>162.52000000000001</v>
      </c>
      <c r="AH46" s="1">
        <f t="shared" ref="AH46" si="40">ROUND(R46,2)</f>
        <v>386.67</v>
      </c>
      <c r="AI46" s="1">
        <f t="shared" ref="AI46" si="41">ROUND(S46,2)</f>
        <v>9.86</v>
      </c>
      <c r="AL46" t="s">
        <v>46</v>
      </c>
    </row>
    <row r="47" spans="8:47" x14ac:dyDescent="0.35">
      <c r="H47" t="s">
        <v>23</v>
      </c>
      <c r="I47" t="s">
        <v>20</v>
      </c>
      <c r="L47" t="s">
        <v>36</v>
      </c>
      <c r="M47" t="s">
        <v>36</v>
      </c>
      <c r="N47" t="str">
        <f>N39</f>
        <v>OLS</v>
      </c>
      <c r="O47" s="1" cm="1">
        <f t="array" ref="O47">SUMPRODUCT((O$27 = $C$1:$G$1) * ($I47 = $B$2:$B$22) * ($H47 = $A$2:$A$22) * ($C$2:$G$22))</f>
        <v>2.01087818507329</v>
      </c>
      <c r="P47" s="1" cm="1">
        <f t="array" ref="P47">SUMPRODUCT((P$27 = $C$1:$G$1) * ($I47 = $B$2:$B$22) * ($H47 = $A$2:$A$22) * ($C$2:$G$22))</f>
        <v>94.878170800671199</v>
      </c>
      <c r="Q47" s="1" cm="1">
        <f t="array" ref="Q47">SUMPRODUCT((Q$27 = $C$1:$G$1) * ($I47 = $B$2:$B$22) * ($H47 = $A$2:$A$22) * ($C$2:$G$22))</f>
        <v>169.855718836432</v>
      </c>
      <c r="R47" s="1" cm="1">
        <f t="array" ref="R47">SUMPRODUCT((R$27 = $C$1:$G$1) * ($I47 = $B$2:$B$22) * ($H47 = $A$2:$A$22) * ($C$2:$G$22))</f>
        <v>348.07183479146897</v>
      </c>
      <c r="S47" s="1" cm="1">
        <f t="array" ref="S47">SUMPRODUCT((S$27 = $C$1:$G$1) * ($I47 = $B$2:$B$22) * ($H47 = $A$2:$A$22) * ($C$2:$G$22))</f>
        <v>9.6189167657560795</v>
      </c>
      <c r="U47" s="1" cm="1">
        <f t="array" ref="U47">SUMPRODUCT((O$27 = $K$1:$O$1) * ($I47 = $J$2:$J$22) * ($H47 = $I$2:$I$22) * ($K$2:$O$22))</f>
        <v>1.64258575678607E-3</v>
      </c>
      <c r="V47" s="1" cm="1">
        <f t="array" ref="V47">SUMPRODUCT((P$27 = $K$1:$O$1) * ($I47 = $J$2:$J$22) * ($H47 = $I$2:$I$22) * ($K$2:$O$22))</f>
        <v>1.84003671821931</v>
      </c>
      <c r="W47" s="1" cm="1">
        <f t="array" ref="W47">SUMPRODUCT((Q$27 = $K$1:$O$1) * ($I47 = $J$2:$J$22) * ($H47 = $I$2:$I$22) * ($K$2:$O$22))</f>
        <v>4.2698495208220999</v>
      </c>
      <c r="X47" s="1" cm="1">
        <f t="array" ref="X47">SUMPRODUCT((R$27 = $K$1:$O$1) * ($I47 = $J$2:$J$22) * ($H47 = $I$2:$I$22) * ($K$2:$O$22))</f>
        <v>13.675113270603299</v>
      </c>
      <c r="Y47" s="1" cm="1">
        <f t="array" ref="Y47">SUMPRODUCT((S$27 = $K$1:$O$1) * ($I47 = $J$2:$J$22) * ($H47 = $I$2:$I$22) * ($K$2:$O$22))</f>
        <v>0.24534738962330899</v>
      </c>
      <c r="AB47" t="s">
        <v>36</v>
      </c>
      <c r="AC47" t="s">
        <v>36</v>
      </c>
      <c r="AD47" t="str">
        <f>AD39</f>
        <v>OLS</v>
      </c>
      <c r="AE47" s="1">
        <f t="shared" ref="AE47:AE52" si="42">ROUND(O47,2)</f>
        <v>2.0099999999999998</v>
      </c>
      <c r="AF47" s="1">
        <f t="shared" ref="AF47:AF52" si="43">ROUND(P47,2)</f>
        <v>94.88</v>
      </c>
      <c r="AG47" s="1">
        <f t="shared" ref="AG47:AG52" si="44">ROUND(Q47,2)</f>
        <v>169.86</v>
      </c>
      <c r="AH47" s="1">
        <f t="shared" ref="AH47:AH52" si="45">ROUND(R47,2)</f>
        <v>348.07</v>
      </c>
      <c r="AI47" s="1">
        <f t="shared" ref="AI47:AI52" si="46">ROUND(S47,2)</f>
        <v>9.6199999999999992</v>
      </c>
      <c r="AL47" t="str">
        <f>"\texttt{"&amp;AA37&amp;"}"</f>
        <v>\texttt{Global}</v>
      </c>
      <c r="AU47" s="3" t="s">
        <v>45</v>
      </c>
    </row>
    <row r="48" spans="8:47" x14ac:dyDescent="0.35">
      <c r="H48" t="s">
        <v>23</v>
      </c>
      <c r="I48" t="s">
        <v>21</v>
      </c>
      <c r="L48" t="s">
        <v>36</v>
      </c>
      <c r="M48" t="s">
        <v>36</v>
      </c>
      <c r="N48" t="str">
        <f>N40</f>
        <v>WLS-struct</v>
      </c>
      <c r="O48" s="1" cm="1">
        <f t="array" ref="O48">SUMPRODUCT((O$27 = $C$1:$G$1) * ($I48 = $B$2:$B$22) * ($H48 = $A$2:$A$22) * ($C$2:$G$22))</f>
        <v>2.0090829425034502</v>
      </c>
      <c r="P48" s="1" cm="1">
        <f t="array" ref="P48">SUMPRODUCT((P$27 = $C$1:$G$1) * ($I48 = $B$2:$B$22) * ($H48 = $A$2:$A$22) * ($C$2:$G$22))</f>
        <v>83.309879450733007</v>
      </c>
      <c r="Q48" s="1" cm="1">
        <f t="array" ref="Q48">SUMPRODUCT((Q$27 = $C$1:$G$1) * ($I48 = $B$2:$B$22) * ($H48 = $A$2:$A$22) * ($C$2:$G$22))</f>
        <v>144.70274911374699</v>
      </c>
      <c r="R48" s="1" cm="1">
        <f t="array" ref="R48">SUMPRODUCT((R$27 = $C$1:$G$1) * ($I48 = $B$2:$B$22) * ($H48 = $A$2:$A$22) * ($C$2:$G$22))</f>
        <v>289.458375891743</v>
      </c>
      <c r="S48" s="1" cm="1">
        <f t="array" ref="S48">SUMPRODUCT((S$27 = $C$1:$G$1) * ($I48 = $B$2:$B$22) * ($H48 = $A$2:$A$22) * ($C$2:$G$22))</f>
        <v>8.2348978298333506</v>
      </c>
      <c r="U48" s="1" cm="1">
        <f t="array" ref="U48">SUMPRODUCT((O$27 = $K$1:$O$1) * ($I48 = $J$2:$J$22) * ($H48 = $I$2:$I$22) * ($K$2:$O$22))</f>
        <v>1.67245969469658E-3</v>
      </c>
      <c r="V48" s="1" cm="1">
        <f t="array" ref="V48">SUMPRODUCT((P$27 = $K$1:$O$1) * ($I48 = $J$2:$J$22) * ($H48 = $I$2:$I$22) * ($K$2:$O$22))</f>
        <v>0.90056795119337596</v>
      </c>
      <c r="W48" s="1" cm="1">
        <f t="array" ref="W48">SUMPRODUCT((Q$27 = $K$1:$O$1) * ($I48 = $J$2:$J$22) * ($H48 = $I$2:$I$22) * ($K$2:$O$22))</f>
        <v>1.7848350221205</v>
      </c>
      <c r="X48" s="1" cm="1">
        <f t="array" ref="X48">SUMPRODUCT((R$27 = $K$1:$O$1) * ($I48 = $J$2:$J$22) * ($H48 = $I$2:$I$22) * ($K$2:$O$22))</f>
        <v>5.6923620133431401</v>
      </c>
      <c r="Y48" s="1" cm="1">
        <f t="array" ref="Y48">SUMPRODUCT((S$27 = $K$1:$O$1) * ($I48 = $J$2:$J$22) * ($H48 = $I$2:$I$22) * ($K$2:$O$22))</f>
        <v>9.9068038183155405E-2</v>
      </c>
      <c r="AB48" t="s">
        <v>36</v>
      </c>
      <c r="AC48" t="s">
        <v>36</v>
      </c>
      <c r="AD48" t="str">
        <f>AD40</f>
        <v>WLS-struct</v>
      </c>
      <c r="AE48" s="1">
        <f t="shared" si="42"/>
        <v>2.0099999999999998</v>
      </c>
      <c r="AF48" s="1">
        <f t="shared" si="43"/>
        <v>83.31</v>
      </c>
      <c r="AG48" s="1">
        <f t="shared" si="44"/>
        <v>144.69999999999999</v>
      </c>
      <c r="AH48" s="1">
        <f t="shared" si="45"/>
        <v>289.45999999999998</v>
      </c>
      <c r="AI48" s="1">
        <f t="shared" si="46"/>
        <v>8.23</v>
      </c>
      <c r="AL48" t="s">
        <v>44</v>
      </c>
      <c r="AM48" t="str">
        <f>AB38</f>
        <v>SL</v>
      </c>
      <c r="AN48" t="str">
        <f>"&amp;"&amp;AC38</f>
        <v>&amp;SL</v>
      </c>
      <c r="AO48" t="str">
        <f>"&amp;"&amp;AD38</f>
        <v>&amp;Base</v>
      </c>
      <c r="AP48" t="str">
        <f>"&amp;"&amp;ROUND(AE38, 2)&amp;" ("&amp;ROUND(U38, 2)&amp;")"</f>
        <v>&amp;2.04 (0.01)</v>
      </c>
      <c r="AQ48" t="str">
        <f t="shared" ref="AQ48:AT48" si="47">"&amp;"&amp;ROUND(AF38, 2)&amp;" ("&amp;ROUND(V38, 2)&amp;")"</f>
        <v>&amp;104.82 (4.49)</v>
      </c>
      <c r="AR48" t="str">
        <f t="shared" si="47"/>
        <v>&amp;198.45 (7.22)</v>
      </c>
      <c r="AS48" t="str">
        <f t="shared" si="47"/>
        <v>&amp;404.37 (22.42)</v>
      </c>
      <c r="AT48" t="str">
        <f t="shared" si="47"/>
        <v>&amp;11.02 (0.36)</v>
      </c>
      <c r="AU48" s="3" t="s">
        <v>45</v>
      </c>
    </row>
    <row r="49" spans="8:47" x14ac:dyDescent="0.35">
      <c r="H49" t="s">
        <v>23</v>
      </c>
      <c r="I49" t="s">
        <v>22</v>
      </c>
      <c r="L49" t="s">
        <v>36</v>
      </c>
      <c r="M49" t="s">
        <v>36</v>
      </c>
      <c r="N49" t="str">
        <f>N41</f>
        <v>WLS-var</v>
      </c>
      <c r="O49" s="1" cm="1">
        <f t="array" ref="O49">SUMPRODUCT((O$27 = $C$1:$G$1) * ($I49 = $B$2:$B$22) * ($H49 = $A$2:$A$22) * ($C$2:$G$22))</f>
        <v>2.0107657565982802</v>
      </c>
      <c r="P49" s="1" cm="1">
        <f t="array" ref="P49">SUMPRODUCT((P$27 = $C$1:$G$1) * ($I49 = $B$2:$B$22) * ($H49 = $A$2:$A$22) * ($C$2:$G$22))</f>
        <v>77.209604183055504</v>
      </c>
      <c r="Q49" s="1" cm="1">
        <f t="array" ref="Q49">SUMPRODUCT((Q$27 = $C$1:$G$1) * ($I49 = $B$2:$B$22) * ($H49 = $A$2:$A$22) * ($C$2:$G$22))</f>
        <v>130.46195232124401</v>
      </c>
      <c r="R49" s="1" cm="1">
        <f t="array" ref="R49">SUMPRODUCT((R$27 = $C$1:$G$1) * ($I49 = $B$2:$B$22) * ($H49 = $A$2:$A$22) * ($C$2:$G$22))</f>
        <v>264.98858135600398</v>
      </c>
      <c r="S49" s="1" cm="1">
        <f t="array" ref="S49">SUMPRODUCT((S$27 = $C$1:$G$1) * ($I49 = $B$2:$B$22) * ($H49 = $A$2:$A$22) * ($C$2:$G$22))</f>
        <v>7.5699153138000499</v>
      </c>
      <c r="U49" s="1" cm="1">
        <f t="array" ref="U49">SUMPRODUCT((O$27 = $K$1:$O$1) * ($I49 = $J$2:$J$22) * ($H49 = $I$2:$I$22) * ($K$2:$O$22))</f>
        <v>1.77266209118527E-3</v>
      </c>
      <c r="V49" s="1" cm="1">
        <f t="array" ref="V49">SUMPRODUCT((P$27 = $K$1:$O$1) * ($I49 = $J$2:$J$22) * ($H49 = $I$2:$I$22) * ($K$2:$O$22))</f>
        <v>0.75166782810387001</v>
      </c>
      <c r="W49" s="1" cm="1">
        <f t="array" ref="W49">SUMPRODUCT((Q$27 = $K$1:$O$1) * ($I49 = $J$2:$J$22) * ($H49 = $I$2:$I$22) * ($K$2:$O$22))</f>
        <v>1.7598419615106</v>
      </c>
      <c r="X49" s="1" cm="1">
        <f t="array" ref="X49">SUMPRODUCT((R$27 = $K$1:$O$1) * ($I49 = $J$2:$J$22) * ($H49 = $I$2:$I$22) * ($K$2:$O$22))</f>
        <v>6.0847878728027904</v>
      </c>
      <c r="Y49" s="1" cm="1">
        <f t="array" ref="Y49">SUMPRODUCT((S$27 = $K$1:$O$1) * ($I49 = $J$2:$J$22) * ($H49 = $I$2:$I$22) * ($K$2:$O$22))</f>
        <v>0.109475477754751</v>
      </c>
      <c r="AB49" t="s">
        <v>36</v>
      </c>
      <c r="AC49" t="s">
        <v>36</v>
      </c>
      <c r="AD49" t="str">
        <f>AD41</f>
        <v>WLS-var</v>
      </c>
      <c r="AE49" s="1">
        <f t="shared" si="42"/>
        <v>2.0099999999999998</v>
      </c>
      <c r="AF49" s="1">
        <f t="shared" si="43"/>
        <v>77.209999999999994</v>
      </c>
      <c r="AG49" s="1">
        <f t="shared" si="44"/>
        <v>130.46</v>
      </c>
      <c r="AH49" s="1">
        <f t="shared" si="45"/>
        <v>264.99</v>
      </c>
      <c r="AI49" s="1">
        <f t="shared" si="46"/>
        <v>7.57</v>
      </c>
      <c r="AL49" t="s">
        <v>44</v>
      </c>
      <c r="AM49" t="str">
        <f>AB39</f>
        <v>SL</v>
      </c>
      <c r="AN49" t="str">
        <f>"&amp;"&amp;AC39</f>
        <v>&amp;SL</v>
      </c>
      <c r="AO49" t="str">
        <f>"&amp;"&amp;AD39</f>
        <v>&amp;OLS</v>
      </c>
      <c r="AP49" t="str">
        <f t="shared" ref="AP49:AP54" si="48">"&amp;"&amp;ROUND(AE39, 2)&amp;" ("&amp;ROUND(U39, 2)&amp;")"</f>
        <v>&amp;2.05 (0.01)</v>
      </c>
      <c r="AQ49" t="str">
        <f t="shared" ref="AQ49:AQ54" si="49">"&amp;"&amp;ROUND(AF39, 2)&amp;" ("&amp;ROUND(V39, 2)&amp;")"</f>
        <v>&amp;108.6 (3.47)</v>
      </c>
      <c r="AR49" t="str">
        <f t="shared" ref="AR49:AR54" si="50">"&amp;"&amp;ROUND(AG39, 2)&amp;" ("&amp;ROUND(W39, 2)&amp;")"</f>
        <v>&amp;191.75 (6.44)</v>
      </c>
      <c r="AS49" t="str">
        <f t="shared" ref="AS49:AS54" si="51">"&amp;"&amp;ROUND(AH39, 2)&amp;" ("&amp;ROUND(X39, 2)&amp;")"</f>
        <v>&amp;381.04 (17.67)</v>
      </c>
      <c r="AT49" t="str">
        <f t="shared" ref="AT49:AT54" si="52">"&amp;"&amp;ROUND(AI39, 2)&amp;" ("&amp;ROUND(Y39, 2)&amp;")"</f>
        <v>&amp;10.71 (0.36)</v>
      </c>
      <c r="AU49" s="3" t="s">
        <v>45</v>
      </c>
    </row>
    <row r="50" spans="8:47" x14ac:dyDescent="0.35">
      <c r="H50" t="s">
        <v>23</v>
      </c>
      <c r="I50" t="s">
        <v>18</v>
      </c>
      <c r="L50" t="s">
        <v>36</v>
      </c>
      <c r="M50" t="s">
        <v>36</v>
      </c>
      <c r="N50" t="str">
        <f>N42</f>
        <v>MinT-cov</v>
      </c>
      <c r="O50" s="1" cm="1">
        <f t="array" ref="O50">SUMPRODUCT((O$27 = $C$1:$G$1) * ($I50 = $B$2:$B$22) * ($H50 = $A$2:$A$22) * ($C$2:$G$22))</f>
        <v>2.02341426276841</v>
      </c>
      <c r="P50" s="1" cm="1">
        <f t="array" ref="P50">SUMPRODUCT((P$27 = $C$1:$G$1) * ($I50 = $B$2:$B$22) * ($H50 = $A$2:$A$22) * ($C$2:$G$22))</f>
        <v>84.507800117239199</v>
      </c>
      <c r="Q50" s="1" cm="1">
        <f t="array" ref="Q50">SUMPRODUCT((Q$27 = $C$1:$G$1) * ($I50 = $B$2:$B$22) * ($H50 = $A$2:$A$22) * ($C$2:$G$22))</f>
        <v>150.37615506983599</v>
      </c>
      <c r="R50" s="1" cm="1">
        <f t="array" ref="R50">SUMPRODUCT((R$27 = $C$1:$G$1) * ($I50 = $B$2:$B$22) * ($H50 = $A$2:$A$22) * ($C$2:$G$22))</f>
        <v>308.68809913785401</v>
      </c>
      <c r="S50" s="1" cm="1">
        <f t="array" ref="S50">SUMPRODUCT((S$27 = $C$1:$G$1) * ($I50 = $B$2:$B$22) * ($H50 = $A$2:$A$22) * ($C$2:$G$22))</f>
        <v>8.5887824245484499</v>
      </c>
      <c r="U50" s="1" cm="1">
        <f t="array" ref="U50">SUMPRODUCT((O$27 = $K$1:$O$1) * ($I50 = $J$2:$J$22) * ($H50 = $I$2:$I$22) * ($K$2:$O$22))</f>
        <v>3.8443141175851202E-3</v>
      </c>
      <c r="V50" s="1" cm="1">
        <f t="array" ref="V50">SUMPRODUCT((P$27 = $K$1:$O$1) * ($I50 = $J$2:$J$22) * ($H50 = $I$2:$I$22) * ($K$2:$O$22))</f>
        <v>3.8978714987581902</v>
      </c>
      <c r="W50" s="1" cm="1">
        <f t="array" ref="W50">SUMPRODUCT((Q$27 = $K$1:$O$1) * ($I50 = $J$2:$J$22) * ($H50 = $I$2:$I$22) * ($K$2:$O$22))</f>
        <v>9.2077615374894304</v>
      </c>
      <c r="X50" s="1" cm="1">
        <f t="array" ref="X50">SUMPRODUCT((R$27 = $K$1:$O$1) * ($I50 = $J$2:$J$22) * ($H50 = $I$2:$I$22) * ($K$2:$O$22))</f>
        <v>27.171866391327701</v>
      </c>
      <c r="Y50" s="1" cm="1">
        <f t="array" ref="Y50">SUMPRODUCT((S$27 = $K$1:$O$1) * ($I50 = $J$2:$J$22) * ($H50 = $I$2:$I$22) * ($K$2:$O$22))</f>
        <v>0.559815972417397</v>
      </c>
      <c r="AB50" t="s">
        <v>36</v>
      </c>
      <c r="AC50" t="s">
        <v>36</v>
      </c>
      <c r="AD50" t="str">
        <f>AD42</f>
        <v>MinT-cov</v>
      </c>
      <c r="AE50" s="1">
        <f t="shared" si="42"/>
        <v>2.02</v>
      </c>
      <c r="AF50" s="1">
        <f t="shared" si="43"/>
        <v>84.51</v>
      </c>
      <c r="AG50" s="1">
        <f t="shared" si="44"/>
        <v>150.38</v>
      </c>
      <c r="AH50" s="1">
        <f t="shared" si="45"/>
        <v>308.69</v>
      </c>
      <c r="AI50" s="1">
        <f t="shared" si="46"/>
        <v>8.59</v>
      </c>
      <c r="AL50" t="s">
        <v>44</v>
      </c>
      <c r="AM50" t="str">
        <f>AB40</f>
        <v>SL</v>
      </c>
      <c r="AN50" t="str">
        <f>"&amp;"&amp;AC40</f>
        <v>&amp;SL</v>
      </c>
      <c r="AO50" t="str">
        <f>"&amp;"&amp;AD40</f>
        <v>&amp;WLS-struct</v>
      </c>
      <c r="AP50" t="str">
        <f t="shared" si="48"/>
        <v>&amp;2.04 (0.01)</v>
      </c>
      <c r="AQ50" t="str">
        <f t="shared" si="49"/>
        <v>&amp;92.11 (2.08)</v>
      </c>
      <c r="AR50" t="str">
        <f t="shared" si="50"/>
        <v>&amp;162.11 (3.36)</v>
      </c>
      <c r="AS50" t="str">
        <f t="shared" si="51"/>
        <v>&amp;330.51 (7.54)</v>
      </c>
      <c r="AT50" t="str">
        <f t="shared" si="52"/>
        <v>&amp;9.22 (0.18)</v>
      </c>
      <c r="AU50" s="3" t="s">
        <v>45</v>
      </c>
    </row>
    <row r="51" spans="8:47" x14ac:dyDescent="0.35">
      <c r="H51" t="s">
        <v>23</v>
      </c>
      <c r="I51" t="s">
        <v>19</v>
      </c>
      <c r="L51" t="s">
        <v>36</v>
      </c>
      <c r="M51" t="s">
        <v>36</v>
      </c>
      <c r="N51" t="str">
        <f>N43</f>
        <v>MinT-shrink</v>
      </c>
      <c r="O51" s="1" cm="1">
        <f t="array" ref="O51">SUMPRODUCT((O$27 = $C$1:$G$1) * ($I51 = $B$2:$B$22) * ($H51 = $A$2:$A$22) * ($C$2:$G$22))</f>
        <v>2.0105510376152398</v>
      </c>
      <c r="P51" s="1" cm="1">
        <f t="array" ref="P51">SUMPRODUCT((P$27 = $C$1:$G$1) * ($I51 = $B$2:$B$22) * ($H51 = $A$2:$A$22) * ($C$2:$G$22))</f>
        <v>77.155348085733607</v>
      </c>
      <c r="Q51" s="1" cm="1">
        <f t="array" ref="Q51">SUMPRODUCT((Q$27 = $C$1:$G$1) * ($I51 = $B$2:$B$22) * ($H51 = $A$2:$A$22) * ($C$2:$G$22))</f>
        <v>130.659098874645</v>
      </c>
      <c r="R51" s="1" cm="1">
        <f t="array" ref="R51">SUMPRODUCT((R$27 = $C$1:$G$1) * ($I51 = $B$2:$B$22) * ($H51 = $A$2:$A$22) * ($C$2:$G$22))</f>
        <v>265.27387231706501</v>
      </c>
      <c r="S51" s="1" cm="1">
        <f t="array" ref="S51">SUMPRODUCT((S$27 = $C$1:$G$1) * ($I51 = $B$2:$B$22) * ($H51 = $A$2:$A$22) * ($C$2:$G$22))</f>
        <v>7.5752304090212004</v>
      </c>
      <c r="U51" s="1" cm="1">
        <f t="array" ref="U51">SUMPRODUCT((O$27 = $K$1:$O$1) * ($I51 = $J$2:$J$22) * ($H51 = $I$2:$I$22) * ($K$2:$O$22))</f>
        <v>1.80325185860238E-3</v>
      </c>
      <c r="V51" s="1" cm="1">
        <f t="array" ref="V51">SUMPRODUCT((P$27 = $K$1:$O$1) * ($I51 = $J$2:$J$22) * ($H51 = $I$2:$I$22) * ($K$2:$O$22))</f>
        <v>0.75925913002603895</v>
      </c>
      <c r="W51" s="1" cm="1">
        <f t="array" ref="W51">SUMPRODUCT((Q$27 = $K$1:$O$1) * ($I51 = $J$2:$J$22) * ($H51 = $I$2:$I$22) * ($K$2:$O$22))</f>
        <v>1.91948457516148</v>
      </c>
      <c r="X51" s="1" cm="1">
        <f t="array" ref="X51">SUMPRODUCT((R$27 = $K$1:$O$1) * ($I51 = $J$2:$J$22) * ($H51 = $I$2:$I$22) * ($K$2:$O$22))</f>
        <v>6.6789032298021898</v>
      </c>
      <c r="Y51" s="1" cm="1">
        <f t="array" ref="Y51">SUMPRODUCT((S$27 = $K$1:$O$1) * ($I51 = $J$2:$J$22) * ($H51 = $I$2:$I$22) * ($K$2:$O$22))</f>
        <v>0.119947895844447</v>
      </c>
      <c r="AB51" t="s">
        <v>36</v>
      </c>
      <c r="AC51" t="s">
        <v>36</v>
      </c>
      <c r="AD51" t="str">
        <f>AD43</f>
        <v>MinT-shrink</v>
      </c>
      <c r="AE51" s="1">
        <f t="shared" si="42"/>
        <v>2.0099999999999998</v>
      </c>
      <c r="AF51" s="1">
        <f t="shared" si="43"/>
        <v>77.16</v>
      </c>
      <c r="AG51" s="1">
        <f t="shared" si="44"/>
        <v>130.66</v>
      </c>
      <c r="AH51" s="1">
        <f t="shared" si="45"/>
        <v>265.27</v>
      </c>
      <c r="AI51" s="1">
        <f t="shared" si="46"/>
        <v>7.58</v>
      </c>
      <c r="AL51" t="s">
        <v>44</v>
      </c>
      <c r="AM51" t="str">
        <f>AB41</f>
        <v>SL</v>
      </c>
      <c r="AN51" t="str">
        <f>"&amp;"&amp;AC41</f>
        <v>&amp;SL</v>
      </c>
      <c r="AO51" t="str">
        <f>"&amp;"&amp;AD41</f>
        <v>&amp;WLS-var</v>
      </c>
      <c r="AP51" t="str">
        <f t="shared" si="48"/>
        <v>&amp;2.04 (0.01)</v>
      </c>
      <c r="AQ51" t="str">
        <f t="shared" si="49"/>
        <v>&amp;79.23 (2.26)</v>
      </c>
      <c r="AR51" t="str">
        <f t="shared" si="50"/>
        <v>&amp;135.78 (4.23)</v>
      </c>
      <c r="AS51" t="str">
        <f t="shared" si="51"/>
        <v>&amp;282.67 (8.81)</v>
      </c>
      <c r="AT51" t="str">
        <f t="shared" si="52"/>
        <v>&amp;7.92 (0.22)</v>
      </c>
      <c r="AU51" s="3" t="s">
        <v>45</v>
      </c>
    </row>
    <row r="52" spans="8:47" x14ac:dyDescent="0.35">
      <c r="H52" t="s">
        <v>23</v>
      </c>
      <c r="I52" t="s">
        <v>17</v>
      </c>
      <c r="L52" t="s">
        <v>36</v>
      </c>
      <c r="M52" t="s">
        <v>36</v>
      </c>
      <c r="N52" t="str">
        <f>N44</f>
        <v>ERM</v>
      </c>
      <c r="O52" s="1" cm="1">
        <f t="array" ref="O52">SUMPRODUCT((O$27 = $C$1:$G$1) * ($I52 = $B$2:$B$22) * ($H52 = $A$2:$A$22) * ($C$2:$G$22))</f>
        <v>4.8115856045650798</v>
      </c>
      <c r="P52" s="1" cm="1">
        <f t="array" ref="P52">SUMPRODUCT((P$27 = $C$1:$G$1) * ($I52 = $B$2:$B$22) * ($H52 = $A$2:$A$22) * ($C$2:$G$22))</f>
        <v>176.55925862928001</v>
      </c>
      <c r="Q52" s="1" cm="1">
        <f t="array" ref="Q52">SUMPRODUCT((Q$27 = $C$1:$G$1) * ($I52 = $B$2:$B$22) * ($H52 = $A$2:$A$22) * ($C$2:$G$22))</f>
        <v>290.94204412088999</v>
      </c>
      <c r="R52" s="1" cm="1">
        <f t="array" ref="R52">SUMPRODUCT((R$27 = $C$1:$G$1) * ($I52 = $B$2:$B$22) * ($H52 = $A$2:$A$22) * ($C$2:$G$22))</f>
        <v>539.30274630492897</v>
      </c>
      <c r="S52" s="1" cm="1">
        <f t="array" ref="S52">SUMPRODUCT((S$27 = $C$1:$G$1) * ($I52 = $B$2:$B$22) * ($H52 = $A$2:$A$22) * ($C$2:$G$22))</f>
        <v>16.547766228707399</v>
      </c>
      <c r="U52" s="1" cm="1">
        <f t="array" ref="U52">SUMPRODUCT((O$27 = $K$1:$O$1) * ($I52 = $J$2:$J$22) * ($H52 = $I$2:$I$22) * ($K$2:$O$22))</f>
        <v>0.16054947816100401</v>
      </c>
      <c r="V52" s="1" cm="1">
        <f t="array" ref="V52">SUMPRODUCT((P$27 = $K$1:$O$1) * ($I52 = $J$2:$J$22) * ($H52 = $I$2:$I$22) * ($K$2:$O$22))</f>
        <v>19.998029926798502</v>
      </c>
      <c r="W52" s="1" cm="1">
        <f t="array" ref="W52">SUMPRODUCT((Q$27 = $K$1:$O$1) * ($I52 = $J$2:$J$22) * ($H52 = $I$2:$I$22) * ($K$2:$O$22))</f>
        <v>42.840255797885199</v>
      </c>
      <c r="X52" s="1" cm="1">
        <f t="array" ref="X52">SUMPRODUCT((R$27 = $K$1:$O$1) * ($I52 = $J$2:$J$22) * ($H52 = $I$2:$I$22) * ($K$2:$O$22))</f>
        <v>67.071963275617193</v>
      </c>
      <c r="Y52" s="1" cm="1">
        <f t="array" ref="Y52">SUMPRODUCT((S$27 = $K$1:$O$1) * ($I52 = $J$2:$J$22) * ($H52 = $I$2:$I$22) * ($K$2:$O$22))</f>
        <v>1.62461531664967</v>
      </c>
      <c r="AB52" t="s">
        <v>36</v>
      </c>
      <c r="AC52" t="s">
        <v>36</v>
      </c>
      <c r="AD52" t="str">
        <f>AD44</f>
        <v>ERM</v>
      </c>
      <c r="AE52" s="1">
        <f t="shared" si="42"/>
        <v>4.8099999999999996</v>
      </c>
      <c r="AF52" s="1">
        <f t="shared" si="43"/>
        <v>176.56</v>
      </c>
      <c r="AG52" s="1">
        <f t="shared" si="44"/>
        <v>290.94</v>
      </c>
      <c r="AH52" s="1">
        <f t="shared" si="45"/>
        <v>539.29999999999995</v>
      </c>
      <c r="AI52" s="1">
        <f t="shared" si="46"/>
        <v>16.55</v>
      </c>
      <c r="AL52" t="s">
        <v>44</v>
      </c>
      <c r="AM52" t="str">
        <f>AB42</f>
        <v>SL</v>
      </c>
      <c r="AN52" t="str">
        <f>"&amp;"&amp;AC42</f>
        <v>&amp;SL</v>
      </c>
      <c r="AO52" t="str">
        <f>"&amp;"&amp;AD42</f>
        <v>&amp;MinT-cov</v>
      </c>
      <c r="AP52" t="str">
        <f t="shared" si="48"/>
        <v>&amp;2.05 (0.01)</v>
      </c>
      <c r="AQ52" t="str">
        <f t="shared" si="49"/>
        <v>&amp;77.27 (3.32)</v>
      </c>
      <c r="AR52" t="str">
        <f t="shared" si="50"/>
        <v>&amp;127.32 (7.35)</v>
      </c>
      <c r="AS52" t="str">
        <f t="shared" si="51"/>
        <v>&amp;269.02 (16.04)</v>
      </c>
      <c r="AT52" t="str">
        <f t="shared" si="52"/>
        <v>&amp;7.58 (0.38)</v>
      </c>
      <c r="AU52" s="3" t="s">
        <v>45</v>
      </c>
    </row>
    <row r="53" spans="8:47" x14ac:dyDescent="0.35">
      <c r="AL53" t="s">
        <v>44</v>
      </c>
      <c r="AM53" t="str">
        <f>AB43</f>
        <v>SL</v>
      </c>
      <c r="AN53" t="str">
        <f>"&amp;"&amp;AC43</f>
        <v>&amp;SL</v>
      </c>
      <c r="AO53" t="str">
        <f>"&amp;"&amp;AD43</f>
        <v>&amp;MinT-shrink</v>
      </c>
      <c r="AP53" t="str">
        <f t="shared" si="48"/>
        <v>&amp;2.04 (0.01)</v>
      </c>
      <c r="AQ53" t="str">
        <f t="shared" si="49"/>
        <v>&amp;78.93 (2.31)</v>
      </c>
      <c r="AR53" t="str">
        <f t="shared" si="50"/>
        <v>&amp;135.13 (4.36)</v>
      </c>
      <c r="AS53" t="str">
        <f t="shared" si="51"/>
        <v>&amp;281.22 (9.11)</v>
      </c>
      <c r="AT53" t="str">
        <f t="shared" si="52"/>
        <v>&amp;7.88 (0.23)</v>
      </c>
      <c r="AU53" s="3" t="s">
        <v>45</v>
      </c>
    </row>
    <row r="54" spans="8:47" x14ac:dyDescent="0.35">
      <c r="AL54" t="s">
        <v>44</v>
      </c>
      <c r="AM54" t="str">
        <f>AB44</f>
        <v>SL</v>
      </c>
      <c r="AN54" t="str">
        <f>"&amp;"&amp;AC44</f>
        <v>&amp;SL</v>
      </c>
      <c r="AO54" t="str">
        <f>"&amp;"&amp;AD44</f>
        <v>&amp;ERM</v>
      </c>
      <c r="AP54" t="str">
        <f t="shared" si="48"/>
        <v>&amp;3.73 (0.08)</v>
      </c>
      <c r="AQ54" t="str">
        <f t="shared" si="49"/>
        <v>&amp;120.31 (14.55)</v>
      </c>
      <c r="AR54" t="str">
        <f t="shared" si="50"/>
        <v>&amp;184.77 (30.82)</v>
      </c>
      <c r="AS54" t="str">
        <f t="shared" si="51"/>
        <v>&amp;371.55 (70.75)</v>
      </c>
      <c r="AT54" t="str">
        <f t="shared" si="52"/>
        <v>&amp;11.24 (1.49)</v>
      </c>
      <c r="AU54" s="3" t="s">
        <v>45</v>
      </c>
    </row>
  </sheetData>
  <hyperlinks>
    <hyperlink ref="AU30" r:id="rId1"/>
    <hyperlink ref="AU31" r:id="rId2"/>
    <hyperlink ref="AU32" r:id="rId3"/>
    <hyperlink ref="AU33" r:id="rId4"/>
    <hyperlink ref="AU34" r:id="rId5"/>
    <hyperlink ref="AU35" r:id="rId6"/>
    <hyperlink ref="AU36" r:id="rId7"/>
    <hyperlink ref="AU48" r:id="rId8"/>
    <hyperlink ref="AU49" r:id="rId9"/>
    <hyperlink ref="AU50" r:id="rId10"/>
    <hyperlink ref="AU51" r:id="rId11"/>
    <hyperlink ref="AU52" r:id="rId12"/>
    <hyperlink ref="AU53" r:id="rId13"/>
    <hyperlink ref="AU54" r:id="rId14"/>
    <hyperlink ref="AU39" r:id="rId15"/>
    <hyperlink ref="AU40" r:id="rId16"/>
    <hyperlink ref="AU41" r:id="rId17"/>
    <hyperlink ref="AU42" r:id="rId18"/>
    <hyperlink ref="AU43" r:id="rId19"/>
    <hyperlink ref="AU44" r:id="rId20"/>
    <hyperlink ref="AU45" r:id="rId21"/>
    <hyperlink ref="AU29" r:id="rId22"/>
    <hyperlink ref="AU47" r:id="rId23"/>
    <hyperlink ref="AU38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relative</vt:lpstr>
      <vt:lpstr>absolute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Sprangers</dc:creator>
  <cp:lastModifiedBy>Olivier Sprangers</cp:lastModifiedBy>
  <dcterms:created xsi:type="dcterms:W3CDTF">2023-06-08T17:39:30Z</dcterms:created>
  <dcterms:modified xsi:type="dcterms:W3CDTF">2023-06-08T18:16:14Z</dcterms:modified>
</cp:coreProperties>
</file>