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8362a244f4f5b/Phd/Repositories/hfas/src/exp_m5/exp2_allstores/"/>
    </mc:Choice>
  </mc:AlternateContent>
  <xr:revisionPtr revIDLastSave="121" documentId="8_{813FFE37-D296-4D81-A5DA-29702FAE8FF8}" xr6:coauthVersionLast="47" xr6:coauthVersionMax="47" xr10:uidLastSave="{E1DB6F7C-953F-45F4-9C05-E76ABBF31BC4}"/>
  <bookViews>
    <workbookView xWindow="-110" yWindow="-110" windowWidth="38620" windowHeight="21100" xr2:uid="{00000000-000D-0000-FFFF-FFFF00000000}"/>
  </bookViews>
  <sheets>
    <sheet name="relative" sheetId="1" r:id="rId1"/>
    <sheet name="absolu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1" i="1" l="1" a="1"/>
  <c r="AJ31" i="1" s="1"/>
  <c r="BB50" i="1" s="1"/>
  <c r="BU43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I31" i="1" a="1"/>
  <c r="AI31" i="1" s="1"/>
  <c r="AI32" i="1" a="1"/>
  <c r="AI32" i="1" s="1"/>
  <c r="BA32" i="1" s="1"/>
  <c r="BT32" i="1" s="1"/>
  <c r="AI33" i="1" a="1"/>
  <c r="AI33" i="1" s="1"/>
  <c r="BA33" i="1" s="1"/>
  <c r="BT33" i="1" s="1"/>
  <c r="AI34" i="1" a="1"/>
  <c r="AI34" i="1" s="1"/>
  <c r="AI35" i="1" a="1"/>
  <c r="AI35" i="1" s="1"/>
  <c r="AI36" i="1" a="1"/>
  <c r="AI36" i="1" s="1"/>
  <c r="AI37" i="1" a="1"/>
  <c r="AI37" i="1" s="1"/>
  <c r="AI39" i="1" a="1"/>
  <c r="AI39" i="1" s="1"/>
  <c r="AI40" i="1" a="1"/>
  <c r="AI40" i="1" s="1"/>
  <c r="AI41" i="1" a="1"/>
  <c r="AI41" i="1" s="1"/>
  <c r="AI42" i="1" a="1"/>
  <c r="AI42" i="1" s="1"/>
  <c r="AI43" i="1" a="1"/>
  <c r="AI43" i="1" s="1"/>
  <c r="AI44" i="1" a="1"/>
  <c r="AI44" i="1" s="1"/>
  <c r="AI45" i="1" a="1"/>
  <c r="AI45" i="1" s="1"/>
  <c r="AI47" i="1" a="1"/>
  <c r="AI47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 s="1"/>
  <c r="AI53" i="1" a="1"/>
  <c r="AI53" i="1" s="1"/>
  <c r="BA53" i="1" s="1"/>
  <c r="BT46" i="1" s="1"/>
  <c r="AA31" i="1" a="1"/>
  <c r="AA31" i="1" s="1"/>
  <c r="AS31" i="1" s="1"/>
  <c r="AB31" i="1" a="1"/>
  <c r="AB31" i="1" s="1"/>
  <c r="AT31" i="1" s="1"/>
  <c r="AC31" i="1" a="1"/>
  <c r="AC31" i="1" s="1"/>
  <c r="AU31" i="1" s="1"/>
  <c r="BN31" i="1" s="1"/>
  <c r="AD31" i="1" a="1"/>
  <c r="AD31" i="1" s="1"/>
  <c r="AV31" i="1" s="1"/>
  <c r="BO31" i="1" s="1"/>
  <c r="AE31" i="1" a="1"/>
  <c r="AE31" i="1" s="1"/>
  <c r="AF31" i="1" a="1"/>
  <c r="AF31" i="1" s="1"/>
  <c r="AG31" i="1" a="1"/>
  <c r="AG31" i="1" s="1"/>
  <c r="AY31" i="1" s="1"/>
  <c r="BR31" i="1" s="1"/>
  <c r="AH31" i="1" a="1"/>
  <c r="AH31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A36" i="1" a="1"/>
  <c r="AA36" i="1" s="1"/>
  <c r="AS36" i="1" s="1"/>
  <c r="AB36" i="1" a="1"/>
  <c r="AB36" i="1" s="1"/>
  <c r="AC36" i="1" a="1"/>
  <c r="AC36" i="1" s="1"/>
  <c r="AD36" i="1" a="1"/>
  <c r="AD36" i="1" s="1"/>
  <c r="AE36" i="1" a="1"/>
  <c r="AE36" i="1" s="1"/>
  <c r="AW36" i="1" s="1"/>
  <c r="BP36" i="1" s="1"/>
  <c r="AF36" i="1" a="1"/>
  <c r="AF36" i="1" s="1"/>
  <c r="AG36" i="1" a="1"/>
  <c r="AG36" i="1" s="1"/>
  <c r="AH36" i="1" a="1"/>
  <c r="AH36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A40" i="1" a="1"/>
  <c r="AA40" i="1" s="1"/>
  <c r="AS40" i="1" s="1"/>
  <c r="AB40" i="1" a="1"/>
  <c r="AB40" i="1" s="1"/>
  <c r="AT40" i="1" s="1"/>
  <c r="AC40" i="1" a="1"/>
  <c r="AC40" i="1" s="1"/>
  <c r="AU40" i="1" s="1"/>
  <c r="BN5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Z41" i="1" s="1"/>
  <c r="BS51" i="1" s="1"/>
  <c r="AA42" i="1" a="1"/>
  <c r="AA42" i="1" s="1"/>
  <c r="AS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A45" i="1" a="1"/>
  <c r="AA45" i="1" s="1"/>
  <c r="AB45" i="1" a="1"/>
  <c r="AB45" i="1" s="1"/>
  <c r="AC45" i="1" a="1"/>
  <c r="AC45" i="1" s="1"/>
  <c r="AU45" i="1" s="1"/>
  <c r="BN5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A47" i="1" a="1"/>
  <c r="AA47" i="1" s="1"/>
  <c r="AB47" i="1" a="1"/>
  <c r="AB47" i="1" s="1"/>
  <c r="AC47" i="1" a="1"/>
  <c r="AC47" i="1" s="1"/>
  <c r="AD47" i="1" a="1"/>
  <c r="AD47" i="1" s="1"/>
  <c r="AE47" i="1" a="1"/>
  <c r="AE47" i="1" s="1"/>
  <c r="AF47" i="1" a="1"/>
  <c r="AF47" i="1" s="1"/>
  <c r="AG47" i="1" a="1"/>
  <c r="AG47" i="1" s="1"/>
  <c r="AH47" i="1" a="1"/>
  <c r="AH47" i="1" s="1"/>
  <c r="AA48" i="1" a="1"/>
  <c r="AA48" i="1" s="1"/>
  <c r="AS48" i="1" s="1"/>
  <c r="AB48" i="1" a="1"/>
  <c r="AB48" i="1" s="1"/>
  <c r="AC48" i="1" a="1"/>
  <c r="AC48" i="1" s="1"/>
  <c r="AD48" i="1" a="1"/>
  <c r="AD48" i="1" s="1"/>
  <c r="AE48" i="1" a="1"/>
  <c r="AE48" i="1" s="1"/>
  <c r="AF48" i="1" a="1"/>
  <c r="AF48" i="1" s="1"/>
  <c r="AG48" i="1" a="1"/>
  <c r="AG48" i="1" s="1"/>
  <c r="AH48" i="1" a="1"/>
  <c r="AH48" i="1" s="1"/>
  <c r="AA49" i="1" a="1"/>
  <c r="AA49" i="1" s="1"/>
  <c r="AB49" i="1" a="1"/>
  <c r="AB49" i="1" s="1"/>
  <c r="AC49" i="1" a="1"/>
  <c r="AC49" i="1" s="1"/>
  <c r="AD49" i="1" a="1"/>
  <c r="AD49" i="1" s="1"/>
  <c r="AE49" i="1" a="1"/>
  <c r="AE49" i="1" s="1"/>
  <c r="AF49" i="1" a="1"/>
  <c r="AF49" i="1" s="1"/>
  <c r="AG49" i="1" a="1"/>
  <c r="AG49" i="1" s="1"/>
  <c r="AH49" i="1" a="1"/>
  <c r="AH49" i="1" s="1"/>
  <c r="AZ49" i="1" s="1"/>
  <c r="BS42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A52" i="1" a="1"/>
  <c r="AA52" i="1" s="1"/>
  <c r="AB52" i="1" a="1"/>
  <c r="AB52" i="1" s="1"/>
  <c r="AC52" i="1" a="1"/>
  <c r="AC52" i="1" s="1"/>
  <c r="AD52" i="1" a="1"/>
  <c r="AD52" i="1" s="1"/>
  <c r="AE52" i="1" a="1"/>
  <c r="AE52" i="1" s="1"/>
  <c r="AF52" i="1" a="1"/>
  <c r="AF52" i="1" s="1"/>
  <c r="AG52" i="1" a="1"/>
  <c r="AG52" i="1" s="1"/>
  <c r="AH52" i="1" a="1"/>
  <c r="AH52" i="1" s="1"/>
  <c r="AA53" i="1" a="1"/>
  <c r="AA53" i="1" s="1"/>
  <c r="AS53" i="1" s="1"/>
  <c r="AB53" i="1" a="1"/>
  <c r="AB53" i="1" s="1"/>
  <c r="AC53" i="1" a="1"/>
  <c r="AC53" i="1" s="1"/>
  <c r="AD53" i="1" a="1"/>
  <c r="AD53" i="1" s="1"/>
  <c r="AE53" i="1" a="1"/>
  <c r="AE53" i="1" s="1"/>
  <c r="AF53" i="1" a="1"/>
  <c r="AF53" i="1" s="1"/>
  <c r="AG53" i="1" a="1"/>
  <c r="AG53" i="1" s="1"/>
  <c r="AH53" i="1" a="1"/>
  <c r="AH53" i="1" s="1"/>
  <c r="X48" i="1" a="1"/>
  <c r="X48" i="1" s="1"/>
  <c r="Y48" i="1" a="1"/>
  <c r="Y48" i="1" s="1"/>
  <c r="AQ48" i="1" s="1"/>
  <c r="Z48" i="1" a="1"/>
  <c r="Z48" i="1" s="1"/>
  <c r="X49" i="1" a="1"/>
  <c r="X49" i="1" s="1"/>
  <c r="Y49" i="1" a="1"/>
  <c r="Y49" i="1" s="1"/>
  <c r="Z49" i="1" a="1"/>
  <c r="Z49" i="1" s="1"/>
  <c r="X50" i="1" a="1"/>
  <c r="X50" i="1" s="1"/>
  <c r="Y50" i="1" a="1"/>
  <c r="Y50" i="1" s="1"/>
  <c r="Z50" i="1" a="1"/>
  <c r="Z50" i="1" s="1"/>
  <c r="AR50" i="1" s="1"/>
  <c r="X51" i="1" a="1"/>
  <c r="X51" i="1" s="1"/>
  <c r="Y51" i="1" a="1"/>
  <c r="Y51" i="1" s="1"/>
  <c r="Z51" i="1" a="1"/>
  <c r="Z51" i="1" s="1"/>
  <c r="X52" i="1" a="1"/>
  <c r="X52" i="1" s="1"/>
  <c r="Y52" i="1" a="1"/>
  <c r="Y52" i="1" s="1"/>
  <c r="Z52" i="1" a="1"/>
  <c r="Z52" i="1" s="1"/>
  <c r="X53" i="1" a="1"/>
  <c r="X53" i="1" s="1"/>
  <c r="Y53" i="1" a="1"/>
  <c r="Y53" i="1" s="1"/>
  <c r="Z53" i="1" a="1"/>
  <c r="Z53" i="1" s="1"/>
  <c r="Z47" i="1" a="1"/>
  <c r="Z47" i="1" s="1"/>
  <c r="Y47" i="1" a="1"/>
  <c r="Y47" i="1" s="1"/>
  <c r="X47" i="1" a="1"/>
  <c r="X47" i="1" s="1"/>
  <c r="X40" i="1" a="1"/>
  <c r="X40" i="1" s="1"/>
  <c r="Y40" i="1" a="1"/>
  <c r="Y40" i="1" s="1"/>
  <c r="Z40" i="1" a="1"/>
  <c r="Z40" i="1" s="1"/>
  <c r="X41" i="1" a="1"/>
  <c r="X41" i="1" s="1"/>
  <c r="Y41" i="1" a="1"/>
  <c r="Y41" i="1" s="1"/>
  <c r="Z41" i="1" a="1"/>
  <c r="Z41" i="1" s="1"/>
  <c r="X42" i="1" a="1"/>
  <c r="X42" i="1" s="1"/>
  <c r="Y42" i="1" a="1"/>
  <c r="Y42" i="1" s="1"/>
  <c r="AQ42" i="1" s="1"/>
  <c r="Z42" i="1" a="1"/>
  <c r="Z42" i="1" s="1"/>
  <c r="AR42" i="1" s="1"/>
  <c r="X43" i="1" a="1"/>
  <c r="X43" i="1" s="1"/>
  <c r="Y43" i="1" a="1"/>
  <c r="Y43" i="1" s="1"/>
  <c r="Z43" i="1" a="1"/>
  <c r="Z43" i="1" s="1"/>
  <c r="X44" i="1" a="1"/>
  <c r="X44" i="1" s="1"/>
  <c r="Y44" i="1" a="1"/>
  <c r="Y44" i="1" s="1"/>
  <c r="Z44" i="1" a="1"/>
  <c r="Z44" i="1" s="1"/>
  <c r="X45" i="1" a="1"/>
  <c r="X45" i="1" s="1"/>
  <c r="Y45" i="1" a="1"/>
  <c r="Y45" i="1" s="1"/>
  <c r="Z45" i="1" a="1"/>
  <c r="Z45" i="1" s="1"/>
  <c r="Z39" i="1" a="1"/>
  <c r="Z39" i="1" s="1"/>
  <c r="Y39" i="1" a="1"/>
  <c r="Y39" i="1" s="1"/>
  <c r="X39" i="1" a="1"/>
  <c r="X39" i="1" s="1"/>
  <c r="X32" i="1" a="1"/>
  <c r="X32" i="1" s="1"/>
  <c r="Y32" i="1" a="1"/>
  <c r="Y32" i="1" s="1"/>
  <c r="Z32" i="1" a="1"/>
  <c r="Z32" i="1" s="1"/>
  <c r="AR32" i="1" s="1"/>
  <c r="X33" i="1" a="1"/>
  <c r="X33" i="1" s="1"/>
  <c r="Y33" i="1" a="1"/>
  <c r="Y33" i="1" s="1"/>
  <c r="Z33" i="1" a="1"/>
  <c r="Z33" i="1" s="1"/>
  <c r="X34" i="1" a="1"/>
  <c r="X34" i="1" s="1"/>
  <c r="Y34" i="1" a="1"/>
  <c r="Y34" i="1" s="1"/>
  <c r="AQ34" i="1" s="1"/>
  <c r="Z34" i="1" a="1"/>
  <c r="Z34" i="1" s="1"/>
  <c r="X35" i="1" a="1"/>
  <c r="X35" i="1" s="1"/>
  <c r="Y35" i="1" a="1"/>
  <c r="Y35" i="1" s="1"/>
  <c r="Z35" i="1" a="1"/>
  <c r="Z35" i="1" s="1"/>
  <c r="X36" i="1" a="1"/>
  <c r="X36" i="1" s="1"/>
  <c r="Y36" i="1" a="1"/>
  <c r="Y36" i="1" s="1"/>
  <c r="Z36" i="1" a="1"/>
  <c r="Z36" i="1" s="1"/>
  <c r="X37" i="1" a="1"/>
  <c r="X37" i="1" s="1"/>
  <c r="Y37" i="1" a="1"/>
  <c r="Y37" i="1" s="1"/>
  <c r="Z37" i="1" a="1"/>
  <c r="Z37" i="1" s="1"/>
  <c r="Y31" i="1" a="1"/>
  <c r="Y31" i="1" s="1"/>
  <c r="AQ31" i="1" s="1"/>
  <c r="Z31" i="1" a="1"/>
  <c r="Z31" i="1" s="1"/>
  <c r="AR31" i="1" s="1"/>
  <c r="X31" i="1" a="1"/>
  <c r="X31" i="1" s="1"/>
  <c r="AU30" i="2"/>
  <c r="AT30" i="2"/>
  <c r="AS30" i="2"/>
  <c r="AA47" i="2" a="1"/>
  <c r="AA47" i="2" s="1"/>
  <c r="AB47" i="2" a="1"/>
  <c r="AB47" i="2" s="1"/>
  <c r="AC47" i="2" a="1"/>
  <c r="AC47" i="2" s="1"/>
  <c r="AD47" i="2" a="1"/>
  <c r="AD47" i="2" s="1"/>
  <c r="AE47" i="2" a="1"/>
  <c r="AE47" i="2" s="1"/>
  <c r="AA48" i="2" a="1"/>
  <c r="AA48" i="2" s="1"/>
  <c r="AB48" i="2" a="1"/>
  <c r="AB48" i="2" s="1"/>
  <c r="AC48" i="2" a="1"/>
  <c r="AC48" i="2" s="1"/>
  <c r="AD48" i="2" a="1"/>
  <c r="AD48" i="2" s="1"/>
  <c r="AE48" i="2" a="1"/>
  <c r="AE48" i="2" s="1"/>
  <c r="AA49" i="2" a="1"/>
  <c r="AA49" i="2" s="1"/>
  <c r="AB49" i="2" a="1"/>
  <c r="AB49" i="2" s="1"/>
  <c r="AC49" i="2" a="1"/>
  <c r="AC49" i="2" s="1"/>
  <c r="AD49" i="2" a="1"/>
  <c r="AD49" i="2" s="1"/>
  <c r="AE49" i="2" a="1"/>
  <c r="AE49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A52" i="2" a="1"/>
  <c r="AA52" i="2" s="1"/>
  <c r="AB52" i="2" a="1"/>
  <c r="AB52" i="2" s="1"/>
  <c r="AC52" i="2" a="1"/>
  <c r="AC52" i="2" s="1"/>
  <c r="AD52" i="2" a="1"/>
  <c r="AD52" i="2" s="1"/>
  <c r="AE52" i="2" a="1"/>
  <c r="AE52" i="2" s="1"/>
  <c r="AE46" i="2" a="1"/>
  <c r="AE46" i="2" s="1"/>
  <c r="AD46" i="2" a="1"/>
  <c r="AD46" i="2" s="1"/>
  <c r="AC46" i="2" a="1"/>
  <c r="AC46" i="2" s="1"/>
  <c r="AB46" i="2" a="1"/>
  <c r="AB46" i="2" s="1"/>
  <c r="AA46" i="2" a="1"/>
  <c r="AA46" i="2" s="1"/>
  <c r="AA39" i="2" a="1"/>
  <c r="AA39" i="2" s="1"/>
  <c r="AB39" i="2" a="1"/>
  <c r="AB39" i="2" s="1"/>
  <c r="AC39" i="2" a="1"/>
  <c r="AC39" i="2" s="1"/>
  <c r="AD39" i="2" a="1"/>
  <c r="AD39" i="2" s="1"/>
  <c r="AE39" i="2" a="1"/>
  <c r="AE39" i="2" s="1"/>
  <c r="AA40" i="2" a="1"/>
  <c r="AA40" i="2" s="1"/>
  <c r="AB40" i="2" a="1"/>
  <c r="AB40" i="2" s="1"/>
  <c r="AC40" i="2" a="1"/>
  <c r="AC40" i="2" s="1"/>
  <c r="AD40" i="2" a="1"/>
  <c r="AD40" i="2" s="1"/>
  <c r="AE40" i="2" a="1"/>
  <c r="AE40" i="2" s="1"/>
  <c r="AA41" i="2" a="1"/>
  <c r="AA41" i="2" s="1"/>
  <c r="AB41" i="2" a="1"/>
  <c r="AB41" i="2" s="1"/>
  <c r="AC41" i="2" a="1"/>
  <c r="AC41" i="2" s="1"/>
  <c r="AD41" i="2" a="1"/>
  <c r="AD41" i="2" s="1"/>
  <c r="AE41" i="2" a="1"/>
  <c r="AE41" i="2" s="1"/>
  <c r="AA42" i="2" a="1"/>
  <c r="AA42" i="2" s="1"/>
  <c r="AB42" i="2" a="1"/>
  <c r="AB42" i="2" s="1"/>
  <c r="AC42" i="2" a="1"/>
  <c r="AC42" i="2" s="1"/>
  <c r="AD42" i="2" a="1"/>
  <c r="AD42" i="2" s="1"/>
  <c r="AE42" i="2" a="1"/>
  <c r="AE42" i="2" s="1"/>
  <c r="AA43" i="2" a="1"/>
  <c r="AA43" i="2" s="1"/>
  <c r="AB43" i="2" a="1"/>
  <c r="AB43" i="2" s="1"/>
  <c r="AC43" i="2" a="1"/>
  <c r="AC43" i="2" s="1"/>
  <c r="AD43" i="2" a="1"/>
  <c r="AD43" i="2" s="1"/>
  <c r="AE43" i="2" a="1"/>
  <c r="AE43" i="2" s="1"/>
  <c r="AA44" i="2" a="1"/>
  <c r="AA44" i="2" s="1"/>
  <c r="AB44" i="2" a="1"/>
  <c r="AB44" i="2" s="1"/>
  <c r="AC44" i="2" a="1"/>
  <c r="AC44" i="2" s="1"/>
  <c r="AD44" i="2" a="1"/>
  <c r="AD44" i="2" s="1"/>
  <c r="AE44" i="2" a="1"/>
  <c r="AE44" i="2" s="1"/>
  <c r="AE38" i="2" a="1"/>
  <c r="AE38" i="2" s="1"/>
  <c r="AD38" i="2" a="1"/>
  <c r="AD38" i="2" s="1"/>
  <c r="AC38" i="2" a="1"/>
  <c r="AC38" i="2" s="1"/>
  <c r="AB38" i="2" a="1"/>
  <c r="AB38" i="2" s="1"/>
  <c r="AA38" i="2" a="1"/>
  <c r="AA38" i="2" s="1"/>
  <c r="AA31" i="2" a="1"/>
  <c r="AA31" i="2" s="1"/>
  <c r="AB31" i="2" a="1"/>
  <c r="AB31" i="2"/>
  <c r="AC31" i="2" a="1"/>
  <c r="AC31" i="2" s="1"/>
  <c r="AD31" i="2" a="1"/>
  <c r="AD31" i="2" s="1"/>
  <c r="AE31" i="2" a="1"/>
  <c r="AE31" i="2" s="1"/>
  <c r="AA32" i="2" a="1"/>
  <c r="AA32" i="2" s="1"/>
  <c r="AB32" i="2" a="1"/>
  <c r="AB32" i="2" s="1"/>
  <c r="AC32" i="2" a="1"/>
  <c r="AC32" i="2" s="1"/>
  <c r="AD32" i="2" a="1"/>
  <c r="AD32" i="2" s="1"/>
  <c r="AE32" i="2" a="1"/>
  <c r="AE32" i="2" s="1"/>
  <c r="AA33" i="2" a="1"/>
  <c r="AA33" i="2" s="1"/>
  <c r="AB33" i="2" a="1"/>
  <c r="AB33" i="2" s="1"/>
  <c r="AC33" i="2" a="1"/>
  <c r="AC33" i="2" s="1"/>
  <c r="AD33" i="2" a="1"/>
  <c r="AD33" i="2" s="1"/>
  <c r="AE33" i="2" a="1"/>
  <c r="AE33" i="2" s="1"/>
  <c r="AA34" i="2" a="1"/>
  <c r="AA34" i="2" s="1"/>
  <c r="AB34" i="2" a="1"/>
  <c r="AB34" i="2" s="1"/>
  <c r="AC34" i="2" a="1"/>
  <c r="AC34" i="2"/>
  <c r="AD34" i="2" a="1"/>
  <c r="AD34" i="2" s="1"/>
  <c r="AE34" i="2" a="1"/>
  <c r="AE34" i="2" s="1"/>
  <c r="AA35" i="2" a="1"/>
  <c r="AA35" i="2" s="1"/>
  <c r="AB35" i="2" a="1"/>
  <c r="AB35" i="2" s="1"/>
  <c r="AC35" i="2" a="1"/>
  <c r="AC35" i="2" s="1"/>
  <c r="AD35" i="2" a="1"/>
  <c r="AD35" i="2" s="1"/>
  <c r="AE35" i="2" a="1"/>
  <c r="AE35" i="2" s="1"/>
  <c r="AA36" i="2" a="1"/>
  <c r="AA36" i="2" s="1"/>
  <c r="AB36" i="2" a="1"/>
  <c r="AB36" i="2" s="1"/>
  <c r="AC36" i="2" a="1"/>
  <c r="AC36" i="2" s="1"/>
  <c r="AD36" i="2" a="1"/>
  <c r="AD36" i="2" s="1"/>
  <c r="AE36" i="2" a="1"/>
  <c r="AE36" i="2" s="1"/>
  <c r="AB30" i="2" a="1"/>
  <c r="AB30" i="2" s="1"/>
  <c r="AC30" i="2" a="1"/>
  <c r="AC30" i="2" s="1"/>
  <c r="AD30" i="2" a="1"/>
  <c r="AD30" i="2" s="1"/>
  <c r="AE30" i="2" a="1"/>
  <c r="AE30" i="2" s="1"/>
  <c r="AA30" i="2" a="1"/>
  <c r="AA30" i="2" s="1"/>
  <c r="AU54" i="2"/>
  <c r="AT54" i="2"/>
  <c r="AS54" i="2"/>
  <c r="AU53" i="2"/>
  <c r="AT53" i="2"/>
  <c r="AS53" i="2"/>
  <c r="AU52" i="2"/>
  <c r="AT52" i="2"/>
  <c r="AS52" i="2"/>
  <c r="AJ52" i="2"/>
  <c r="AU45" i="2" s="1"/>
  <c r="S52" i="2" a="1"/>
  <c r="S52" i="2" s="1"/>
  <c r="AO52" i="2" s="1"/>
  <c r="R52" i="2" a="1"/>
  <c r="R52" i="2" s="1"/>
  <c r="AN52" i="2" s="1"/>
  <c r="Q52" i="2" a="1"/>
  <c r="Q52" i="2" s="1"/>
  <c r="AM52" i="2" s="1"/>
  <c r="P52" i="2" a="1"/>
  <c r="P52" i="2" s="1"/>
  <c r="AL52" i="2" s="1"/>
  <c r="O52" i="2" a="1"/>
  <c r="O52" i="2" s="1"/>
  <c r="AK52" i="2" s="1"/>
  <c r="N52" i="2"/>
  <c r="AU51" i="2"/>
  <c r="AT51" i="2"/>
  <c r="AS51" i="2"/>
  <c r="AJ51" i="2"/>
  <c r="AU44" i="2" s="1"/>
  <c r="S51" i="2" a="1"/>
  <c r="S51" i="2" s="1"/>
  <c r="AO51" i="2" s="1"/>
  <c r="R51" i="2" a="1"/>
  <c r="R51" i="2" s="1"/>
  <c r="AN51" i="2" s="1"/>
  <c r="Q51" i="2" a="1"/>
  <c r="Q51" i="2" s="1"/>
  <c r="AM51" i="2" s="1"/>
  <c r="P51" i="2" a="1"/>
  <c r="P51" i="2" s="1"/>
  <c r="AL51" i="2" s="1"/>
  <c r="O51" i="2" a="1"/>
  <c r="O51" i="2" s="1"/>
  <c r="AK51" i="2" s="1"/>
  <c r="N51" i="2"/>
  <c r="AU50" i="2"/>
  <c r="AT50" i="2"/>
  <c r="AS50" i="2"/>
  <c r="AJ50" i="2"/>
  <c r="AU43" i="2" s="1"/>
  <c r="S50" i="2" a="1"/>
  <c r="S50" i="2" s="1"/>
  <c r="AO50" i="2" s="1"/>
  <c r="R50" i="2" a="1"/>
  <c r="R50" i="2" s="1"/>
  <c r="AN50" i="2" s="1"/>
  <c r="Q50" i="2" a="1"/>
  <c r="Q50" i="2" s="1"/>
  <c r="AM50" i="2" s="1"/>
  <c r="P50" i="2" a="1"/>
  <c r="P50" i="2" s="1"/>
  <c r="AL50" i="2" s="1"/>
  <c r="O50" i="2" a="1"/>
  <c r="O50" i="2" s="1"/>
  <c r="AK50" i="2" s="1"/>
  <c r="N50" i="2"/>
  <c r="AU49" i="2"/>
  <c r="AT49" i="2"/>
  <c r="AS49" i="2"/>
  <c r="AJ49" i="2"/>
  <c r="AU42" i="2" s="1"/>
  <c r="S49" i="2" a="1"/>
  <c r="S49" i="2" s="1"/>
  <c r="AO49" i="2" s="1"/>
  <c r="R49" i="2" a="1"/>
  <c r="R49" i="2" s="1"/>
  <c r="AN49" i="2" s="1"/>
  <c r="Q49" i="2" a="1"/>
  <c r="Q49" i="2" s="1"/>
  <c r="AM49" i="2" s="1"/>
  <c r="P49" i="2" a="1"/>
  <c r="P49" i="2" s="1"/>
  <c r="AL49" i="2" s="1"/>
  <c r="O49" i="2" a="1"/>
  <c r="O49" i="2" s="1"/>
  <c r="AK49" i="2" s="1"/>
  <c r="N49" i="2"/>
  <c r="AU48" i="2"/>
  <c r="AT48" i="2"/>
  <c r="AS48" i="2"/>
  <c r="AJ48" i="2"/>
  <c r="AU41" i="2" s="1"/>
  <c r="S48" i="2" a="1"/>
  <c r="S48" i="2" s="1"/>
  <c r="AO48" i="2" s="1"/>
  <c r="R48" i="2" a="1"/>
  <c r="R48" i="2" s="1"/>
  <c r="AN48" i="2" s="1"/>
  <c r="Q48" i="2" a="1"/>
  <c r="Q48" i="2" s="1"/>
  <c r="AM48" i="2" s="1"/>
  <c r="P48" i="2" a="1"/>
  <c r="P48" i="2" s="1"/>
  <c r="AL48" i="2" s="1"/>
  <c r="O48" i="2" a="1"/>
  <c r="O48" i="2" s="1"/>
  <c r="AK48" i="2" s="1"/>
  <c r="N48" i="2"/>
  <c r="AR47" i="2"/>
  <c r="AJ47" i="2"/>
  <c r="AU40" i="2" s="1"/>
  <c r="S47" i="2" a="1"/>
  <c r="S47" i="2" s="1"/>
  <c r="AO47" i="2" s="1"/>
  <c r="R47" i="2" a="1"/>
  <c r="R47" i="2" s="1"/>
  <c r="AN47" i="2" s="1"/>
  <c r="Q47" i="2" a="1"/>
  <c r="Q47" i="2" s="1"/>
  <c r="AM47" i="2" s="1"/>
  <c r="P47" i="2" a="1"/>
  <c r="P47" i="2" s="1"/>
  <c r="AL47" i="2" s="1"/>
  <c r="O47" i="2" a="1"/>
  <c r="O47" i="2" s="1"/>
  <c r="AK47" i="2" s="1"/>
  <c r="N47" i="2"/>
  <c r="AJ46" i="2"/>
  <c r="AU39" i="2" s="1"/>
  <c r="S46" i="2" a="1"/>
  <c r="S46" i="2" s="1"/>
  <c r="AO46" i="2" s="1"/>
  <c r="R46" i="2" a="1"/>
  <c r="R46" i="2" s="1"/>
  <c r="AN46" i="2" s="1"/>
  <c r="Q46" i="2" a="1"/>
  <c r="Q46" i="2" s="1"/>
  <c r="AM46" i="2" s="1"/>
  <c r="P46" i="2" a="1"/>
  <c r="P46" i="2" s="1"/>
  <c r="AL46" i="2" s="1"/>
  <c r="O46" i="2" a="1"/>
  <c r="O46" i="2" s="1"/>
  <c r="AK46" i="2" s="1"/>
  <c r="N46" i="2"/>
  <c r="AT45" i="2"/>
  <c r="AS45" i="2"/>
  <c r="AT44" i="2"/>
  <c r="AS44" i="2"/>
  <c r="S44" i="2" a="1"/>
  <c r="S44" i="2" s="1"/>
  <c r="AO44" i="2" s="1"/>
  <c r="R44" i="2" a="1"/>
  <c r="R44" i="2" s="1"/>
  <c r="AN44" i="2" s="1"/>
  <c r="Q44" i="2" a="1"/>
  <c r="Q44" i="2" s="1"/>
  <c r="AM44" i="2" s="1"/>
  <c r="P44" i="2" a="1"/>
  <c r="P44" i="2" s="1"/>
  <c r="AL44" i="2" s="1"/>
  <c r="O44" i="2" a="1"/>
  <c r="O44" i="2" s="1"/>
  <c r="AK44" i="2" s="1"/>
  <c r="AT43" i="2"/>
  <c r="AS43" i="2"/>
  <c r="S43" i="2" a="1"/>
  <c r="S43" i="2" s="1"/>
  <c r="AO43" i="2" s="1"/>
  <c r="R43" i="2" a="1"/>
  <c r="R43" i="2" s="1"/>
  <c r="AN43" i="2" s="1"/>
  <c r="Q43" i="2" a="1"/>
  <c r="Q43" i="2" s="1"/>
  <c r="AM43" i="2" s="1"/>
  <c r="P43" i="2" a="1"/>
  <c r="P43" i="2" s="1"/>
  <c r="AL43" i="2" s="1"/>
  <c r="O43" i="2" a="1"/>
  <c r="O43" i="2" s="1"/>
  <c r="AK43" i="2" s="1"/>
  <c r="AT42" i="2"/>
  <c r="AS42" i="2"/>
  <c r="S42" i="2" a="1"/>
  <c r="S42" i="2" s="1"/>
  <c r="AO42" i="2" s="1"/>
  <c r="R42" i="2" a="1"/>
  <c r="R42" i="2" s="1"/>
  <c r="AN42" i="2" s="1"/>
  <c r="Q42" i="2" a="1"/>
  <c r="Q42" i="2" s="1"/>
  <c r="AM42" i="2" s="1"/>
  <c r="P42" i="2" a="1"/>
  <c r="P42" i="2" s="1"/>
  <c r="AL42" i="2" s="1"/>
  <c r="O42" i="2" a="1"/>
  <c r="O42" i="2" s="1"/>
  <c r="AK42" i="2" s="1"/>
  <c r="AT41" i="2"/>
  <c r="AS41" i="2"/>
  <c r="S41" i="2" a="1"/>
  <c r="S41" i="2" s="1"/>
  <c r="AO41" i="2" s="1"/>
  <c r="R41" i="2" a="1"/>
  <c r="R41" i="2" s="1"/>
  <c r="AN41" i="2" s="1"/>
  <c r="Q41" i="2" a="1"/>
  <c r="Q41" i="2" s="1"/>
  <c r="AM41" i="2" s="1"/>
  <c r="P41" i="2" a="1"/>
  <c r="P41" i="2" s="1"/>
  <c r="AL41" i="2" s="1"/>
  <c r="O41" i="2" a="1"/>
  <c r="O41" i="2" s="1"/>
  <c r="AK41" i="2" s="1"/>
  <c r="AT40" i="2"/>
  <c r="AS40" i="2"/>
  <c r="S40" i="2" a="1"/>
  <c r="S40" i="2" s="1"/>
  <c r="AO40" i="2" s="1"/>
  <c r="R40" i="2" a="1"/>
  <c r="R40" i="2" s="1"/>
  <c r="AN40" i="2" s="1"/>
  <c r="Q40" i="2" a="1"/>
  <c r="Q40" i="2" s="1"/>
  <c r="AM40" i="2" s="1"/>
  <c r="P40" i="2" a="1"/>
  <c r="P40" i="2" s="1"/>
  <c r="AL40" i="2" s="1"/>
  <c r="O40" i="2" a="1"/>
  <c r="O40" i="2" s="1"/>
  <c r="AK40" i="2" s="1"/>
  <c r="AT39" i="2"/>
  <c r="AS39" i="2"/>
  <c r="S39" i="2" a="1"/>
  <c r="S39" i="2" s="1"/>
  <c r="AO39" i="2" s="1"/>
  <c r="R39" i="2" a="1"/>
  <c r="R39" i="2" s="1"/>
  <c r="AN39" i="2" s="1"/>
  <c r="AY49" i="2" s="1"/>
  <c r="Q39" i="2" a="1"/>
  <c r="Q39" i="2" s="1"/>
  <c r="AM39" i="2" s="1"/>
  <c r="P39" i="2" a="1"/>
  <c r="P39" i="2" s="1"/>
  <c r="AL39" i="2" s="1"/>
  <c r="O39" i="2" a="1"/>
  <c r="O39" i="2" s="1"/>
  <c r="AK39" i="2" s="1"/>
  <c r="AR38" i="2"/>
  <c r="S38" i="2" a="1"/>
  <c r="S38" i="2" s="1"/>
  <c r="AO38" i="2" s="1"/>
  <c r="R38" i="2" a="1"/>
  <c r="R38" i="2" s="1"/>
  <c r="AN38" i="2" s="1"/>
  <c r="Q38" i="2" a="1"/>
  <c r="Q38" i="2" s="1"/>
  <c r="AM38" i="2" s="1"/>
  <c r="P38" i="2" a="1"/>
  <c r="P38" i="2" s="1"/>
  <c r="AL38" i="2" s="1"/>
  <c r="O38" i="2" a="1"/>
  <c r="O38" i="2" s="1"/>
  <c r="AK38" i="2" s="1"/>
  <c r="AU36" i="2"/>
  <c r="AT36" i="2"/>
  <c r="AS36" i="2"/>
  <c r="S36" i="2" a="1"/>
  <c r="S36" i="2" s="1"/>
  <c r="AO36" i="2" s="1"/>
  <c r="R36" i="2" a="1"/>
  <c r="R36" i="2" s="1"/>
  <c r="AN36" i="2" s="1"/>
  <c r="Q36" i="2" a="1"/>
  <c r="Q36" i="2" s="1"/>
  <c r="AM36" i="2" s="1"/>
  <c r="P36" i="2" a="1"/>
  <c r="P36" i="2" s="1"/>
  <c r="AL36" i="2" s="1"/>
  <c r="O36" i="2" a="1"/>
  <c r="O36" i="2" s="1"/>
  <c r="AK36" i="2" s="1"/>
  <c r="AU35" i="2"/>
  <c r="AT35" i="2"/>
  <c r="AS35" i="2"/>
  <c r="S35" i="2" a="1"/>
  <c r="S35" i="2" s="1"/>
  <c r="AO35" i="2" s="1"/>
  <c r="R35" i="2" a="1"/>
  <c r="R35" i="2" s="1"/>
  <c r="AN35" i="2" s="1"/>
  <c r="Q35" i="2" a="1"/>
  <c r="Q35" i="2" s="1"/>
  <c r="AM35" i="2" s="1"/>
  <c r="P35" i="2" a="1"/>
  <c r="P35" i="2" s="1"/>
  <c r="AL35" i="2" s="1"/>
  <c r="O35" i="2" a="1"/>
  <c r="O35" i="2" s="1"/>
  <c r="AK35" i="2" s="1"/>
  <c r="AU34" i="2"/>
  <c r="AT34" i="2"/>
  <c r="AS34" i="2"/>
  <c r="S34" i="2" a="1"/>
  <c r="S34" i="2" s="1"/>
  <c r="AO34" i="2" s="1"/>
  <c r="R34" i="2" a="1"/>
  <c r="R34" i="2" s="1"/>
  <c r="AN34" i="2" s="1"/>
  <c r="Q34" i="2" a="1"/>
  <c r="Q34" i="2" s="1"/>
  <c r="AM34" i="2" s="1"/>
  <c r="AX34" i="2" s="1"/>
  <c r="P34" i="2" a="1"/>
  <c r="P34" i="2" s="1"/>
  <c r="AL34" i="2" s="1"/>
  <c r="O34" i="2" a="1"/>
  <c r="O34" i="2" s="1"/>
  <c r="AK34" i="2" s="1"/>
  <c r="AU33" i="2"/>
  <c r="AT33" i="2"/>
  <c r="AS33" i="2"/>
  <c r="S33" i="2" a="1"/>
  <c r="S33" i="2" s="1"/>
  <c r="AO33" i="2" s="1"/>
  <c r="R33" i="2" a="1"/>
  <c r="R33" i="2" s="1"/>
  <c r="AN33" i="2" s="1"/>
  <c r="Q33" i="2" a="1"/>
  <c r="Q33" i="2" s="1"/>
  <c r="AM33" i="2" s="1"/>
  <c r="P33" i="2" a="1"/>
  <c r="P33" i="2" s="1"/>
  <c r="AL33" i="2" s="1"/>
  <c r="O33" i="2" a="1"/>
  <c r="O33" i="2" s="1"/>
  <c r="AK33" i="2" s="1"/>
  <c r="AU32" i="2"/>
  <c r="AT32" i="2"/>
  <c r="AS32" i="2"/>
  <c r="S32" i="2" a="1"/>
  <c r="S32" i="2" s="1"/>
  <c r="AO32" i="2" s="1"/>
  <c r="R32" i="2" a="1"/>
  <c r="R32" i="2" s="1"/>
  <c r="AN32" i="2" s="1"/>
  <c r="Q32" i="2" a="1"/>
  <c r="Q32" i="2" s="1"/>
  <c r="AM32" i="2" s="1"/>
  <c r="P32" i="2" a="1"/>
  <c r="P32" i="2" s="1"/>
  <c r="AL32" i="2" s="1"/>
  <c r="O32" i="2" a="1"/>
  <c r="O32" i="2" s="1"/>
  <c r="AK32" i="2" s="1"/>
  <c r="AU31" i="2"/>
  <c r="AT31" i="2"/>
  <c r="AS31" i="2"/>
  <c r="S31" i="2" a="1"/>
  <c r="S31" i="2" s="1"/>
  <c r="AO31" i="2" s="1"/>
  <c r="R31" i="2" a="1"/>
  <c r="R31" i="2" s="1"/>
  <c r="AN31" i="2" s="1"/>
  <c r="Q31" i="2" a="1"/>
  <c r="Q31" i="2" s="1"/>
  <c r="AM31" i="2" s="1"/>
  <c r="P31" i="2" a="1"/>
  <c r="P31" i="2" s="1"/>
  <c r="AL31" i="2" s="1"/>
  <c r="O31" i="2" a="1"/>
  <c r="O31" i="2" s="1"/>
  <c r="AK31" i="2" s="1"/>
  <c r="S30" i="2" a="1"/>
  <c r="S30" i="2" s="1"/>
  <c r="AO30" i="2" s="1"/>
  <c r="R30" i="2" a="1"/>
  <c r="R30" i="2" s="1"/>
  <c r="AN30" i="2" s="1"/>
  <c r="Q30" i="2" a="1"/>
  <c r="Q30" i="2" s="1"/>
  <c r="AM30" i="2" s="1"/>
  <c r="P30" i="2" a="1"/>
  <c r="P30" i="2" s="1"/>
  <c r="AL30" i="2" s="1"/>
  <c r="O30" i="2" a="1"/>
  <c r="O30" i="2" s="1"/>
  <c r="AK30" i="2" s="1"/>
  <c r="AR29" i="2"/>
  <c r="BF31" i="1"/>
  <c r="BH31" i="1"/>
  <c r="BG31" i="1"/>
  <c r="BF41" i="1"/>
  <c r="BF42" i="1"/>
  <c r="BF43" i="1"/>
  <c r="BF44" i="1"/>
  <c r="BF45" i="1"/>
  <c r="BF46" i="1"/>
  <c r="BF40" i="1"/>
  <c r="BF50" i="1"/>
  <c r="BF51" i="1"/>
  <c r="BF52" i="1"/>
  <c r="BF53" i="1"/>
  <c r="BF54" i="1"/>
  <c r="BF55" i="1"/>
  <c r="BF49" i="1"/>
  <c r="BF32" i="1"/>
  <c r="BF33" i="1"/>
  <c r="BF34" i="1"/>
  <c r="BF35" i="1"/>
  <c r="BF36" i="1"/>
  <c r="BF37" i="1"/>
  <c r="BE39" i="1"/>
  <c r="BE48" i="1"/>
  <c r="BG41" i="1"/>
  <c r="BG42" i="1"/>
  <c r="BG43" i="1"/>
  <c r="BG44" i="1"/>
  <c r="BG45" i="1"/>
  <c r="BG46" i="1"/>
  <c r="BG40" i="1"/>
  <c r="BG50" i="1"/>
  <c r="BH50" i="1"/>
  <c r="BG51" i="1"/>
  <c r="BH51" i="1"/>
  <c r="BG52" i="1"/>
  <c r="BH52" i="1"/>
  <c r="BG53" i="1"/>
  <c r="BH53" i="1"/>
  <c r="BG54" i="1"/>
  <c r="BH54" i="1"/>
  <c r="BG55" i="1"/>
  <c r="BH55" i="1"/>
  <c r="BH49" i="1"/>
  <c r="BG49" i="1"/>
  <c r="BG32" i="1"/>
  <c r="BH32" i="1"/>
  <c r="BG33" i="1"/>
  <c r="BH33" i="1"/>
  <c r="BG34" i="1"/>
  <c r="BH34" i="1"/>
  <c r="BG35" i="1"/>
  <c r="BH35" i="1"/>
  <c r="BG36" i="1"/>
  <c r="BH36" i="1"/>
  <c r="BG37" i="1"/>
  <c r="BH37" i="1"/>
  <c r="BE30" i="1"/>
  <c r="AO53" i="1"/>
  <c r="BH46" i="1" s="1"/>
  <c r="AO52" i="1"/>
  <c r="BH45" i="1" s="1"/>
  <c r="AO51" i="1"/>
  <c r="BH44" i="1" s="1"/>
  <c r="AO50" i="1"/>
  <c r="BH43" i="1" s="1"/>
  <c r="AO49" i="1"/>
  <c r="BH42" i="1" s="1"/>
  <c r="AO48" i="1"/>
  <c r="BH41" i="1" s="1"/>
  <c r="AO47" i="1"/>
  <c r="BH40" i="1" s="1"/>
  <c r="W53" i="1"/>
  <c r="W51" i="1"/>
  <c r="W52" i="1"/>
  <c r="W48" i="1"/>
  <c r="W49" i="1"/>
  <c r="W50" i="1"/>
  <c r="W47" i="1"/>
  <c r="AT50" i="1" l="1"/>
  <c r="AT53" i="1"/>
  <c r="AT48" i="1"/>
  <c r="AT42" i="1"/>
  <c r="AT36" i="1"/>
  <c r="BA34" i="1"/>
  <c r="BT34" i="1" s="1"/>
  <c r="AR33" i="1"/>
  <c r="AQ50" i="1"/>
  <c r="AQ33" i="1"/>
  <c r="AY49" i="1"/>
  <c r="BR42" i="1" s="1"/>
  <c r="BA49" i="1"/>
  <c r="BT42" i="1" s="1"/>
  <c r="AT39" i="1"/>
  <c r="AS39" i="1"/>
  <c r="BL49" i="1" s="1"/>
  <c r="AS33" i="1"/>
  <c r="AQ49" i="1"/>
  <c r="BJ42" i="1" s="1"/>
  <c r="BA47" i="1"/>
  <c r="BT40" i="1" s="1"/>
  <c r="AR40" i="1"/>
  <c r="BK50" i="1" s="1"/>
  <c r="AZ51" i="1"/>
  <c r="BS44" i="1" s="1"/>
  <c r="BA45" i="1"/>
  <c r="BT55" i="1" s="1"/>
  <c r="BA51" i="1"/>
  <c r="BT44" i="1" s="1"/>
  <c r="AS52" i="1"/>
  <c r="AS47" i="1"/>
  <c r="AS35" i="1"/>
  <c r="AQ40" i="1"/>
  <c r="AR48" i="1"/>
  <c r="BA44" i="1"/>
  <c r="BT54" i="1" s="1"/>
  <c r="AZ53" i="1"/>
  <c r="BS46" i="1" s="1"/>
  <c r="AZ48" i="1"/>
  <c r="BS41" i="1" s="1"/>
  <c r="BA41" i="1"/>
  <c r="BT51" i="1" s="1"/>
  <c r="BA52" i="1"/>
  <c r="BT45" i="1" s="1"/>
  <c r="AS50" i="1"/>
  <c r="AT45" i="1"/>
  <c r="BA39" i="1"/>
  <c r="BT49" i="1" s="1"/>
  <c r="AS45" i="1"/>
  <c r="BL55" i="1" s="1"/>
  <c r="AS34" i="1"/>
  <c r="BL34" i="1" s="1"/>
  <c r="BA37" i="1"/>
  <c r="BT37" i="1" s="1"/>
  <c r="AT44" i="1"/>
  <c r="BM54" i="1" s="1"/>
  <c r="AS44" i="1"/>
  <c r="BL54" i="1" s="1"/>
  <c r="BA36" i="1"/>
  <c r="BT36" i="1" s="1"/>
  <c r="AT33" i="1"/>
  <c r="BM33" i="1" s="1"/>
  <c r="AQ45" i="1"/>
  <c r="AU53" i="1"/>
  <c r="BN46" i="1" s="1"/>
  <c r="AU48" i="1"/>
  <c r="BN41" i="1" s="1"/>
  <c r="AU42" i="1"/>
  <c r="BN52" i="1" s="1"/>
  <c r="AU36" i="1"/>
  <c r="BN36" i="1" s="1"/>
  <c r="BA35" i="1"/>
  <c r="BT35" i="1" s="1"/>
  <c r="AQ32" i="1"/>
  <c r="AR37" i="1"/>
  <c r="AQ47" i="1"/>
  <c r="AV45" i="1"/>
  <c r="BO55" i="1" s="1"/>
  <c r="AZ42" i="1"/>
  <c r="BS52" i="1" s="1"/>
  <c r="AV40" i="1"/>
  <c r="BO50" i="1" s="1"/>
  <c r="AZ36" i="1"/>
  <c r="BS36" i="1" s="1"/>
  <c r="AS32" i="1"/>
  <c r="BL32" i="1" s="1"/>
  <c r="AQ37" i="1"/>
  <c r="AR45" i="1"/>
  <c r="BK55" i="1" s="1"/>
  <c r="AR47" i="1"/>
  <c r="BK40" i="1" s="1"/>
  <c r="AY53" i="1"/>
  <c r="BR46" i="1" s="1"/>
  <c r="AY48" i="1"/>
  <c r="BR41" i="1" s="1"/>
  <c r="AY42" i="1"/>
  <c r="BR52" i="1" s="1"/>
  <c r="AY36" i="1"/>
  <c r="BR36" i="1" s="1"/>
  <c r="AZ34" i="1"/>
  <c r="BS34" i="1" s="1"/>
  <c r="BB41" i="1"/>
  <c r="BU51" i="1" s="1"/>
  <c r="BB49" i="1"/>
  <c r="BU42" i="1" s="1"/>
  <c r="AQ36" i="1"/>
  <c r="BJ36" i="1" s="1"/>
  <c r="AR44" i="1"/>
  <c r="BK54" i="1" s="1"/>
  <c r="AV53" i="1"/>
  <c r="BO46" i="1" s="1"/>
  <c r="AV48" i="1"/>
  <c r="BO41" i="1" s="1"/>
  <c r="AV42" i="1"/>
  <c r="BO52" i="1" s="1"/>
  <c r="AV36" i="1"/>
  <c r="BO36" i="1" s="1"/>
  <c r="BB37" i="1"/>
  <c r="BU37" i="1" s="1"/>
  <c r="AR36" i="1"/>
  <c r="BK36" i="1" s="1"/>
  <c r="AQ44" i="1"/>
  <c r="AR35" i="1"/>
  <c r="AQ52" i="1"/>
  <c r="BJ45" i="1" s="1"/>
  <c r="AU43" i="1"/>
  <c r="BN53" i="1" s="1"/>
  <c r="BB35" i="1"/>
  <c r="BU35" i="1" s="1"/>
  <c r="AQ53" i="1"/>
  <c r="BJ46" i="1" s="1"/>
  <c r="BB39" i="1"/>
  <c r="BU49" i="1" s="1"/>
  <c r="BB36" i="1"/>
  <c r="BU36" i="1" s="1"/>
  <c r="AQ35" i="1"/>
  <c r="BJ35" i="1" s="1"/>
  <c r="AR43" i="1"/>
  <c r="BK53" i="1" s="1"/>
  <c r="AT43" i="1"/>
  <c r="BM53" i="1" s="1"/>
  <c r="AR53" i="1"/>
  <c r="BK46" i="1" s="1"/>
  <c r="AX51" i="1"/>
  <c r="BQ44" i="1" s="1"/>
  <c r="AR52" i="1"/>
  <c r="BK45" i="1" s="1"/>
  <c r="AR51" i="1"/>
  <c r="BK44" i="1" s="1"/>
  <c r="AQ43" i="1"/>
  <c r="AR34" i="1"/>
  <c r="BK34" i="1" s="1"/>
  <c r="AY41" i="1"/>
  <c r="BR51" i="1" s="1"/>
  <c r="AW44" i="1"/>
  <c r="BP54" i="1" s="1"/>
  <c r="AZ52" i="1"/>
  <c r="BS45" i="1" s="1"/>
  <c r="AZ47" i="1"/>
  <c r="BS40" i="1" s="1"/>
  <c r="AV44" i="1"/>
  <c r="BO54" i="1" s="1"/>
  <c r="AV39" i="1"/>
  <c r="BO49" i="1" s="1"/>
  <c r="AZ35" i="1"/>
  <c r="BS35" i="1" s="1"/>
  <c r="AV33" i="1"/>
  <c r="BO33" i="1" s="1"/>
  <c r="AS49" i="1"/>
  <c r="BL42" i="1" s="1"/>
  <c r="BB33" i="1"/>
  <c r="BU33" i="1" s="1"/>
  <c r="AZ32" i="1"/>
  <c r="BS32" i="1" s="1"/>
  <c r="AZ44" i="1"/>
  <c r="BS54" i="1" s="1"/>
  <c r="AZ31" i="1"/>
  <c r="BS31" i="1" s="1"/>
  <c r="AY44" i="1"/>
  <c r="BR54" i="1" s="1"/>
  <c r="AW50" i="1"/>
  <c r="BP43" i="1" s="1"/>
  <c r="AW39" i="1"/>
  <c r="BP49" i="1" s="1"/>
  <c r="AW33" i="1"/>
  <c r="BP33" i="1" s="1"/>
  <c r="BB34" i="1"/>
  <c r="BU34" i="1" s="1"/>
  <c r="BB51" i="1"/>
  <c r="BU44" i="1" s="1"/>
  <c r="AV50" i="1"/>
  <c r="BO43" i="1" s="1"/>
  <c r="AQ51" i="1"/>
  <c r="BJ44" i="1" s="1"/>
  <c r="AY52" i="1"/>
  <c r="BR45" i="1" s="1"/>
  <c r="AU50" i="1"/>
  <c r="BN43" i="1" s="1"/>
  <c r="AY47" i="1"/>
  <c r="BR40" i="1" s="1"/>
  <c r="AU44" i="1"/>
  <c r="BN54" i="1" s="1"/>
  <c r="AU39" i="1"/>
  <c r="BN49" i="1" s="1"/>
  <c r="AY35" i="1"/>
  <c r="BR35" i="1" s="1"/>
  <c r="AU33" i="1"/>
  <c r="BN33" i="1" s="1"/>
  <c r="BA50" i="1"/>
  <c r="BT43" i="1" s="1"/>
  <c r="BB32" i="1"/>
  <c r="BU32" i="1" s="1"/>
  <c r="AY39" i="1"/>
  <c r="BR49" i="1" s="1"/>
  <c r="AX33" i="1"/>
  <c r="BQ33" i="1" s="1"/>
  <c r="AX35" i="1"/>
  <c r="BQ35" i="1" s="1"/>
  <c r="AW47" i="1"/>
  <c r="BP40" i="1" s="1"/>
  <c r="BB52" i="1"/>
  <c r="BU45" i="1" s="1"/>
  <c r="AV52" i="1"/>
  <c r="BO45" i="1" s="1"/>
  <c r="AV47" i="1"/>
  <c r="BO40" i="1" s="1"/>
  <c r="AZ37" i="1"/>
  <c r="BS37" i="1" s="1"/>
  <c r="AR41" i="1"/>
  <c r="BK51" i="1" s="1"/>
  <c r="AU52" i="1"/>
  <c r="BN45" i="1" s="1"/>
  <c r="AU47" i="1"/>
  <c r="BN40" i="1" s="1"/>
  <c r="AY43" i="1"/>
  <c r="BR53" i="1" s="1"/>
  <c r="AY37" i="1"/>
  <c r="BR37" i="1" s="1"/>
  <c r="AU35" i="1"/>
  <c r="BN35" i="1" s="1"/>
  <c r="AZ33" i="1"/>
  <c r="BS33" i="1" s="1"/>
  <c r="AX39" i="1"/>
  <c r="BQ49" i="1" s="1"/>
  <c r="AY51" i="1"/>
  <c r="BR44" i="1" s="1"/>
  <c r="AW35" i="1"/>
  <c r="BP35" i="1" s="1"/>
  <c r="AZ43" i="1"/>
  <c r="BS53" i="1" s="1"/>
  <c r="AV35" i="1"/>
  <c r="BO35" i="1" s="1"/>
  <c r="AQ41" i="1"/>
  <c r="BJ51" i="1" s="1"/>
  <c r="AT52" i="1"/>
  <c r="AT47" i="1"/>
  <c r="BM40" i="1" s="1"/>
  <c r="AX37" i="1"/>
  <c r="BQ37" i="1" s="1"/>
  <c r="AT35" i="1"/>
  <c r="BM35" i="1" s="1"/>
  <c r="BA48" i="1"/>
  <c r="BT41" i="1" s="1"/>
  <c r="BB44" i="1"/>
  <c r="BU54" i="1" s="1"/>
  <c r="AY50" i="1"/>
  <c r="BR43" i="1" s="1"/>
  <c r="AY33" i="1"/>
  <c r="BR33" i="1" s="1"/>
  <c r="AX50" i="1"/>
  <c r="BQ43" i="1" s="1"/>
  <c r="AX47" i="1"/>
  <c r="BQ40" i="1" s="1"/>
  <c r="AZ39" i="1"/>
  <c r="BS49" i="1" s="1"/>
  <c r="AX44" i="1"/>
  <c r="BQ54" i="1" s="1"/>
  <c r="BB48" i="1"/>
  <c r="BU41" i="1" s="1"/>
  <c r="AZ45" i="1"/>
  <c r="BS55" i="1" s="1"/>
  <c r="AZ40" i="1"/>
  <c r="BS50" i="1" s="1"/>
  <c r="AU49" i="1"/>
  <c r="BN42" i="1" s="1"/>
  <c r="AY45" i="1"/>
  <c r="BR55" i="1" s="1"/>
  <c r="AY40" i="1"/>
  <c r="BR50" i="1" s="1"/>
  <c r="AU37" i="1"/>
  <c r="BN37" i="1" s="1"/>
  <c r="AU32" i="1"/>
  <c r="BN32" i="1" s="1"/>
  <c r="AZ50" i="1"/>
  <c r="BS43" i="1" s="1"/>
  <c r="AW42" i="1"/>
  <c r="BP52" i="1" s="1"/>
  <c r="AX52" i="1"/>
  <c r="BQ45" i="1" s="1"/>
  <c r="BB53" i="1"/>
  <c r="BU46" i="1" s="1"/>
  <c r="AW52" i="1"/>
  <c r="BP45" i="1" s="1"/>
  <c r="AW32" i="1"/>
  <c r="BP32" i="1" s="1"/>
  <c r="AV37" i="1"/>
  <c r="BO37" i="1" s="1"/>
  <c r="AY34" i="1"/>
  <c r="BR34" i="1" s="1"/>
  <c r="AX45" i="1"/>
  <c r="BQ55" i="1" s="1"/>
  <c r="AX40" i="1"/>
  <c r="BQ50" i="1" s="1"/>
  <c r="AT37" i="1"/>
  <c r="BA43" i="1"/>
  <c r="BT53" i="1" s="1"/>
  <c r="AY32" i="1"/>
  <c r="BR32" i="1" s="1"/>
  <c r="AV49" i="1"/>
  <c r="BO42" i="1" s="1"/>
  <c r="AQ39" i="1"/>
  <c r="BJ49" i="1" s="1"/>
  <c r="AW45" i="1"/>
  <c r="BP55" i="1" s="1"/>
  <c r="AW40" i="1"/>
  <c r="BP50" i="1" s="1"/>
  <c r="AS37" i="1"/>
  <c r="BL37" i="1" s="1"/>
  <c r="AT32" i="1"/>
  <c r="BM32" i="1" s="1"/>
  <c r="BB43" i="1"/>
  <c r="BU53" i="1" s="1"/>
  <c r="AV34" i="1"/>
  <c r="BO34" i="1" s="1"/>
  <c r="AX32" i="1"/>
  <c r="BQ32" i="1" s="1"/>
  <c r="AV41" i="1"/>
  <c r="BO51" i="1" s="1"/>
  <c r="AU41" i="1"/>
  <c r="BN51" i="1" s="1"/>
  <c r="AT34" i="1"/>
  <c r="BM34" i="1" s="1"/>
  <c r="AV32" i="1"/>
  <c r="BO32" i="1" s="1"/>
  <c r="BB42" i="1"/>
  <c r="BU52" i="1" s="1"/>
  <c r="AT41" i="1"/>
  <c r="BM51" i="1" s="1"/>
  <c r="AT51" i="1"/>
  <c r="BM44" i="1" s="1"/>
  <c r="AX49" i="1"/>
  <c r="BQ42" i="1" s="1"/>
  <c r="BB47" i="1"/>
  <c r="BU40" i="1" s="1"/>
  <c r="AW49" i="1"/>
  <c r="BP42" i="1" s="1"/>
  <c r="BA42" i="1"/>
  <c r="BT52" i="1" s="1"/>
  <c r="AS41" i="1"/>
  <c r="BL51" i="1" s="1"/>
  <c r="AS51" i="1"/>
  <c r="BL44" i="1" s="1"/>
  <c r="BB31" i="1"/>
  <c r="BU31" i="1" s="1"/>
  <c r="AX36" i="1"/>
  <c r="BQ36" i="1" s="1"/>
  <c r="AW34" i="1"/>
  <c r="BP34" i="1" s="1"/>
  <c r="AS43" i="1"/>
  <c r="BL53" i="1" s="1"/>
  <c r="AW41" i="1"/>
  <c r="BP51" i="1" s="1"/>
  <c r="AW51" i="1"/>
  <c r="BP44" i="1" s="1"/>
  <c r="AV51" i="1"/>
  <c r="BO44" i="1" s="1"/>
  <c r="AX53" i="1"/>
  <c r="BQ46" i="1" s="1"/>
  <c r="AU51" i="1"/>
  <c r="BN44" i="1" s="1"/>
  <c r="BA40" i="1"/>
  <c r="BT50" i="1" s="1"/>
  <c r="AX43" i="1"/>
  <c r="BQ53" i="1" s="1"/>
  <c r="AX48" i="1"/>
  <c r="BQ41" i="1" s="1"/>
  <c r="AV43" i="1"/>
  <c r="BO53" i="1" s="1"/>
  <c r="AU34" i="1"/>
  <c r="BN34" i="1" s="1"/>
  <c r="AW37" i="1"/>
  <c r="BP37" i="1" s="1"/>
  <c r="BB45" i="1"/>
  <c r="BU55" i="1" s="1"/>
  <c r="AX42" i="1"/>
  <c r="BQ52" i="1" s="1"/>
  <c r="BB40" i="1"/>
  <c r="BU50" i="1" s="1"/>
  <c r="BK31" i="1"/>
  <c r="BA31" i="1"/>
  <c r="BT31" i="1" s="1"/>
  <c r="AR49" i="1"/>
  <c r="BK42" i="1" s="1"/>
  <c r="AX31" i="1"/>
  <c r="BQ31" i="1" s="1"/>
  <c r="AT49" i="1"/>
  <c r="BM42" i="1" s="1"/>
  <c r="AW31" i="1"/>
  <c r="BP31" i="1" s="1"/>
  <c r="AW43" i="1"/>
  <c r="BP53" i="1" s="1"/>
  <c r="AW53" i="1"/>
  <c r="BP46" i="1" s="1"/>
  <c r="AW48" i="1"/>
  <c r="BP41" i="1" s="1"/>
  <c r="AX34" i="1"/>
  <c r="BQ34" i="1" s="1"/>
  <c r="AX41" i="1"/>
  <c r="BQ51" i="1" s="1"/>
  <c r="AR39" i="1"/>
  <c r="BK49" i="1" s="1"/>
  <c r="BL45" i="1"/>
  <c r="BL41" i="1"/>
  <c r="BK41" i="1"/>
  <c r="AP35" i="1"/>
  <c r="BI35" i="1" s="1"/>
  <c r="AP42" i="1"/>
  <c r="BI52" i="1" s="1"/>
  <c r="AP39" i="1"/>
  <c r="BI49" i="1" s="1"/>
  <c r="BK33" i="1"/>
  <c r="BJ54" i="1"/>
  <c r="BJ37" i="1"/>
  <c r="BM46" i="1"/>
  <c r="BK35" i="1"/>
  <c r="BK52" i="1"/>
  <c r="BM52" i="1"/>
  <c r="BJ52" i="1"/>
  <c r="BJ50" i="1"/>
  <c r="BL36" i="1"/>
  <c r="AP53" i="1"/>
  <c r="BI46" i="1" s="1"/>
  <c r="AP49" i="1"/>
  <c r="BI42" i="1" s="1"/>
  <c r="BK37" i="1"/>
  <c r="BJ33" i="1"/>
  <c r="BJ40" i="1"/>
  <c r="BM49" i="1"/>
  <c r="BM55" i="1"/>
  <c r="BM45" i="1"/>
  <c r="BM41" i="1"/>
  <c r="BL43" i="1"/>
  <c r="BJ43" i="1"/>
  <c r="BJ34" i="1"/>
  <c r="BJ55" i="1"/>
  <c r="BJ41" i="1"/>
  <c r="AP52" i="1"/>
  <c r="BI45" i="1" s="1"/>
  <c r="BL50" i="1"/>
  <c r="AP48" i="1"/>
  <c r="BI41" i="1" s="1"/>
  <c r="AP45" i="1"/>
  <c r="BI55" i="1" s="1"/>
  <c r="AP41" i="1"/>
  <c r="BI51" i="1" s="1"/>
  <c r="BM50" i="1"/>
  <c r="AP50" i="1"/>
  <c r="BI43" i="1" s="1"/>
  <c r="AP34" i="1"/>
  <c r="BI34" i="1" s="1"/>
  <c r="BM37" i="1"/>
  <c r="BL33" i="1"/>
  <c r="AX49" i="2"/>
  <c r="AX43" i="2"/>
  <c r="AX31" i="2"/>
  <c r="AX51" i="2"/>
  <c r="AV43" i="2"/>
  <c r="AV39" i="2"/>
  <c r="AV31" i="2"/>
  <c r="AZ31" i="2"/>
  <c r="AZ42" i="2"/>
  <c r="AY40" i="2"/>
  <c r="AY31" i="2"/>
  <c r="AZ40" i="2"/>
  <c r="AY52" i="2"/>
  <c r="AY34" i="2"/>
  <c r="AY51" i="2"/>
  <c r="AZ54" i="2"/>
  <c r="AX48" i="2"/>
  <c r="AZ48" i="2"/>
  <c r="AW31" i="2"/>
  <c r="AW50" i="2"/>
  <c r="AY48" i="2"/>
  <c r="AZ36" i="2"/>
  <c r="AW52" i="2"/>
  <c r="AX41" i="2"/>
  <c r="AX45" i="2"/>
  <c r="AV49" i="2"/>
  <c r="AY30" i="2"/>
  <c r="AX33" i="2"/>
  <c r="AZ41" i="2"/>
  <c r="AZ45" i="2"/>
  <c r="AW39" i="2"/>
  <c r="AW33" i="2"/>
  <c r="AZ30" i="2"/>
  <c r="AY33" i="2"/>
  <c r="AZ33" i="2"/>
  <c r="AZ51" i="2"/>
  <c r="AY42" i="2"/>
  <c r="AY39" i="2"/>
  <c r="AV34" i="2"/>
  <c r="AV44" i="2"/>
  <c r="AV50" i="2"/>
  <c r="AX39" i="2"/>
  <c r="AY36" i="2"/>
  <c r="AZ39" i="2"/>
  <c r="AZ53" i="2"/>
  <c r="AV40" i="2"/>
  <c r="AW40" i="2"/>
  <c r="AZ52" i="2"/>
  <c r="AX30" i="2"/>
  <c r="AY41" i="2"/>
  <c r="AY45" i="2"/>
  <c r="AW53" i="2"/>
  <c r="AV48" i="2"/>
  <c r="AV51" i="2"/>
  <c r="AX52" i="2"/>
  <c r="AV53" i="2"/>
  <c r="AZ49" i="2"/>
  <c r="AY50" i="2"/>
  <c r="AX53" i="2"/>
  <c r="AW34" i="2"/>
  <c r="AZ50" i="2"/>
  <c r="AY53" i="2"/>
  <c r="AW44" i="2"/>
  <c r="AZ43" i="2"/>
  <c r="AX50" i="2"/>
  <c r="AW32" i="2"/>
  <c r="AW48" i="2"/>
  <c r="AW51" i="2"/>
  <c r="AW30" i="2"/>
  <c r="AV36" i="2"/>
  <c r="AY43" i="2"/>
  <c r="AY44" i="2"/>
  <c r="AV32" i="2"/>
  <c r="AZ34" i="2"/>
  <c r="AX40" i="2"/>
  <c r="AV42" i="2"/>
  <c r="AY32" i="2"/>
  <c r="AX54" i="2"/>
  <c r="AZ32" i="2"/>
  <c r="AV35" i="2"/>
  <c r="AY54" i="2"/>
  <c r="AW35" i="2"/>
  <c r="AX36" i="2"/>
  <c r="AZ44" i="2"/>
  <c r="AW54" i="2"/>
  <c r="AX35" i="2"/>
  <c r="AV45" i="2"/>
  <c r="AV30" i="2"/>
  <c r="AW49" i="2"/>
  <c r="AV52" i="2"/>
  <c r="AW41" i="2"/>
  <c r="AW43" i="2"/>
  <c r="AW45" i="2"/>
  <c r="AV33" i="2"/>
  <c r="AX42" i="2"/>
  <c r="AX44" i="2"/>
  <c r="AW42" i="2"/>
  <c r="AV54" i="2"/>
  <c r="AX32" i="2"/>
  <c r="AW36" i="2"/>
  <c r="AZ35" i="2"/>
  <c r="AV41" i="2"/>
  <c r="AY35" i="2"/>
  <c r="BK32" i="1"/>
  <c r="BL40" i="1"/>
  <c r="BL52" i="1"/>
  <c r="BK43" i="1"/>
  <c r="AP31" i="1"/>
  <c r="BI31" i="1" s="1"/>
  <c r="BM31" i="1"/>
  <c r="BJ53" i="1"/>
  <c r="BL31" i="1"/>
  <c r="BJ32" i="1"/>
  <c r="BL35" i="1"/>
  <c r="BL46" i="1"/>
  <c r="BJ31" i="1"/>
  <c r="AP37" i="1"/>
  <c r="BI37" i="1" s="1"/>
  <c r="AP33" i="1"/>
  <c r="BI33" i="1" s="1"/>
  <c r="AP44" i="1"/>
  <c r="BI54" i="1" s="1"/>
  <c r="AP40" i="1"/>
  <c r="BI50" i="1" s="1"/>
  <c r="AP51" i="1"/>
  <c r="BI44" i="1" s="1"/>
  <c r="BM36" i="1"/>
  <c r="AP47" i="1"/>
  <c r="BI40" i="1" s="1"/>
  <c r="BM43" i="1"/>
  <c r="AP36" i="1"/>
  <c r="BI36" i="1" s="1"/>
  <c r="AP32" i="1"/>
  <c r="BI32" i="1" s="1"/>
  <c r="AP43" i="1"/>
  <c r="BI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<sst xmlns="http://schemas.openxmlformats.org/spreadsheetml/2006/main" count="628" uniqueCount="57">
  <si>
    <t>Scenario</t>
  </si>
  <si>
    <t>Method</t>
  </si>
  <si>
    <t>All series</t>
  </si>
  <si>
    <t>Total</t>
  </si>
  <si>
    <t>cat_id_enc</t>
  </si>
  <si>
    <t>dept_id_enc</t>
  </si>
  <si>
    <t>products</t>
  </si>
  <si>
    <t>bu</t>
  </si>
  <si>
    <t>bu_objhse_evalhmse</t>
  </si>
  <si>
    <t>bu_objhse_evalmse</t>
  </si>
  <si>
    <t>bu_objmse_evalhmse</t>
  </si>
  <si>
    <t>bu_objmse_evalmse</t>
  </si>
  <si>
    <t>bu_objtweedie_evalhmse</t>
  </si>
  <si>
    <t>bu_objtweedie_evalmse</t>
  </si>
  <si>
    <t>bu_objtweedie_evaltweedie</t>
  </si>
  <si>
    <t>globalall</t>
  </si>
  <si>
    <t>base</t>
  </si>
  <si>
    <t>erm</t>
  </si>
  <si>
    <t>mint_cov</t>
  </si>
  <si>
    <t>mint_shrink</t>
  </si>
  <si>
    <t>ols</t>
  </si>
  <si>
    <t>wls_struct</t>
  </si>
  <si>
    <t>wls_var</t>
  </si>
  <si>
    <t>sepagg</t>
  </si>
  <si>
    <t>Objective</t>
  </si>
  <si>
    <t>Metric</t>
  </si>
  <si>
    <t>Reconciliation</t>
  </si>
  <si>
    <t>None</t>
  </si>
  <si>
    <t>Base</t>
  </si>
  <si>
    <t>ERM</t>
  </si>
  <si>
    <t>MinT-cov</t>
  </si>
  <si>
    <t>MinT-shrink</t>
  </si>
  <si>
    <t>OLS</t>
  </si>
  <si>
    <t>WLS-struct</t>
  </si>
  <si>
    <t>WLS-var</t>
  </si>
  <si>
    <t>Bottom-up</t>
  </si>
  <si>
    <t>SL</t>
  </si>
  <si>
    <t>HL</t>
  </si>
  <si>
    <t>TL</t>
  </si>
  <si>
    <t>Product</t>
  </si>
  <si>
    <t>Department</t>
  </si>
  <si>
    <t>Category</t>
  </si>
  <si>
    <t>Global</t>
  </si>
  <si>
    <t>Separate aggregations</t>
  </si>
  <si>
    <t xml:space="preserve">\hspace{0.1cm} </t>
  </si>
  <si>
    <t>\\</t>
  </si>
  <si>
    <t>\midrule</t>
  </si>
  <si>
    <t>item_id_enc</t>
  </si>
  <si>
    <t>item_id_enc-state_id_enc</t>
  </si>
  <si>
    <t>state_id_enc</t>
  </si>
  <si>
    <t>state_id_enc-cat_id_enc</t>
  </si>
  <si>
    <t>state_id_enc-dept_id_enc</t>
  </si>
  <si>
    <t>store_id_enc</t>
  </si>
  <si>
    <t>store_id_enc-cat_id_enc</t>
  </si>
  <si>
    <t>store_id_enc-dept_id_enc</t>
  </si>
  <si>
    <t>Store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</si>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</sst>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16" fillId="0" borderId="0" xfId="1" applyFont="1"/>
    <xf numFmtId="0" fontId="18" fillId="0" borderId="0" xfId="43"/>
    <xf numFmtId="0" fontId="0" fillId="0" borderId="0" xfId="0" applyAlignment="1">
      <alignment horizontal="right" wrapText="1"/>
    </xf>
    <xf numFmtId="0" fontId="0" fillId="33" borderId="0" xfId="0" applyFill="1" applyAlignment="1">
      <alignment horizontal="right" wrapText="1"/>
    </xf>
    <xf numFmtId="43" fontId="1" fillId="0" borderId="0" xfId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5"/>
  <sheetViews>
    <sheetView tabSelected="1" topLeftCell="T1" zoomScale="70" zoomScaleNormal="70" workbookViewId="0">
      <selection activeCell="BB40" sqref="BB40"/>
    </sheetView>
  </sheetViews>
  <sheetFormatPr defaultRowHeight="14.5" x14ac:dyDescent="0.35"/>
  <cols>
    <col min="2" max="2" width="24.54296875" bestFit="1" customWidth="1"/>
    <col min="20" max="20" width="9.81640625" bestFit="1" customWidth="1"/>
    <col min="23" max="23" width="12.36328125" bestFit="1" customWidth="1"/>
  </cols>
  <sheetData>
    <row r="1" spans="1:15" ht="58" x14ac:dyDescent="0.3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4" t="s">
        <v>47</v>
      </c>
      <c r="H1" s="4" t="s">
        <v>48</v>
      </c>
      <c r="I1" s="5" t="s">
        <v>6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</row>
    <row r="2" spans="1:15" x14ac:dyDescent="0.35">
      <c r="A2" t="s">
        <v>7</v>
      </c>
      <c r="B2" t="s">
        <v>8</v>
      </c>
      <c r="C2">
        <v>20.415196396556201</v>
      </c>
      <c r="D2">
        <v>2057.4828423901599</v>
      </c>
      <c r="E2">
        <v>954.088350281609</v>
      </c>
      <c r="F2">
        <v>499.22303268348497</v>
      </c>
      <c r="G2">
        <v>6.5464893233285197</v>
      </c>
      <c r="H2">
        <v>3.6384205884924099</v>
      </c>
      <c r="I2">
        <v>1.9306941415569701</v>
      </c>
      <c r="J2">
        <v>953.59490812548302</v>
      </c>
      <c r="K2">
        <v>450.25578820770397</v>
      </c>
      <c r="L2">
        <v>231.25025224342099</v>
      </c>
      <c r="M2">
        <v>383.82128213392798</v>
      </c>
      <c r="N2">
        <v>181.78107825419499</v>
      </c>
      <c r="O2">
        <v>95.559670206259995</v>
      </c>
    </row>
    <row r="3" spans="1:15" x14ac:dyDescent="0.35">
      <c r="A3" t="s">
        <v>7</v>
      </c>
      <c r="B3" t="s">
        <v>9</v>
      </c>
      <c r="C3">
        <v>20.100281737826499</v>
      </c>
      <c r="D3">
        <v>2030.1708002056</v>
      </c>
      <c r="E3">
        <v>938.48939468879496</v>
      </c>
      <c r="F3">
        <v>489.175747440115</v>
      </c>
      <c r="G3">
        <v>6.5200833589445697</v>
      </c>
      <c r="H3">
        <v>3.62809606031395</v>
      </c>
      <c r="I3">
        <v>1.9271538651234701</v>
      </c>
      <c r="J3">
        <v>938.82061649101399</v>
      </c>
      <c r="K3">
        <v>442.17852392775302</v>
      </c>
      <c r="L3">
        <v>226.93887592334801</v>
      </c>
      <c r="M3">
        <v>378.94754852749799</v>
      </c>
      <c r="N3">
        <v>179.05228122386399</v>
      </c>
      <c r="O3">
        <v>94.271950392550494</v>
      </c>
    </row>
    <row r="4" spans="1:15" x14ac:dyDescent="0.35">
      <c r="A4" t="s">
        <v>7</v>
      </c>
      <c r="B4" t="s">
        <v>10</v>
      </c>
      <c r="C4">
        <v>22.120620554328401</v>
      </c>
      <c r="D4">
        <v>2267.2793432212602</v>
      </c>
      <c r="E4">
        <v>1072.4017762425799</v>
      </c>
      <c r="F4">
        <v>545.59172135206597</v>
      </c>
      <c r="G4">
        <v>6.6513138938863303</v>
      </c>
      <c r="H4">
        <v>3.6683666357334701</v>
      </c>
      <c r="I4">
        <v>1.93607785166989</v>
      </c>
      <c r="J4">
        <v>1023.08553646186</v>
      </c>
      <c r="K4">
        <v>488.70569100966202</v>
      </c>
      <c r="L4">
        <v>247.26756483470399</v>
      </c>
      <c r="M4">
        <v>396.48959783471702</v>
      </c>
      <c r="N4">
        <v>190.12241911566699</v>
      </c>
      <c r="O4">
        <v>98.940463620149202</v>
      </c>
    </row>
    <row r="5" spans="1:15" x14ac:dyDescent="0.35">
      <c r="A5" t="s">
        <v>7</v>
      </c>
      <c r="B5" t="s">
        <v>11</v>
      </c>
      <c r="C5">
        <v>22.9192239243994</v>
      </c>
      <c r="D5">
        <v>2350.19006392347</v>
      </c>
      <c r="E5">
        <v>1112.5312347138699</v>
      </c>
      <c r="F5">
        <v>567.45960787398599</v>
      </c>
      <c r="G5">
        <v>6.6727688534167502</v>
      </c>
      <c r="H5">
        <v>3.67598574079169</v>
      </c>
      <c r="I5">
        <v>1.9385949353004199</v>
      </c>
      <c r="J5">
        <v>1059.7677229517401</v>
      </c>
      <c r="K5">
        <v>506.442226372059</v>
      </c>
      <c r="L5">
        <v>256.14356029049998</v>
      </c>
      <c r="M5">
        <v>410.78570851444402</v>
      </c>
      <c r="N5">
        <v>197.03417299159099</v>
      </c>
      <c r="O5">
        <v>102.171762287584</v>
      </c>
    </row>
    <row r="6" spans="1:15" x14ac:dyDescent="0.35">
      <c r="A6" t="s">
        <v>7</v>
      </c>
      <c r="B6" t="s">
        <v>12</v>
      </c>
      <c r="C6">
        <v>22.965061519664602</v>
      </c>
      <c r="D6">
        <v>2408.0297284342</v>
      </c>
      <c r="E6">
        <v>1102.9937366683801</v>
      </c>
      <c r="F6">
        <v>553.38622263023603</v>
      </c>
      <c r="G6">
        <v>6.6830303637340602</v>
      </c>
      <c r="H6">
        <v>3.6812992662006199</v>
      </c>
      <c r="I6">
        <v>1.9425833879942001</v>
      </c>
      <c r="J6">
        <v>1068.3032213296201</v>
      </c>
      <c r="K6">
        <v>503.31701033129502</v>
      </c>
      <c r="L6">
        <v>252.29022454810499</v>
      </c>
      <c r="M6">
        <v>412.27298021751398</v>
      </c>
      <c r="N6">
        <v>196.81978955072699</v>
      </c>
      <c r="O6">
        <v>101.66231897084199</v>
      </c>
    </row>
    <row r="7" spans="1:15" x14ac:dyDescent="0.35">
      <c r="A7" t="s">
        <v>7</v>
      </c>
      <c r="B7" t="s">
        <v>13</v>
      </c>
      <c r="C7">
        <v>22.618230346751599</v>
      </c>
      <c r="D7">
        <v>2282.51763406379</v>
      </c>
      <c r="E7">
        <v>1068.27727063712</v>
      </c>
      <c r="F7">
        <v>550.41824538326898</v>
      </c>
      <c r="G7">
        <v>6.7123188870187498</v>
      </c>
      <c r="H7">
        <v>3.6950363477191299</v>
      </c>
      <c r="I7">
        <v>1.9465635366195</v>
      </c>
      <c r="J7">
        <v>1060.0168675197399</v>
      </c>
      <c r="K7">
        <v>506.34773421627699</v>
      </c>
      <c r="L7">
        <v>256.06916995122998</v>
      </c>
      <c r="M7">
        <v>417.62159357306803</v>
      </c>
      <c r="N7">
        <v>201.12152745086399</v>
      </c>
      <c r="O7">
        <v>104.012473906579</v>
      </c>
    </row>
    <row r="8" spans="1:15" x14ac:dyDescent="0.35">
      <c r="A8" t="s">
        <v>7</v>
      </c>
      <c r="B8" t="s">
        <v>14</v>
      </c>
      <c r="C8">
        <v>36.011742174675398</v>
      </c>
      <c r="D8">
        <v>3945.2167490199099</v>
      </c>
      <c r="E8">
        <v>1911.0018368542801</v>
      </c>
      <c r="F8">
        <v>980.63938735392196</v>
      </c>
      <c r="G8">
        <v>8.4410903168442104</v>
      </c>
      <c r="H8">
        <v>4.1415929691067896</v>
      </c>
      <c r="I8">
        <v>2.0456010126486999</v>
      </c>
      <c r="J8">
        <v>1547.7087412420301</v>
      </c>
      <c r="K8">
        <v>748.67856788483903</v>
      </c>
      <c r="L8">
        <v>379.77373356368599</v>
      </c>
      <c r="M8">
        <v>552.632162343441</v>
      </c>
      <c r="N8">
        <v>268.825108075797</v>
      </c>
      <c r="O8">
        <v>137.37150433388399</v>
      </c>
    </row>
    <row r="9" spans="1:15" x14ac:dyDescent="0.35">
      <c r="A9" t="s">
        <v>15</v>
      </c>
      <c r="B9" t="s">
        <v>16</v>
      </c>
      <c r="C9">
        <v>30.242036720645899</v>
      </c>
      <c r="D9">
        <v>4106.8287646446897</v>
      </c>
      <c r="E9">
        <v>1463.7064888586399</v>
      </c>
      <c r="F9">
        <v>702.98864148995597</v>
      </c>
      <c r="G9">
        <v>6.6834893953978201</v>
      </c>
      <c r="H9">
        <v>3.72479423566958</v>
      </c>
      <c r="I9">
        <v>1.96238530459829</v>
      </c>
      <c r="J9">
        <v>1270.8153855687201</v>
      </c>
      <c r="K9">
        <v>533.36968954676399</v>
      </c>
      <c r="L9">
        <v>254.086849423621</v>
      </c>
      <c r="M9">
        <v>391.58335034407401</v>
      </c>
      <c r="N9">
        <v>182.61912777359501</v>
      </c>
      <c r="O9">
        <v>94.342404463878395</v>
      </c>
    </row>
    <row r="10" spans="1:15" x14ac:dyDescent="0.35">
      <c r="A10" t="s">
        <v>15</v>
      </c>
      <c r="B10" t="s">
        <v>17</v>
      </c>
      <c r="C10">
        <v>29.749973626024602</v>
      </c>
      <c r="D10">
        <v>3101.9527467535099</v>
      </c>
      <c r="E10">
        <v>1449.24293266526</v>
      </c>
      <c r="F10">
        <v>717.812456321284</v>
      </c>
      <c r="G10">
        <v>13.610394203006001</v>
      </c>
      <c r="H10">
        <v>6.86137793798909</v>
      </c>
      <c r="I10">
        <v>3.36741560855996</v>
      </c>
      <c r="J10">
        <v>1332.3954641779001</v>
      </c>
      <c r="K10">
        <v>635.42803717129595</v>
      </c>
      <c r="L10">
        <v>329.94059675280897</v>
      </c>
      <c r="M10">
        <v>511.11060527182599</v>
      </c>
      <c r="N10">
        <v>248.52066942912899</v>
      </c>
      <c r="O10">
        <v>136.82189011447801</v>
      </c>
    </row>
    <row r="11" spans="1:15" x14ac:dyDescent="0.35">
      <c r="A11" t="s">
        <v>15</v>
      </c>
      <c r="B11" t="s">
        <v>18</v>
      </c>
      <c r="C11">
        <v>1309.3761103904501</v>
      </c>
      <c r="D11">
        <v>55779.851768986198</v>
      </c>
      <c r="E11">
        <v>29232.3175725277</v>
      </c>
      <c r="F11">
        <v>23280.758869095302</v>
      </c>
      <c r="G11">
        <v>1233.28349449496</v>
      </c>
      <c r="H11">
        <v>674.25800726425598</v>
      </c>
      <c r="I11">
        <v>365.049410359479</v>
      </c>
      <c r="J11">
        <v>56835.023452824498</v>
      </c>
      <c r="K11">
        <v>31888.533324320499</v>
      </c>
      <c r="L11">
        <v>19795.394596769998</v>
      </c>
      <c r="M11">
        <v>28789.386596261</v>
      </c>
      <c r="N11">
        <v>15449.1508590088</v>
      </c>
      <c r="O11">
        <v>9578.1989520038896</v>
      </c>
    </row>
    <row r="12" spans="1:15" x14ac:dyDescent="0.35">
      <c r="A12" t="s">
        <v>15</v>
      </c>
      <c r="B12" t="s">
        <v>19</v>
      </c>
      <c r="C12">
        <v>22.279341173897102</v>
      </c>
      <c r="D12">
        <v>2383.6938316002502</v>
      </c>
      <c r="E12">
        <v>1112.78876014613</v>
      </c>
      <c r="F12">
        <v>561.60486915333502</v>
      </c>
      <c r="G12">
        <v>6.7372140414101302</v>
      </c>
      <c r="H12">
        <v>3.7093670452512701</v>
      </c>
      <c r="I12">
        <v>1.95402284705731</v>
      </c>
      <c r="J12">
        <v>1013.11269872081</v>
      </c>
      <c r="K12">
        <v>478.88442439459601</v>
      </c>
      <c r="L12">
        <v>242.73531107608301</v>
      </c>
      <c r="M12">
        <v>366.19662738923699</v>
      </c>
      <c r="N12">
        <v>177.49686579143801</v>
      </c>
      <c r="O12">
        <v>93.454165057140401</v>
      </c>
    </row>
    <row r="13" spans="1:15" x14ac:dyDescent="0.35">
      <c r="A13" t="s">
        <v>15</v>
      </c>
      <c r="B13" t="s">
        <v>20</v>
      </c>
      <c r="C13">
        <v>27.915231031429901</v>
      </c>
      <c r="D13">
        <v>3179.2107597677</v>
      </c>
      <c r="E13">
        <v>1404.2827268624701</v>
      </c>
      <c r="F13">
        <v>699.67539095402105</v>
      </c>
      <c r="G13">
        <v>6.7308068030775701</v>
      </c>
      <c r="H13">
        <v>3.7151995967062899</v>
      </c>
      <c r="I13">
        <v>1.95595622211242</v>
      </c>
      <c r="J13">
        <v>1272.68897096295</v>
      </c>
      <c r="K13">
        <v>574.32929845393505</v>
      </c>
      <c r="L13">
        <v>287.63422541859597</v>
      </c>
      <c r="M13">
        <v>439.43342509835497</v>
      </c>
      <c r="N13">
        <v>203.80528844273499</v>
      </c>
      <c r="O13">
        <v>106.47868237265401</v>
      </c>
    </row>
    <row r="14" spans="1:15" x14ac:dyDescent="0.35">
      <c r="A14" t="s">
        <v>15</v>
      </c>
      <c r="B14" t="s">
        <v>21</v>
      </c>
      <c r="C14">
        <v>22.9260025790208</v>
      </c>
      <c r="D14">
        <v>2465.46342064377</v>
      </c>
      <c r="E14">
        <v>1135.9292448915401</v>
      </c>
      <c r="F14">
        <v>570.63707554389396</v>
      </c>
      <c r="G14">
        <v>6.7067764633456601</v>
      </c>
      <c r="H14">
        <v>3.7040408940430098</v>
      </c>
      <c r="I14">
        <v>1.95422489318439</v>
      </c>
      <c r="J14">
        <v>1047.2676181085701</v>
      </c>
      <c r="K14">
        <v>492.68286034613402</v>
      </c>
      <c r="L14">
        <v>248.36100391473201</v>
      </c>
      <c r="M14">
        <v>382.75494883236502</v>
      </c>
      <c r="N14">
        <v>184.20503652187301</v>
      </c>
      <c r="O14">
        <v>96.700050795798603</v>
      </c>
    </row>
    <row r="15" spans="1:15" x14ac:dyDescent="0.35">
      <c r="A15" t="s">
        <v>15</v>
      </c>
      <c r="B15" t="s">
        <v>22</v>
      </c>
      <c r="C15">
        <v>22.118367751268501</v>
      </c>
      <c r="D15">
        <v>2308.7730758583698</v>
      </c>
      <c r="E15">
        <v>1083.9873563244701</v>
      </c>
      <c r="F15">
        <v>552.546517021451</v>
      </c>
      <c r="G15">
        <v>6.7806773159817704</v>
      </c>
      <c r="H15">
        <v>3.7309705797081301</v>
      </c>
      <c r="I15">
        <v>1.9612631308748401</v>
      </c>
      <c r="J15">
        <v>1013.75843648537</v>
      </c>
      <c r="K15">
        <v>483.385057559296</v>
      </c>
      <c r="L15">
        <v>245.02542316173</v>
      </c>
      <c r="M15">
        <v>381.47765065525903</v>
      </c>
      <c r="N15">
        <v>184.610563790442</v>
      </c>
      <c r="O15">
        <v>96.791577697343996</v>
      </c>
    </row>
    <row r="16" spans="1:15" x14ac:dyDescent="0.35">
      <c r="A16" t="s">
        <v>23</v>
      </c>
      <c r="B16" t="s">
        <v>16</v>
      </c>
      <c r="C16">
        <v>33.861021243415401</v>
      </c>
      <c r="D16">
        <v>3322.3330751387002</v>
      </c>
      <c r="E16">
        <v>1536.7172179434499</v>
      </c>
      <c r="F16">
        <v>904.07493378823995</v>
      </c>
      <c r="G16">
        <v>7.7992629225824297</v>
      </c>
      <c r="H16">
        <v>3.7623400714794601</v>
      </c>
      <c r="I16">
        <v>1.9624657518334201</v>
      </c>
      <c r="J16">
        <v>1352.96506166166</v>
      </c>
      <c r="K16">
        <v>1036.81782150764</v>
      </c>
      <c r="L16">
        <v>346.098055383401</v>
      </c>
      <c r="M16">
        <v>680.58734947360699</v>
      </c>
      <c r="N16">
        <v>227.043986289571</v>
      </c>
      <c r="O16">
        <v>117.023065644079</v>
      </c>
    </row>
    <row r="17" spans="1:74" x14ac:dyDescent="0.35">
      <c r="A17" t="s">
        <v>23</v>
      </c>
      <c r="B17" t="s">
        <v>17</v>
      </c>
      <c r="C17">
        <v>34.995099289412501</v>
      </c>
      <c r="D17">
        <v>3942.0201094768599</v>
      </c>
      <c r="E17">
        <v>1738.6358404630701</v>
      </c>
      <c r="F17">
        <v>883.37926622434395</v>
      </c>
      <c r="G17">
        <v>13.3332658542231</v>
      </c>
      <c r="H17">
        <v>6.7866995231046401</v>
      </c>
      <c r="I17">
        <v>3.36410331902086</v>
      </c>
      <c r="J17">
        <v>1543.5969348528499</v>
      </c>
      <c r="K17">
        <v>708.03794124183696</v>
      </c>
      <c r="L17">
        <v>367.10805840548898</v>
      </c>
      <c r="M17">
        <v>550.19262273590402</v>
      </c>
      <c r="N17">
        <v>262.38172975123803</v>
      </c>
      <c r="O17">
        <v>145.85240480418199</v>
      </c>
    </row>
    <row r="18" spans="1:74" x14ac:dyDescent="0.35">
      <c r="A18" t="s">
        <v>23</v>
      </c>
      <c r="B18" t="s">
        <v>18</v>
      </c>
      <c r="C18">
        <v>548.87020766620799</v>
      </c>
      <c r="D18">
        <v>38047.249592418702</v>
      </c>
      <c r="E18">
        <v>19799.118294589702</v>
      </c>
      <c r="F18">
        <v>13051.3305401408</v>
      </c>
      <c r="G18">
        <v>501.27668540635898</v>
      </c>
      <c r="H18">
        <v>284.99990236126399</v>
      </c>
      <c r="I18">
        <v>153.58991507893001</v>
      </c>
      <c r="J18">
        <v>21458.641490133999</v>
      </c>
      <c r="K18">
        <v>11822.646139693101</v>
      </c>
      <c r="L18">
        <v>7354.9219666626104</v>
      </c>
      <c r="M18">
        <v>9467.0220163062204</v>
      </c>
      <c r="N18">
        <v>5490.7207647976302</v>
      </c>
      <c r="O18">
        <v>3481.9925782042301</v>
      </c>
    </row>
    <row r="19" spans="1:74" x14ac:dyDescent="0.35">
      <c r="A19" t="s">
        <v>23</v>
      </c>
      <c r="B19" t="s">
        <v>19</v>
      </c>
      <c r="C19">
        <v>27.557060393860901</v>
      </c>
      <c r="D19">
        <v>2879.01932909162</v>
      </c>
      <c r="E19">
        <v>1462.2647169658801</v>
      </c>
      <c r="F19">
        <v>755.94205521890296</v>
      </c>
      <c r="G19">
        <v>7.0756179691554797</v>
      </c>
      <c r="H19">
        <v>3.77753059157153</v>
      </c>
      <c r="I19">
        <v>1.95853609197926</v>
      </c>
      <c r="J19">
        <v>1193.4476055585601</v>
      </c>
      <c r="K19">
        <v>597.24790341968105</v>
      </c>
      <c r="L19">
        <v>304.53247258757301</v>
      </c>
      <c r="M19">
        <v>422.14733634037498</v>
      </c>
      <c r="N19">
        <v>212.629182547433</v>
      </c>
      <c r="O19">
        <v>110.759804349351</v>
      </c>
    </row>
    <row r="20" spans="1:74" x14ac:dyDescent="0.35">
      <c r="A20" t="s">
        <v>23</v>
      </c>
      <c r="B20" t="s">
        <v>20</v>
      </c>
      <c r="C20">
        <v>31.753365698667</v>
      </c>
      <c r="D20">
        <v>3078.8746700752699</v>
      </c>
      <c r="E20">
        <v>1679.66032594583</v>
      </c>
      <c r="F20">
        <v>883.39589402230797</v>
      </c>
      <c r="G20">
        <v>7.4636264711343898</v>
      </c>
      <c r="H20">
        <v>3.8733113440079299</v>
      </c>
      <c r="I20">
        <v>1.97636664360139</v>
      </c>
      <c r="J20">
        <v>1396.1277794785899</v>
      </c>
      <c r="K20">
        <v>731.91812088040001</v>
      </c>
      <c r="L20">
        <v>365.13166883087098</v>
      </c>
      <c r="M20">
        <v>519.94230644120898</v>
      </c>
      <c r="N20">
        <v>256.27843627582303</v>
      </c>
      <c r="O20">
        <v>131.834080579177</v>
      </c>
    </row>
    <row r="21" spans="1:74" x14ac:dyDescent="0.35">
      <c r="A21" t="s">
        <v>23</v>
      </c>
      <c r="B21" t="s">
        <v>21</v>
      </c>
      <c r="C21">
        <v>29.2528899154761</v>
      </c>
      <c r="D21">
        <v>2991.8144351623</v>
      </c>
      <c r="E21">
        <v>1545.71722351367</v>
      </c>
      <c r="F21">
        <v>789.90558836434695</v>
      </c>
      <c r="G21">
        <v>7.1348409532725796</v>
      </c>
      <c r="H21">
        <v>3.7896359382413398</v>
      </c>
      <c r="I21">
        <v>1.9604426348642401</v>
      </c>
      <c r="J21">
        <v>1307.6445699573601</v>
      </c>
      <c r="K21">
        <v>650.22545466369399</v>
      </c>
      <c r="L21">
        <v>325.81129593805201</v>
      </c>
      <c r="M21">
        <v>456.93135601667598</v>
      </c>
      <c r="N21">
        <v>227.81036050130899</v>
      </c>
      <c r="O21">
        <v>117.108657178578</v>
      </c>
    </row>
    <row r="22" spans="1:74" x14ac:dyDescent="0.35">
      <c r="A22" t="s">
        <v>23</v>
      </c>
      <c r="B22" t="s">
        <v>22</v>
      </c>
      <c r="C22">
        <v>27.1418164566842</v>
      </c>
      <c r="D22">
        <v>2838.1123116966601</v>
      </c>
      <c r="E22">
        <v>1404.3131192250801</v>
      </c>
      <c r="F22">
        <v>719.22971012194296</v>
      </c>
      <c r="G22">
        <v>7.0751693076499</v>
      </c>
      <c r="H22">
        <v>3.7791205958812202</v>
      </c>
      <c r="I22">
        <v>1.95937039867575</v>
      </c>
      <c r="J22">
        <v>1205.7228640876299</v>
      </c>
      <c r="K22">
        <v>590.80275966903298</v>
      </c>
      <c r="L22">
        <v>298.540627288949</v>
      </c>
      <c r="M22">
        <v>438.40007900313799</v>
      </c>
      <c r="N22">
        <v>216.01852757733599</v>
      </c>
      <c r="O22">
        <v>111.499269687368</v>
      </c>
    </row>
    <row r="27" spans="1:74" ht="58" x14ac:dyDescent="0.35">
      <c r="X27" t="s">
        <v>6</v>
      </c>
      <c r="Y27" t="s">
        <v>5</v>
      </c>
      <c r="Z27" t="s">
        <v>4</v>
      </c>
      <c r="AA27" s="4" t="s">
        <v>54</v>
      </c>
      <c r="AB27" s="4" t="s">
        <v>53</v>
      </c>
      <c r="AC27" s="4" t="s">
        <v>52</v>
      </c>
      <c r="AD27" s="4" t="s">
        <v>47</v>
      </c>
      <c r="AE27" s="4" t="s">
        <v>48</v>
      </c>
      <c r="AF27" s="4" t="s">
        <v>51</v>
      </c>
      <c r="AG27" s="4" t="s">
        <v>50</v>
      </c>
      <c r="AH27" s="4" t="s">
        <v>49</v>
      </c>
      <c r="AI27" t="s">
        <v>3</v>
      </c>
      <c r="AJ27" t="s">
        <v>2</v>
      </c>
    </row>
    <row r="28" spans="1:74" x14ac:dyDescent="0.35">
      <c r="AA28" t="s">
        <v>55</v>
      </c>
      <c r="AB28" t="s">
        <v>55</v>
      </c>
      <c r="AC28" t="s">
        <v>55</v>
      </c>
      <c r="AD28" t="s">
        <v>39</v>
      </c>
      <c r="AE28" t="s">
        <v>39</v>
      </c>
      <c r="AF28" t="s">
        <v>56</v>
      </c>
      <c r="AG28" t="s">
        <v>56</v>
      </c>
      <c r="AH28" t="s">
        <v>56</v>
      </c>
    </row>
    <row r="29" spans="1:74" x14ac:dyDescent="0.35">
      <c r="T29" t="s">
        <v>0</v>
      </c>
      <c r="U29" t="s">
        <v>24</v>
      </c>
      <c r="V29" t="s">
        <v>25</v>
      </c>
      <c r="W29" t="s">
        <v>26</v>
      </c>
      <c r="X29" t="s">
        <v>39</v>
      </c>
      <c r="Y29" t="s">
        <v>40</v>
      </c>
      <c r="Z29" t="s">
        <v>41</v>
      </c>
      <c r="AA29" t="s">
        <v>40</v>
      </c>
      <c r="AB29" t="s">
        <v>41</v>
      </c>
      <c r="AC29" t="s">
        <v>3</v>
      </c>
      <c r="AD29" t="s">
        <v>55</v>
      </c>
      <c r="AE29" t="s">
        <v>56</v>
      </c>
      <c r="AF29" t="s">
        <v>40</v>
      </c>
      <c r="AG29" t="s">
        <v>41</v>
      </c>
      <c r="AH29" t="s">
        <v>3</v>
      </c>
      <c r="AI29" t="s">
        <v>3</v>
      </c>
      <c r="AJ29" t="s">
        <v>2</v>
      </c>
      <c r="BE29" t="s">
        <v>46</v>
      </c>
    </row>
    <row r="30" spans="1:74" x14ac:dyDescent="0.35">
      <c r="T30" t="s">
        <v>35</v>
      </c>
      <c r="AL30" t="s">
        <v>35</v>
      </c>
      <c r="BE30" t="str">
        <f>"\texttt{"&amp;AL30&amp;"}"</f>
        <v>\texttt{Bottom-up}</v>
      </c>
      <c r="BV30" s="3" t="s">
        <v>45</v>
      </c>
    </row>
    <row r="31" spans="1:74" x14ac:dyDescent="0.35">
      <c r="Q31" t="s">
        <v>7</v>
      </c>
      <c r="R31" t="s">
        <v>11</v>
      </c>
      <c r="U31" t="s">
        <v>36</v>
      </c>
      <c r="V31" t="s">
        <v>36</v>
      </c>
      <c r="W31" t="s">
        <v>27</v>
      </c>
      <c r="X31" s="1" cm="1">
        <f t="array" ref="X31">SUMPRODUCT((X$27 = $C$1:$O$1) * ($R31 = $B$2:$B$22) * ($Q31 = $A$2:$A$22) * ($C$2:$O$22))</f>
        <v>1.9385949353004199</v>
      </c>
      <c r="Y31" s="1" cm="1">
        <f t="array" ref="Y31">SUMPRODUCT((Y$27 = $C$1:$O$1) * ($R31 = $B$2:$B$22) * ($Q31 = $A$2:$A$22) * ($C$2:$O$22))</f>
        <v>567.45960787398599</v>
      </c>
      <c r="Z31" s="1" cm="1">
        <f t="array" ref="Z31">SUMPRODUCT((Z$27 = $C$1:$O$1) * ($R31 = $B$2:$B$22) * ($Q31 = $A$2:$A$22) * ($C$2:$O$22))</f>
        <v>1112.5312347138699</v>
      </c>
      <c r="AA31" s="1" cm="1">
        <f t="array" ref="AA31">SUMPRODUCT((AA$27 = $C$1:$O$1) * ($R31 = $B$2:$B$22) * ($Q31 = $A$2:$A$22) * ($C$2:$O$22))</f>
        <v>102.171762287584</v>
      </c>
      <c r="AB31" s="1" cm="1">
        <f t="array" ref="AB31">SUMPRODUCT((AB$27 = $C$1:$O$1) * ($R31 = $B$2:$B$22) * ($Q31 = $A$2:$A$22) * ($C$2:$O$22))</f>
        <v>197.03417299159099</v>
      </c>
      <c r="AC31" s="1" cm="1">
        <f t="array" ref="AC31">SUMPRODUCT((AC$27 = $C$1:$O$1) * ($R31 = $B$2:$B$22) * ($Q31 = $A$2:$A$22) * ($C$2:$O$22))</f>
        <v>410.78570851444402</v>
      </c>
      <c r="AD31" s="1" cm="1">
        <f t="array" ref="AD31">SUMPRODUCT((AD$27 = $C$1:$O$1) * ($R31 = $B$2:$B$22) * ($Q31 = $A$2:$A$22) * ($C$2:$O$22))</f>
        <v>6.6727688534167502</v>
      </c>
      <c r="AE31" s="1" cm="1">
        <f t="array" ref="AE31">SUMPRODUCT((AE$27 = $C$1:$O$1) * ($R31 = $B$2:$B$22) * ($Q31 = $A$2:$A$22) * ($C$2:$O$22))</f>
        <v>3.67598574079169</v>
      </c>
      <c r="AF31" s="1" cm="1">
        <f t="array" ref="AF31">SUMPRODUCT((AF$27 = $C$1:$O$1) * ($R31 = $B$2:$B$22) * ($Q31 = $A$2:$A$22) * ($C$2:$O$22))</f>
        <v>256.14356029049998</v>
      </c>
      <c r="AG31" s="1" cm="1">
        <f t="array" ref="AG31">SUMPRODUCT((AG$27 = $C$1:$O$1) * ($R31 = $B$2:$B$22) * ($Q31 = $A$2:$A$22) * ($C$2:$O$22))</f>
        <v>506.442226372059</v>
      </c>
      <c r="AH31" s="1" cm="1">
        <f t="array" ref="AH31">SUMPRODUCT((AH$27 = $C$1:$O$1) * ($R31 = $B$2:$B$22) * ($Q31 = $A$2:$A$22) * ($C$2:$O$22))</f>
        <v>1059.7677229517401</v>
      </c>
      <c r="AI31" s="1" cm="1">
        <f t="array" ref="AI31">SUMPRODUCT((AI$27 = $C$1:$O$1) * ($R31 = $B$2:$B$22) * ($Q31 = $A$2:$A$22) * ($C$2:$O$22))</f>
        <v>2350.19006392347</v>
      </c>
      <c r="AJ31" s="1" cm="1">
        <f t="array" ref="AJ31">SUMPRODUCT((AJ$27 = $C$1:$O$1) * ($R31 = $B$2:$B$22) * ($Q31 = $A$2:$A$22) * ($C$2:$O$22))</f>
        <v>22.9192239243994</v>
      </c>
      <c r="AK31" s="1"/>
      <c r="AM31" t="s">
        <v>36</v>
      </c>
      <c r="AN31" t="s">
        <v>36</v>
      </c>
      <c r="AO31" t="s">
        <v>27</v>
      </c>
      <c r="AP31" s="6">
        <f>X31 / X$31</f>
        <v>1</v>
      </c>
      <c r="AQ31" s="6">
        <f t="shared" ref="AQ31:BB37" si="0">Y31 / Y$31</f>
        <v>1</v>
      </c>
      <c r="AR31" s="6">
        <f t="shared" si="0"/>
        <v>1</v>
      </c>
      <c r="AS31" s="6">
        <f t="shared" si="0"/>
        <v>1</v>
      </c>
      <c r="AT31" s="6">
        <f t="shared" si="0"/>
        <v>1</v>
      </c>
      <c r="AU31" s="6">
        <f t="shared" si="0"/>
        <v>1</v>
      </c>
      <c r="AV31" s="6">
        <f t="shared" si="0"/>
        <v>1</v>
      </c>
      <c r="AW31" s="6">
        <f t="shared" si="0"/>
        <v>1</v>
      </c>
      <c r="AX31" s="6">
        <f t="shared" si="0"/>
        <v>1</v>
      </c>
      <c r="AY31" s="6">
        <f t="shared" si="0"/>
        <v>1</v>
      </c>
      <c r="AZ31" s="6">
        <f t="shared" si="0"/>
        <v>1</v>
      </c>
      <c r="BA31" s="6">
        <f t="shared" si="0"/>
        <v>1</v>
      </c>
      <c r="BB31" s="6">
        <f t="shared" si="0"/>
        <v>1</v>
      </c>
      <c r="BC31" s="1"/>
      <c r="BD31" s="1"/>
      <c r="BE31" t="s">
        <v>44</v>
      </c>
      <c r="BF31" t="str">
        <f>"\textit{"&amp;AM31&amp;"}"</f>
        <v>\textit{SL}</v>
      </c>
      <c r="BG31" t="str">
        <f>"&amp;\textit{"&amp;AN31&amp;"}"</f>
        <v>&amp;\textit{SL}</v>
      </c>
      <c r="BH31" t="str">
        <f>"&amp;\textit{"&amp;AO31&amp;"}"</f>
        <v>&amp;\textit{None}</v>
      </c>
      <c r="BI31" t="str">
        <f>"&amp;\textit{"&amp;ROUND(AP31, 2)&amp;"}"</f>
        <v>&amp;\textit{1}</v>
      </c>
      <c r="BJ31" t="str">
        <f t="shared" ref="BJ31:BM31" si="1">"&amp;\textit{"&amp;ROUND(AQ31, 2)&amp;"}"</f>
        <v>&amp;\textit{1}</v>
      </c>
      <c r="BK31" t="str">
        <f t="shared" si="1"/>
        <v>&amp;\textit{1}</v>
      </c>
      <c r="BL31" t="str">
        <f t="shared" si="1"/>
        <v>&amp;\textit{1}</v>
      </c>
      <c r="BM31" t="str">
        <f t="shared" si="1"/>
        <v>&amp;\textit{1}</v>
      </c>
      <c r="BN31" t="str">
        <f t="shared" ref="BN31" si="2">"&amp;\textit{"&amp;ROUND(AU31, 2)&amp;"}"</f>
        <v>&amp;\textit{1}</v>
      </c>
      <c r="BO31" t="str">
        <f t="shared" ref="BO31" si="3">"&amp;\textit{"&amp;ROUND(AV31, 2)&amp;"}"</f>
        <v>&amp;\textit{1}</v>
      </c>
      <c r="BP31" t="str">
        <f t="shared" ref="BP31" si="4">"&amp;\textit{"&amp;ROUND(AW31, 2)&amp;"}"</f>
        <v>&amp;\textit{1}</v>
      </c>
      <c r="BQ31" t="str">
        <f t="shared" ref="BQ31" si="5">"&amp;\textit{"&amp;ROUND(AX31, 2)&amp;"}"</f>
        <v>&amp;\textit{1}</v>
      </c>
      <c r="BR31" t="str">
        <f t="shared" ref="BR31" si="6">"&amp;\textit{"&amp;ROUND(AY31, 2)&amp;"}"</f>
        <v>&amp;\textit{1}</v>
      </c>
      <c r="BS31" t="str">
        <f t="shared" ref="BS31" si="7">"&amp;\textit{"&amp;ROUND(AZ31, 2)&amp;"}"</f>
        <v>&amp;\textit{1}</v>
      </c>
      <c r="BT31" t="str">
        <f t="shared" ref="BT31" si="8">"&amp;\textit{"&amp;ROUND(BA31, 2)&amp;"}"</f>
        <v>&amp;\textit{1}</v>
      </c>
      <c r="BU31" t="str">
        <f t="shared" ref="BU31" si="9">"&amp;\textit{"&amp;ROUND(BB31, 2)&amp;"}"</f>
        <v>&amp;\textit{1}</v>
      </c>
      <c r="BV31" s="3" t="s">
        <v>45</v>
      </c>
    </row>
    <row r="32" spans="1:74" x14ac:dyDescent="0.35">
      <c r="Q32" t="s">
        <v>7</v>
      </c>
      <c r="R32" t="s">
        <v>10</v>
      </c>
      <c r="U32" t="s">
        <v>36</v>
      </c>
      <c r="V32" t="s">
        <v>37</v>
      </c>
      <c r="W32" t="s">
        <v>27</v>
      </c>
      <c r="X32" s="1" cm="1">
        <f t="array" ref="X32">SUMPRODUCT((X$27 = $C$1:$O$1) * ($R32 = $B$2:$B$22) * ($Q32 = $A$2:$A$22) * ($C$2:$O$22))</f>
        <v>1.93607785166989</v>
      </c>
      <c r="Y32" s="1" cm="1">
        <f t="array" ref="Y32">SUMPRODUCT((Y$27 = $C$1:$O$1) * ($R32 = $B$2:$B$22) * ($Q32 = $A$2:$A$22) * ($C$2:$O$22))</f>
        <v>545.59172135206597</v>
      </c>
      <c r="Z32" s="1" cm="1">
        <f t="array" ref="Z32">SUMPRODUCT((Z$27 = $C$1:$O$1) * ($R32 = $B$2:$B$22) * ($Q32 = $A$2:$A$22) * ($C$2:$O$22))</f>
        <v>1072.4017762425799</v>
      </c>
      <c r="AA32" s="1" cm="1">
        <f t="array" ref="AA32">SUMPRODUCT((AA$27 = $C$1:$O$1) * ($R32 = $B$2:$B$22) * ($Q32 = $A$2:$A$22) * ($C$2:$O$22))</f>
        <v>98.940463620149202</v>
      </c>
      <c r="AB32" s="1" cm="1">
        <f t="array" ref="AB32">SUMPRODUCT((AB$27 = $C$1:$O$1) * ($R32 = $B$2:$B$22) * ($Q32 = $A$2:$A$22) * ($C$2:$O$22))</f>
        <v>190.12241911566699</v>
      </c>
      <c r="AC32" s="1" cm="1">
        <f t="array" ref="AC32">SUMPRODUCT((AC$27 = $C$1:$O$1) * ($R32 = $B$2:$B$22) * ($Q32 = $A$2:$A$22) * ($C$2:$O$22))</f>
        <v>396.48959783471702</v>
      </c>
      <c r="AD32" s="1" cm="1">
        <f t="array" ref="AD32">SUMPRODUCT((AD$27 = $C$1:$O$1) * ($R32 = $B$2:$B$22) * ($Q32 = $A$2:$A$22) * ($C$2:$O$22))</f>
        <v>6.6513138938863303</v>
      </c>
      <c r="AE32" s="1" cm="1">
        <f t="array" ref="AE32">SUMPRODUCT((AE$27 = $C$1:$O$1) * ($R32 = $B$2:$B$22) * ($Q32 = $A$2:$A$22) * ($C$2:$O$22))</f>
        <v>3.6683666357334701</v>
      </c>
      <c r="AF32" s="1" cm="1">
        <f t="array" ref="AF32">SUMPRODUCT((AF$27 = $C$1:$O$1) * ($R32 = $B$2:$B$22) * ($Q32 = $A$2:$A$22) * ($C$2:$O$22))</f>
        <v>247.26756483470399</v>
      </c>
      <c r="AG32" s="1" cm="1">
        <f t="array" ref="AG32">SUMPRODUCT((AG$27 = $C$1:$O$1) * ($R32 = $B$2:$B$22) * ($Q32 = $A$2:$A$22) * ($C$2:$O$22))</f>
        <v>488.70569100966202</v>
      </c>
      <c r="AH32" s="1" cm="1">
        <f t="array" ref="AH32">SUMPRODUCT((AH$27 = $C$1:$O$1) * ($R32 = $B$2:$B$22) * ($Q32 = $A$2:$A$22) * ($C$2:$O$22))</f>
        <v>1023.08553646186</v>
      </c>
      <c r="AI32" s="1" cm="1">
        <f t="array" ref="AI32">SUMPRODUCT((AI$27 = $C$1:$O$1) * ($R32 = $B$2:$B$22) * ($Q32 = $A$2:$A$22) * ($C$2:$O$22))</f>
        <v>2267.2793432212602</v>
      </c>
      <c r="AJ32" s="1" cm="1">
        <f t="array" ref="AJ32">SUMPRODUCT((AJ$27 = $C$1:$O$1) * ($R32 = $B$2:$B$22) * ($Q32 = $A$2:$A$22) * ($C$2:$O$22))</f>
        <v>22.120620554328401</v>
      </c>
      <c r="AK32" s="1"/>
      <c r="AM32" t="s">
        <v>36</v>
      </c>
      <c r="AN32" t="s">
        <v>37</v>
      </c>
      <c r="AO32" t="s">
        <v>27</v>
      </c>
      <c r="AP32" s="6">
        <f>X32 / X$31</f>
        <v>0.9987015938272118</v>
      </c>
      <c r="AQ32" s="6">
        <f t="shared" si="0"/>
        <v>0.96146353640244264</v>
      </c>
      <c r="AR32" s="6">
        <f t="shared" si="0"/>
        <v>0.96392958937318207</v>
      </c>
      <c r="AS32" s="6">
        <f t="shared" si="0"/>
        <v>0.9683738579516753</v>
      </c>
      <c r="AT32" s="6">
        <f t="shared" si="0"/>
        <v>0.96492103998518575</v>
      </c>
      <c r="AU32" s="6">
        <f t="shared" si="0"/>
        <v>0.96519813035505264</v>
      </c>
      <c r="AV32" s="6">
        <f t="shared" si="0"/>
        <v>0.99678469912539625</v>
      </c>
      <c r="AW32" s="6">
        <f t="shared" si="0"/>
        <v>0.99792733008355494</v>
      </c>
      <c r="AX32" s="6">
        <f t="shared" si="0"/>
        <v>0.96534757522020287</v>
      </c>
      <c r="AY32" s="6">
        <f t="shared" si="0"/>
        <v>0.9649781664347894</v>
      </c>
      <c r="AZ32" s="6">
        <f t="shared" si="0"/>
        <v>0.96538657887436852</v>
      </c>
      <c r="BA32" s="6">
        <f t="shared" si="0"/>
        <v>0.96472169550244957</v>
      </c>
      <c r="BB32" s="6">
        <f t="shared" si="0"/>
        <v>0.96515574119327752</v>
      </c>
      <c r="BC32" s="1"/>
      <c r="BD32" s="1"/>
      <c r="BE32" t="s">
        <v>44</v>
      </c>
      <c r="BF32" t="str">
        <f t="shared" ref="BF32:BF37" si="10">AM32</f>
        <v>SL</v>
      </c>
      <c r="BG32" t="str">
        <f t="shared" ref="BG32:BG37" si="11">"&amp;"&amp;AN32</f>
        <v>&amp;HL</v>
      </c>
      <c r="BH32" t="str">
        <f t="shared" ref="BH32:BH37" si="12">"&amp;"&amp;AO32</f>
        <v>&amp;None</v>
      </c>
      <c r="BI32" t="str">
        <f t="shared" ref="BI32:BI37" si="13">"&amp;"&amp;ROUND(AP32, 2)</f>
        <v>&amp;1</v>
      </c>
      <c r="BJ32" t="str">
        <f t="shared" ref="BJ32:BJ37" si="14">"&amp;"&amp;ROUND(AQ32, 2)</f>
        <v>&amp;0.96</v>
      </c>
      <c r="BK32" t="str">
        <f t="shared" ref="BK32:BK37" si="15">"&amp;"&amp;ROUND(AR32, 2)</f>
        <v>&amp;0.96</v>
      </c>
      <c r="BL32" t="str">
        <f t="shared" ref="BL32:BL37" si="16">"&amp;"&amp;ROUND(AS32, 2)</f>
        <v>&amp;0.97</v>
      </c>
      <c r="BM32" t="str">
        <f t="shared" ref="BM32:BM37" si="17">"&amp;"&amp;ROUND(AT32, 2)</f>
        <v>&amp;0.96</v>
      </c>
      <c r="BN32" t="str">
        <f t="shared" ref="BN32:BN37" si="18">"&amp;"&amp;ROUND(AU32, 2)</f>
        <v>&amp;0.97</v>
      </c>
      <c r="BO32" t="str">
        <f t="shared" ref="BO32:BO37" si="19">"&amp;"&amp;ROUND(AV32, 2)</f>
        <v>&amp;1</v>
      </c>
      <c r="BP32" t="str">
        <f t="shared" ref="BP32:BP37" si="20">"&amp;"&amp;ROUND(AW32, 2)</f>
        <v>&amp;1</v>
      </c>
      <c r="BQ32" t="str">
        <f t="shared" ref="BQ32:BQ37" si="21">"&amp;"&amp;ROUND(AX32, 2)</f>
        <v>&amp;0.97</v>
      </c>
      <c r="BR32" t="str">
        <f t="shared" ref="BR32:BR37" si="22">"&amp;"&amp;ROUND(AY32, 2)</f>
        <v>&amp;0.96</v>
      </c>
      <c r="BS32" t="str">
        <f t="shared" ref="BS32:BS37" si="23">"&amp;"&amp;ROUND(AZ32, 2)</f>
        <v>&amp;0.97</v>
      </c>
      <c r="BT32" t="str">
        <f t="shared" ref="BT32:BT37" si="24">"&amp;"&amp;ROUND(BA32, 2)</f>
        <v>&amp;0.96</v>
      </c>
      <c r="BU32" t="str">
        <f t="shared" ref="BU32:BU37" si="25">"&amp;"&amp;ROUND(BB32, 2)</f>
        <v>&amp;0.97</v>
      </c>
      <c r="BV32" s="3" t="s">
        <v>45</v>
      </c>
    </row>
    <row r="33" spans="17:74" x14ac:dyDescent="0.35">
      <c r="Q33" t="s">
        <v>7</v>
      </c>
      <c r="R33" t="s">
        <v>8</v>
      </c>
      <c r="U33" t="s">
        <v>37</v>
      </c>
      <c r="V33" t="s">
        <v>37</v>
      </c>
      <c r="W33" t="s">
        <v>27</v>
      </c>
      <c r="X33" s="1" cm="1">
        <f t="array" ref="X33">SUMPRODUCT((X$27 = $C$1:$O$1) * ($R33 = $B$2:$B$22) * ($Q33 = $A$2:$A$22) * ($C$2:$O$22))</f>
        <v>1.9306941415569701</v>
      </c>
      <c r="Y33" s="1" cm="1">
        <f t="array" ref="Y33">SUMPRODUCT((Y$27 = $C$1:$O$1) * ($R33 = $B$2:$B$22) * ($Q33 = $A$2:$A$22) * ($C$2:$O$22))</f>
        <v>499.22303268348497</v>
      </c>
      <c r="Z33" s="1" cm="1">
        <f t="array" ref="Z33">SUMPRODUCT((Z$27 = $C$1:$O$1) * ($R33 = $B$2:$B$22) * ($Q33 = $A$2:$A$22) * ($C$2:$O$22))</f>
        <v>954.088350281609</v>
      </c>
      <c r="AA33" s="1" cm="1">
        <f t="array" ref="AA33">SUMPRODUCT((AA$27 = $C$1:$O$1) * ($R33 = $B$2:$B$22) * ($Q33 = $A$2:$A$22) * ($C$2:$O$22))</f>
        <v>95.559670206259995</v>
      </c>
      <c r="AB33" s="1" cm="1">
        <f t="array" ref="AB33">SUMPRODUCT((AB$27 = $C$1:$O$1) * ($R33 = $B$2:$B$22) * ($Q33 = $A$2:$A$22) * ($C$2:$O$22))</f>
        <v>181.78107825419499</v>
      </c>
      <c r="AC33" s="1" cm="1">
        <f t="array" ref="AC33">SUMPRODUCT((AC$27 = $C$1:$O$1) * ($R33 = $B$2:$B$22) * ($Q33 = $A$2:$A$22) * ($C$2:$O$22))</f>
        <v>383.82128213392798</v>
      </c>
      <c r="AD33" s="1" cm="1">
        <f t="array" ref="AD33">SUMPRODUCT((AD$27 = $C$1:$O$1) * ($R33 = $B$2:$B$22) * ($Q33 = $A$2:$A$22) * ($C$2:$O$22))</f>
        <v>6.5464893233285197</v>
      </c>
      <c r="AE33" s="1" cm="1">
        <f t="array" ref="AE33">SUMPRODUCT((AE$27 = $C$1:$O$1) * ($R33 = $B$2:$B$22) * ($Q33 = $A$2:$A$22) * ($C$2:$O$22))</f>
        <v>3.6384205884924099</v>
      </c>
      <c r="AF33" s="1" cm="1">
        <f t="array" ref="AF33">SUMPRODUCT((AF$27 = $C$1:$O$1) * ($R33 = $B$2:$B$22) * ($Q33 = $A$2:$A$22) * ($C$2:$O$22))</f>
        <v>231.25025224342099</v>
      </c>
      <c r="AG33" s="1" cm="1">
        <f t="array" ref="AG33">SUMPRODUCT((AG$27 = $C$1:$O$1) * ($R33 = $B$2:$B$22) * ($Q33 = $A$2:$A$22) * ($C$2:$O$22))</f>
        <v>450.25578820770397</v>
      </c>
      <c r="AH33" s="1" cm="1">
        <f t="array" ref="AH33">SUMPRODUCT((AH$27 = $C$1:$O$1) * ($R33 = $B$2:$B$22) * ($Q33 = $A$2:$A$22) * ($C$2:$O$22))</f>
        <v>953.59490812548302</v>
      </c>
      <c r="AI33" s="1" cm="1">
        <f t="array" ref="AI33">SUMPRODUCT((AI$27 = $C$1:$O$1) * ($R33 = $B$2:$B$22) * ($Q33 = $A$2:$A$22) * ($C$2:$O$22))</f>
        <v>2057.4828423901599</v>
      </c>
      <c r="AJ33" s="1" cm="1">
        <f t="array" ref="AJ33">SUMPRODUCT((AJ$27 = $C$1:$O$1) * ($R33 = $B$2:$B$22) * ($Q33 = $A$2:$A$22) * ($C$2:$O$22))</f>
        <v>20.415196396556201</v>
      </c>
      <c r="AK33" s="1"/>
      <c r="AM33" t="s">
        <v>37</v>
      </c>
      <c r="AN33" t="s">
        <v>37</v>
      </c>
      <c r="AO33" t="s">
        <v>27</v>
      </c>
      <c r="AP33" s="6">
        <f>X33 / X$31</f>
        <v>0.99592447416446717</v>
      </c>
      <c r="AQ33" s="6">
        <f t="shared" si="0"/>
        <v>0.87975078006670371</v>
      </c>
      <c r="AR33" s="6">
        <f t="shared" si="0"/>
        <v>0.85758342823245715</v>
      </c>
      <c r="AS33" s="6">
        <f t="shared" si="0"/>
        <v>0.93528454503199354</v>
      </c>
      <c r="AT33" s="6">
        <f t="shared" si="0"/>
        <v>0.92258655183612759</v>
      </c>
      <c r="AU33" s="6">
        <f t="shared" si="0"/>
        <v>0.93435889851662668</v>
      </c>
      <c r="AV33" s="6">
        <f t="shared" si="0"/>
        <v>0.98107539270994382</v>
      </c>
      <c r="AW33" s="6">
        <f t="shared" si="0"/>
        <v>0.98978093089904373</v>
      </c>
      <c r="AX33" s="6">
        <f t="shared" si="0"/>
        <v>0.90281501506871087</v>
      </c>
      <c r="AY33" s="6">
        <f t="shared" si="0"/>
        <v>0.88905656906444941</v>
      </c>
      <c r="AZ33" s="6">
        <f t="shared" si="0"/>
        <v>0.89981501368003824</v>
      </c>
      <c r="BA33" s="6">
        <f t="shared" si="0"/>
        <v>0.87545380859765154</v>
      </c>
      <c r="BB33" s="6">
        <f t="shared" si="0"/>
        <v>0.89074553588276362</v>
      </c>
      <c r="BC33" s="1"/>
      <c r="BD33" s="1"/>
      <c r="BE33" t="s">
        <v>44</v>
      </c>
      <c r="BF33" t="str">
        <f t="shared" si="10"/>
        <v>HL</v>
      </c>
      <c r="BG33" t="str">
        <f t="shared" si="11"/>
        <v>&amp;HL</v>
      </c>
      <c r="BH33" t="str">
        <f t="shared" si="12"/>
        <v>&amp;None</v>
      </c>
      <c r="BI33" t="str">
        <f t="shared" si="13"/>
        <v>&amp;1</v>
      </c>
      <c r="BJ33" t="str">
        <f t="shared" si="14"/>
        <v>&amp;0.88</v>
      </c>
      <c r="BK33" t="str">
        <f t="shared" si="15"/>
        <v>&amp;0.86</v>
      </c>
      <c r="BL33" t="str">
        <f t="shared" si="16"/>
        <v>&amp;0.94</v>
      </c>
      <c r="BM33" t="str">
        <f t="shared" si="17"/>
        <v>&amp;0.92</v>
      </c>
      <c r="BN33" t="str">
        <f t="shared" si="18"/>
        <v>&amp;0.93</v>
      </c>
      <c r="BO33" t="str">
        <f t="shared" si="19"/>
        <v>&amp;0.98</v>
      </c>
      <c r="BP33" t="str">
        <f t="shared" si="20"/>
        <v>&amp;0.99</v>
      </c>
      <c r="BQ33" t="str">
        <f t="shared" si="21"/>
        <v>&amp;0.9</v>
      </c>
      <c r="BR33" t="str">
        <f t="shared" si="22"/>
        <v>&amp;0.89</v>
      </c>
      <c r="BS33" t="str">
        <f t="shared" si="23"/>
        <v>&amp;0.9</v>
      </c>
      <c r="BT33" t="str">
        <f t="shared" si="24"/>
        <v>&amp;0.88</v>
      </c>
      <c r="BU33" t="str">
        <f t="shared" si="25"/>
        <v>&amp;0.89</v>
      </c>
      <c r="BV33" s="3" t="s">
        <v>45</v>
      </c>
    </row>
    <row r="34" spans="17:74" x14ac:dyDescent="0.35">
      <c r="Q34" t="s">
        <v>7</v>
      </c>
      <c r="R34" t="s">
        <v>9</v>
      </c>
      <c r="U34" t="s">
        <v>37</v>
      </c>
      <c r="V34" t="s">
        <v>36</v>
      </c>
      <c r="W34" t="s">
        <v>27</v>
      </c>
      <c r="X34" s="1" cm="1">
        <f t="array" ref="X34">SUMPRODUCT((X$27 = $C$1:$O$1) * ($R34 = $B$2:$B$22) * ($Q34 = $A$2:$A$22) * ($C$2:$O$22))</f>
        <v>1.9271538651234701</v>
      </c>
      <c r="Y34" s="1" cm="1">
        <f t="array" ref="Y34">SUMPRODUCT((Y$27 = $C$1:$O$1) * ($R34 = $B$2:$B$22) * ($Q34 = $A$2:$A$22) * ($C$2:$O$22))</f>
        <v>489.175747440115</v>
      </c>
      <c r="Z34" s="1" cm="1">
        <f t="array" ref="Z34">SUMPRODUCT((Z$27 = $C$1:$O$1) * ($R34 = $B$2:$B$22) * ($Q34 = $A$2:$A$22) * ($C$2:$O$22))</f>
        <v>938.48939468879496</v>
      </c>
      <c r="AA34" s="1" cm="1">
        <f t="array" ref="AA34">SUMPRODUCT((AA$27 = $C$1:$O$1) * ($R34 = $B$2:$B$22) * ($Q34 = $A$2:$A$22) * ($C$2:$O$22))</f>
        <v>94.271950392550494</v>
      </c>
      <c r="AB34" s="1" cm="1">
        <f t="array" ref="AB34">SUMPRODUCT((AB$27 = $C$1:$O$1) * ($R34 = $B$2:$B$22) * ($Q34 = $A$2:$A$22) * ($C$2:$O$22))</f>
        <v>179.05228122386399</v>
      </c>
      <c r="AC34" s="1" cm="1">
        <f t="array" ref="AC34">SUMPRODUCT((AC$27 = $C$1:$O$1) * ($R34 = $B$2:$B$22) * ($Q34 = $A$2:$A$22) * ($C$2:$O$22))</f>
        <v>378.94754852749799</v>
      </c>
      <c r="AD34" s="1" cm="1">
        <f t="array" ref="AD34">SUMPRODUCT((AD$27 = $C$1:$O$1) * ($R34 = $B$2:$B$22) * ($Q34 = $A$2:$A$22) * ($C$2:$O$22))</f>
        <v>6.5200833589445697</v>
      </c>
      <c r="AE34" s="1" cm="1">
        <f t="array" ref="AE34">SUMPRODUCT((AE$27 = $C$1:$O$1) * ($R34 = $B$2:$B$22) * ($Q34 = $A$2:$A$22) * ($C$2:$O$22))</f>
        <v>3.62809606031395</v>
      </c>
      <c r="AF34" s="1" cm="1">
        <f t="array" ref="AF34">SUMPRODUCT((AF$27 = $C$1:$O$1) * ($R34 = $B$2:$B$22) * ($Q34 = $A$2:$A$22) * ($C$2:$O$22))</f>
        <v>226.93887592334801</v>
      </c>
      <c r="AG34" s="1" cm="1">
        <f t="array" ref="AG34">SUMPRODUCT((AG$27 = $C$1:$O$1) * ($R34 = $B$2:$B$22) * ($Q34 = $A$2:$A$22) * ($C$2:$O$22))</f>
        <v>442.17852392775302</v>
      </c>
      <c r="AH34" s="1" cm="1">
        <f t="array" ref="AH34">SUMPRODUCT((AH$27 = $C$1:$O$1) * ($R34 = $B$2:$B$22) * ($Q34 = $A$2:$A$22) * ($C$2:$O$22))</f>
        <v>938.82061649101399</v>
      </c>
      <c r="AI34" s="1" cm="1">
        <f t="array" ref="AI34">SUMPRODUCT((AI$27 = $C$1:$O$1) * ($R34 = $B$2:$B$22) * ($Q34 = $A$2:$A$22) * ($C$2:$O$22))</f>
        <v>2030.1708002056</v>
      </c>
      <c r="AJ34" s="1" cm="1">
        <f t="array" ref="AJ34">SUMPRODUCT((AJ$27 = $C$1:$O$1) * ($R34 = $B$2:$B$22) * ($Q34 = $A$2:$A$22) * ($C$2:$O$22))</f>
        <v>20.100281737826499</v>
      </c>
      <c r="AK34" s="1"/>
      <c r="AM34" t="s">
        <v>37</v>
      </c>
      <c r="AN34" t="s">
        <v>36</v>
      </c>
      <c r="AO34" t="s">
        <v>27</v>
      </c>
      <c r="AP34" s="6">
        <f>X34 / X$31</f>
        <v>0.99409826675567126</v>
      </c>
      <c r="AQ34" s="6">
        <f t="shared" si="0"/>
        <v>0.8620450524625618</v>
      </c>
      <c r="AR34" s="6">
        <f t="shared" si="0"/>
        <v>0.84356228877489758</v>
      </c>
      <c r="AS34" s="6">
        <f t="shared" si="0"/>
        <v>0.9226810645313348</v>
      </c>
      <c r="AT34" s="6">
        <f t="shared" si="0"/>
        <v>0.90873719266710939</v>
      </c>
      <c r="AU34" s="6">
        <f t="shared" si="0"/>
        <v>0.92249447990270927</v>
      </c>
      <c r="AV34" s="6">
        <f t="shared" si="0"/>
        <v>0.97711812025468281</v>
      </c>
      <c r="AW34" s="6">
        <f t="shared" si="0"/>
        <v>0.98697228883498711</v>
      </c>
      <c r="AX34" s="6">
        <f t="shared" si="0"/>
        <v>0.88598314033727776</v>
      </c>
      <c r="AY34" s="6">
        <f t="shared" si="0"/>
        <v>0.87310753507924421</v>
      </c>
      <c r="AZ34" s="6">
        <f t="shared" si="0"/>
        <v>0.88587394780824646</v>
      </c>
      <c r="BA34" s="6">
        <f t="shared" si="0"/>
        <v>0.86383260289015884</v>
      </c>
      <c r="BB34" s="6">
        <f t="shared" si="0"/>
        <v>0.87700533858077523</v>
      </c>
      <c r="BC34" s="1"/>
      <c r="BD34" s="1"/>
      <c r="BE34" t="s">
        <v>44</v>
      </c>
      <c r="BF34" t="str">
        <f t="shared" si="10"/>
        <v>HL</v>
      </c>
      <c r="BG34" t="str">
        <f t="shared" si="11"/>
        <v>&amp;SL</v>
      </c>
      <c r="BH34" t="str">
        <f t="shared" si="12"/>
        <v>&amp;None</v>
      </c>
      <c r="BI34" t="str">
        <f t="shared" si="13"/>
        <v>&amp;0.99</v>
      </c>
      <c r="BJ34" t="str">
        <f t="shared" si="14"/>
        <v>&amp;0.86</v>
      </c>
      <c r="BK34" t="str">
        <f t="shared" si="15"/>
        <v>&amp;0.84</v>
      </c>
      <c r="BL34" t="str">
        <f t="shared" si="16"/>
        <v>&amp;0.92</v>
      </c>
      <c r="BM34" t="str">
        <f t="shared" si="17"/>
        <v>&amp;0.91</v>
      </c>
      <c r="BN34" t="str">
        <f t="shared" si="18"/>
        <v>&amp;0.92</v>
      </c>
      <c r="BO34" t="str">
        <f t="shared" si="19"/>
        <v>&amp;0.98</v>
      </c>
      <c r="BP34" t="str">
        <f t="shared" si="20"/>
        <v>&amp;0.99</v>
      </c>
      <c r="BQ34" t="str">
        <f t="shared" si="21"/>
        <v>&amp;0.89</v>
      </c>
      <c r="BR34" t="str">
        <f t="shared" si="22"/>
        <v>&amp;0.87</v>
      </c>
      <c r="BS34" t="str">
        <f t="shared" si="23"/>
        <v>&amp;0.89</v>
      </c>
      <c r="BT34" t="str">
        <f t="shared" si="24"/>
        <v>&amp;0.86</v>
      </c>
      <c r="BU34" t="str">
        <f t="shared" si="25"/>
        <v>&amp;0.88</v>
      </c>
      <c r="BV34" s="3" t="s">
        <v>45</v>
      </c>
    </row>
    <row r="35" spans="17:74" x14ac:dyDescent="0.35">
      <c r="Q35" t="s">
        <v>7</v>
      </c>
      <c r="R35" t="s">
        <v>12</v>
      </c>
      <c r="U35" t="s">
        <v>38</v>
      </c>
      <c r="V35" t="s">
        <v>37</v>
      </c>
      <c r="W35" t="s">
        <v>27</v>
      </c>
      <c r="X35" s="1" cm="1">
        <f t="array" ref="X35">SUMPRODUCT((X$27 = $C$1:$O$1) * ($R35 = $B$2:$B$22) * ($Q35 = $A$2:$A$22) * ($C$2:$O$22))</f>
        <v>1.9425833879942001</v>
      </c>
      <c r="Y35" s="1" cm="1">
        <f t="array" ref="Y35">SUMPRODUCT((Y$27 = $C$1:$O$1) * ($R35 = $B$2:$B$22) * ($Q35 = $A$2:$A$22) * ($C$2:$O$22))</f>
        <v>553.38622263023603</v>
      </c>
      <c r="Z35" s="1" cm="1">
        <f t="array" ref="Z35">SUMPRODUCT((Z$27 = $C$1:$O$1) * ($R35 = $B$2:$B$22) * ($Q35 = $A$2:$A$22) * ($C$2:$O$22))</f>
        <v>1102.9937366683801</v>
      </c>
      <c r="AA35" s="1" cm="1">
        <f t="array" ref="AA35">SUMPRODUCT((AA$27 = $C$1:$O$1) * ($R35 = $B$2:$B$22) * ($Q35 = $A$2:$A$22) * ($C$2:$O$22))</f>
        <v>101.66231897084199</v>
      </c>
      <c r="AB35" s="1" cm="1">
        <f t="array" ref="AB35">SUMPRODUCT((AB$27 = $C$1:$O$1) * ($R35 = $B$2:$B$22) * ($Q35 = $A$2:$A$22) * ($C$2:$O$22))</f>
        <v>196.81978955072699</v>
      </c>
      <c r="AC35" s="1" cm="1">
        <f t="array" ref="AC35">SUMPRODUCT((AC$27 = $C$1:$O$1) * ($R35 = $B$2:$B$22) * ($Q35 = $A$2:$A$22) * ($C$2:$O$22))</f>
        <v>412.27298021751398</v>
      </c>
      <c r="AD35" s="1" cm="1">
        <f t="array" ref="AD35">SUMPRODUCT((AD$27 = $C$1:$O$1) * ($R35 = $B$2:$B$22) * ($Q35 = $A$2:$A$22) * ($C$2:$O$22))</f>
        <v>6.6830303637340602</v>
      </c>
      <c r="AE35" s="1" cm="1">
        <f t="array" ref="AE35">SUMPRODUCT((AE$27 = $C$1:$O$1) * ($R35 = $B$2:$B$22) * ($Q35 = $A$2:$A$22) * ($C$2:$O$22))</f>
        <v>3.6812992662006199</v>
      </c>
      <c r="AF35" s="1" cm="1">
        <f t="array" ref="AF35">SUMPRODUCT((AF$27 = $C$1:$O$1) * ($R35 = $B$2:$B$22) * ($Q35 = $A$2:$A$22) * ($C$2:$O$22))</f>
        <v>252.29022454810499</v>
      </c>
      <c r="AG35" s="1" cm="1">
        <f t="array" ref="AG35">SUMPRODUCT((AG$27 = $C$1:$O$1) * ($R35 = $B$2:$B$22) * ($Q35 = $A$2:$A$22) * ($C$2:$O$22))</f>
        <v>503.31701033129502</v>
      </c>
      <c r="AH35" s="1" cm="1">
        <f t="array" ref="AH35">SUMPRODUCT((AH$27 = $C$1:$O$1) * ($R35 = $B$2:$B$22) * ($Q35 = $A$2:$A$22) * ($C$2:$O$22))</f>
        <v>1068.3032213296201</v>
      </c>
      <c r="AI35" s="1" cm="1">
        <f t="array" ref="AI35">SUMPRODUCT((AI$27 = $C$1:$O$1) * ($R35 = $B$2:$B$22) * ($Q35 = $A$2:$A$22) * ($C$2:$O$22))</f>
        <v>2408.0297284342</v>
      </c>
      <c r="AJ35" s="1" cm="1">
        <f t="array" ref="AJ35">SUMPRODUCT((AJ$27 = $C$1:$O$1) * ($R35 = $B$2:$B$22) * ($Q35 = $A$2:$A$22) * ($C$2:$O$22))</f>
        <v>22.965061519664602</v>
      </c>
      <c r="AK35" s="1"/>
      <c r="AM35" t="s">
        <v>38</v>
      </c>
      <c r="AN35" t="s">
        <v>37</v>
      </c>
      <c r="AO35" t="s">
        <v>27</v>
      </c>
      <c r="AP35" s="6">
        <f>X35 / X$31</f>
        <v>1.0020573935385642</v>
      </c>
      <c r="AQ35" s="6">
        <f t="shared" si="0"/>
        <v>0.97519931806868765</v>
      </c>
      <c r="AR35" s="6">
        <f t="shared" si="0"/>
        <v>0.99142720873994805</v>
      </c>
      <c r="AS35" s="6">
        <f t="shared" si="0"/>
        <v>0.99501385406950238</v>
      </c>
      <c r="AT35" s="6">
        <f t="shared" si="0"/>
        <v>0.99891194792451998</v>
      </c>
      <c r="AU35" s="6">
        <f t="shared" si="0"/>
        <v>1.003620553666408</v>
      </c>
      <c r="AV35" s="6">
        <f t="shared" si="0"/>
        <v>1.0015378189388435</v>
      </c>
      <c r="AW35" s="6">
        <f t="shared" si="0"/>
        <v>1.0014454695375901</v>
      </c>
      <c r="AX35" s="6">
        <f t="shared" si="0"/>
        <v>0.98495634347385186</v>
      </c>
      <c r="AY35" s="6">
        <f t="shared" si="0"/>
        <v>0.99382907688572553</v>
      </c>
      <c r="AZ35" s="6">
        <f t="shared" si="0"/>
        <v>1.0080541218542742</v>
      </c>
      <c r="BA35" s="6">
        <f t="shared" si="0"/>
        <v>1.024610632730772</v>
      </c>
      <c r="BB35" s="6">
        <f t="shared" si="0"/>
        <v>1.0019999628005032</v>
      </c>
      <c r="BC35" s="2"/>
      <c r="BD35" s="2"/>
      <c r="BE35" t="s">
        <v>44</v>
      </c>
      <c r="BF35" t="str">
        <f t="shared" si="10"/>
        <v>TL</v>
      </c>
      <c r="BG35" t="str">
        <f t="shared" si="11"/>
        <v>&amp;HL</v>
      </c>
      <c r="BH35" t="str">
        <f t="shared" si="12"/>
        <v>&amp;None</v>
      </c>
      <c r="BI35" t="str">
        <f t="shared" si="13"/>
        <v>&amp;1</v>
      </c>
      <c r="BJ35" t="str">
        <f t="shared" si="14"/>
        <v>&amp;0.98</v>
      </c>
      <c r="BK35" t="str">
        <f t="shared" si="15"/>
        <v>&amp;0.99</v>
      </c>
      <c r="BL35" t="str">
        <f t="shared" si="16"/>
        <v>&amp;1</v>
      </c>
      <c r="BM35" t="str">
        <f t="shared" si="17"/>
        <v>&amp;1</v>
      </c>
      <c r="BN35" t="str">
        <f t="shared" si="18"/>
        <v>&amp;1</v>
      </c>
      <c r="BO35" t="str">
        <f t="shared" si="19"/>
        <v>&amp;1</v>
      </c>
      <c r="BP35" t="str">
        <f t="shared" si="20"/>
        <v>&amp;1</v>
      </c>
      <c r="BQ35" t="str">
        <f t="shared" si="21"/>
        <v>&amp;0.98</v>
      </c>
      <c r="BR35" t="str">
        <f t="shared" si="22"/>
        <v>&amp;0.99</v>
      </c>
      <c r="BS35" t="str">
        <f t="shared" si="23"/>
        <v>&amp;1.01</v>
      </c>
      <c r="BT35" t="str">
        <f t="shared" si="24"/>
        <v>&amp;1.02</v>
      </c>
      <c r="BU35" t="str">
        <f t="shared" si="25"/>
        <v>&amp;1</v>
      </c>
      <c r="BV35" s="3" t="s">
        <v>45</v>
      </c>
    </row>
    <row r="36" spans="17:74" x14ac:dyDescent="0.35">
      <c r="Q36" t="s">
        <v>7</v>
      </c>
      <c r="R36" t="s">
        <v>13</v>
      </c>
      <c r="U36" t="s">
        <v>38</v>
      </c>
      <c r="V36" t="s">
        <v>36</v>
      </c>
      <c r="W36" t="s">
        <v>27</v>
      </c>
      <c r="X36" s="1" cm="1">
        <f t="array" ref="X36">SUMPRODUCT((X$27 = $C$1:$O$1) * ($R36 = $B$2:$B$22) * ($Q36 = $A$2:$A$22) * ($C$2:$O$22))</f>
        <v>1.9465635366195</v>
      </c>
      <c r="Y36" s="1" cm="1">
        <f t="array" ref="Y36">SUMPRODUCT((Y$27 = $C$1:$O$1) * ($R36 = $B$2:$B$22) * ($Q36 = $A$2:$A$22) * ($C$2:$O$22))</f>
        <v>550.41824538326898</v>
      </c>
      <c r="Z36" s="1" cm="1">
        <f t="array" ref="Z36">SUMPRODUCT((Z$27 = $C$1:$O$1) * ($R36 = $B$2:$B$22) * ($Q36 = $A$2:$A$22) * ($C$2:$O$22))</f>
        <v>1068.27727063712</v>
      </c>
      <c r="AA36" s="1" cm="1">
        <f t="array" ref="AA36">SUMPRODUCT((AA$27 = $C$1:$O$1) * ($R36 = $B$2:$B$22) * ($Q36 = $A$2:$A$22) * ($C$2:$O$22))</f>
        <v>104.012473906579</v>
      </c>
      <c r="AB36" s="1" cm="1">
        <f t="array" ref="AB36">SUMPRODUCT((AB$27 = $C$1:$O$1) * ($R36 = $B$2:$B$22) * ($Q36 = $A$2:$A$22) * ($C$2:$O$22))</f>
        <v>201.12152745086399</v>
      </c>
      <c r="AC36" s="1" cm="1">
        <f t="array" ref="AC36">SUMPRODUCT((AC$27 = $C$1:$O$1) * ($R36 = $B$2:$B$22) * ($Q36 = $A$2:$A$22) * ($C$2:$O$22))</f>
        <v>417.62159357306803</v>
      </c>
      <c r="AD36" s="1" cm="1">
        <f t="array" ref="AD36">SUMPRODUCT((AD$27 = $C$1:$O$1) * ($R36 = $B$2:$B$22) * ($Q36 = $A$2:$A$22) * ($C$2:$O$22))</f>
        <v>6.7123188870187498</v>
      </c>
      <c r="AE36" s="1" cm="1">
        <f t="array" ref="AE36">SUMPRODUCT((AE$27 = $C$1:$O$1) * ($R36 = $B$2:$B$22) * ($Q36 = $A$2:$A$22) * ($C$2:$O$22))</f>
        <v>3.6950363477191299</v>
      </c>
      <c r="AF36" s="1" cm="1">
        <f t="array" ref="AF36">SUMPRODUCT((AF$27 = $C$1:$O$1) * ($R36 = $B$2:$B$22) * ($Q36 = $A$2:$A$22) * ($C$2:$O$22))</f>
        <v>256.06916995122998</v>
      </c>
      <c r="AG36" s="1" cm="1">
        <f t="array" ref="AG36">SUMPRODUCT((AG$27 = $C$1:$O$1) * ($R36 = $B$2:$B$22) * ($Q36 = $A$2:$A$22) * ($C$2:$O$22))</f>
        <v>506.34773421627699</v>
      </c>
      <c r="AH36" s="1" cm="1">
        <f t="array" ref="AH36">SUMPRODUCT((AH$27 = $C$1:$O$1) * ($R36 = $B$2:$B$22) * ($Q36 = $A$2:$A$22) * ($C$2:$O$22))</f>
        <v>1060.0168675197399</v>
      </c>
      <c r="AI36" s="1" cm="1">
        <f t="array" ref="AI36">SUMPRODUCT((AI$27 = $C$1:$O$1) * ($R36 = $B$2:$B$22) * ($Q36 = $A$2:$A$22) * ($C$2:$O$22))</f>
        <v>2282.51763406379</v>
      </c>
      <c r="AJ36" s="1" cm="1">
        <f t="array" ref="AJ36">SUMPRODUCT((AJ$27 = $C$1:$O$1) * ($R36 = $B$2:$B$22) * ($Q36 = $A$2:$A$22) * ($C$2:$O$22))</f>
        <v>22.618230346751599</v>
      </c>
      <c r="AK36" s="1"/>
      <c r="AM36" t="s">
        <v>38</v>
      </c>
      <c r="AN36" t="s">
        <v>36</v>
      </c>
      <c r="AO36" t="s">
        <v>27</v>
      </c>
      <c r="AP36" s="6">
        <f>X36 / X$31</f>
        <v>1.0041105035270532</v>
      </c>
      <c r="AQ36" s="6">
        <f t="shared" si="0"/>
        <v>0.9699690299463547</v>
      </c>
      <c r="AR36" s="6">
        <f t="shared" si="0"/>
        <v>0.96022227269139859</v>
      </c>
      <c r="AS36" s="6">
        <f t="shared" si="0"/>
        <v>1.0180158546528142</v>
      </c>
      <c r="AT36" s="6">
        <f t="shared" si="0"/>
        <v>1.0207443937120868</v>
      </c>
      <c r="AU36" s="6">
        <f t="shared" si="0"/>
        <v>1.0166410002026243</v>
      </c>
      <c r="AV36" s="6">
        <f t="shared" si="0"/>
        <v>1.0059270798181101</v>
      </c>
      <c r="AW36" s="6">
        <f t="shared" si="0"/>
        <v>1.0051824485378273</v>
      </c>
      <c r="AX36" s="6">
        <f t="shared" si="0"/>
        <v>0.99970957560211304</v>
      </c>
      <c r="AY36" s="6">
        <f t="shared" si="0"/>
        <v>0.99981341967383153</v>
      </c>
      <c r="AZ36" s="6">
        <f t="shared" si="0"/>
        <v>1.0002350935611681</v>
      </c>
      <c r="BA36" s="6">
        <f t="shared" si="0"/>
        <v>0.97120555018145815</v>
      </c>
      <c r="BB36" s="6">
        <f t="shared" si="0"/>
        <v>0.98686720027516428</v>
      </c>
      <c r="BC36" s="1"/>
      <c r="BD36" s="1"/>
      <c r="BE36" t="s">
        <v>44</v>
      </c>
      <c r="BF36" t="str">
        <f t="shared" si="10"/>
        <v>TL</v>
      </c>
      <c r="BG36" t="str">
        <f t="shared" si="11"/>
        <v>&amp;SL</v>
      </c>
      <c r="BH36" t="str">
        <f t="shared" si="12"/>
        <v>&amp;None</v>
      </c>
      <c r="BI36" t="str">
        <f t="shared" si="13"/>
        <v>&amp;1</v>
      </c>
      <c r="BJ36" t="str">
        <f t="shared" si="14"/>
        <v>&amp;0.97</v>
      </c>
      <c r="BK36" t="str">
        <f t="shared" si="15"/>
        <v>&amp;0.96</v>
      </c>
      <c r="BL36" t="str">
        <f t="shared" si="16"/>
        <v>&amp;1.02</v>
      </c>
      <c r="BM36" t="str">
        <f t="shared" si="17"/>
        <v>&amp;1.02</v>
      </c>
      <c r="BN36" t="str">
        <f t="shared" si="18"/>
        <v>&amp;1.02</v>
      </c>
      <c r="BO36" t="str">
        <f t="shared" si="19"/>
        <v>&amp;1.01</v>
      </c>
      <c r="BP36" t="str">
        <f t="shared" si="20"/>
        <v>&amp;1.01</v>
      </c>
      <c r="BQ36" t="str">
        <f t="shared" si="21"/>
        <v>&amp;1</v>
      </c>
      <c r="BR36" t="str">
        <f t="shared" si="22"/>
        <v>&amp;1</v>
      </c>
      <c r="BS36" t="str">
        <f t="shared" si="23"/>
        <v>&amp;1</v>
      </c>
      <c r="BT36" t="str">
        <f t="shared" si="24"/>
        <v>&amp;0.97</v>
      </c>
      <c r="BU36" t="str">
        <f t="shared" si="25"/>
        <v>&amp;0.99</v>
      </c>
      <c r="BV36" s="3" t="s">
        <v>45</v>
      </c>
    </row>
    <row r="37" spans="17:74" x14ac:dyDescent="0.35">
      <c r="Q37" t="s">
        <v>7</v>
      </c>
      <c r="R37" t="s">
        <v>14</v>
      </c>
      <c r="U37" t="s">
        <v>38</v>
      </c>
      <c r="V37" t="s">
        <v>38</v>
      </c>
      <c r="W37" t="s">
        <v>27</v>
      </c>
      <c r="X37" s="1" cm="1">
        <f t="array" ref="X37">SUMPRODUCT((X$27 = $C$1:$O$1) * ($R37 = $B$2:$B$22) * ($Q37 = $A$2:$A$22) * ($C$2:$O$22))</f>
        <v>2.0456010126486999</v>
      </c>
      <c r="Y37" s="1" cm="1">
        <f t="array" ref="Y37">SUMPRODUCT((Y$27 = $C$1:$O$1) * ($R37 = $B$2:$B$22) * ($Q37 = $A$2:$A$22) * ($C$2:$O$22))</f>
        <v>980.63938735392196</v>
      </c>
      <c r="Z37" s="1" cm="1">
        <f t="array" ref="Z37">SUMPRODUCT((Z$27 = $C$1:$O$1) * ($R37 = $B$2:$B$22) * ($Q37 = $A$2:$A$22) * ($C$2:$O$22))</f>
        <v>1911.0018368542801</v>
      </c>
      <c r="AA37" s="1" cm="1">
        <f t="array" ref="AA37">SUMPRODUCT((AA$27 = $C$1:$O$1) * ($R37 = $B$2:$B$22) * ($Q37 = $A$2:$A$22) * ($C$2:$O$22))</f>
        <v>137.37150433388399</v>
      </c>
      <c r="AB37" s="1" cm="1">
        <f t="array" ref="AB37">SUMPRODUCT((AB$27 = $C$1:$O$1) * ($R37 = $B$2:$B$22) * ($Q37 = $A$2:$A$22) * ($C$2:$O$22))</f>
        <v>268.825108075797</v>
      </c>
      <c r="AC37" s="1" cm="1">
        <f t="array" ref="AC37">SUMPRODUCT((AC$27 = $C$1:$O$1) * ($R37 = $B$2:$B$22) * ($Q37 = $A$2:$A$22) * ($C$2:$O$22))</f>
        <v>552.632162343441</v>
      </c>
      <c r="AD37" s="1" cm="1">
        <f t="array" ref="AD37">SUMPRODUCT((AD$27 = $C$1:$O$1) * ($R37 = $B$2:$B$22) * ($Q37 = $A$2:$A$22) * ($C$2:$O$22))</f>
        <v>8.4410903168442104</v>
      </c>
      <c r="AE37" s="1" cm="1">
        <f t="array" ref="AE37">SUMPRODUCT((AE$27 = $C$1:$O$1) * ($R37 = $B$2:$B$22) * ($Q37 = $A$2:$A$22) * ($C$2:$O$22))</f>
        <v>4.1415929691067896</v>
      </c>
      <c r="AF37" s="1" cm="1">
        <f t="array" ref="AF37">SUMPRODUCT((AF$27 = $C$1:$O$1) * ($R37 = $B$2:$B$22) * ($Q37 = $A$2:$A$22) * ($C$2:$O$22))</f>
        <v>379.77373356368599</v>
      </c>
      <c r="AG37" s="1" cm="1">
        <f t="array" ref="AG37">SUMPRODUCT((AG$27 = $C$1:$O$1) * ($R37 = $B$2:$B$22) * ($Q37 = $A$2:$A$22) * ($C$2:$O$22))</f>
        <v>748.67856788483903</v>
      </c>
      <c r="AH37" s="1" cm="1">
        <f t="array" ref="AH37">SUMPRODUCT((AH$27 = $C$1:$O$1) * ($R37 = $B$2:$B$22) * ($Q37 = $A$2:$A$22) * ($C$2:$O$22))</f>
        <v>1547.7087412420301</v>
      </c>
      <c r="AI37" s="1" cm="1">
        <f t="array" ref="AI37">SUMPRODUCT((AI$27 = $C$1:$O$1) * ($R37 = $B$2:$B$22) * ($Q37 = $A$2:$A$22) * ($C$2:$O$22))</f>
        <v>3945.2167490199099</v>
      </c>
      <c r="AJ37" s="1" cm="1">
        <f t="array" ref="AJ37">SUMPRODUCT((AJ$27 = $C$1:$O$1) * ($R37 = $B$2:$B$22) * ($Q37 = $A$2:$A$22) * ($C$2:$O$22))</f>
        <v>36.011742174675398</v>
      </c>
      <c r="AK37" s="1"/>
      <c r="AM37" t="s">
        <v>38</v>
      </c>
      <c r="AN37" t="s">
        <v>38</v>
      </c>
      <c r="AO37" t="s">
        <v>27</v>
      </c>
      <c r="AP37" s="6">
        <f>X37 / X$31</f>
        <v>1.0551977493594851</v>
      </c>
      <c r="AQ37" s="6">
        <f t="shared" si="0"/>
        <v>1.7281219204798266</v>
      </c>
      <c r="AR37" s="6">
        <f t="shared" si="0"/>
        <v>1.7177062335205064</v>
      </c>
      <c r="AS37" s="6">
        <f t="shared" si="0"/>
        <v>1.3445153656763096</v>
      </c>
      <c r="AT37" s="6">
        <f t="shared" si="0"/>
        <v>1.3643577862367555</v>
      </c>
      <c r="AU37" s="6">
        <f t="shared" si="0"/>
        <v>1.3453052306565563</v>
      </c>
      <c r="AV37" s="6">
        <f t="shared" si="0"/>
        <v>1.2650056524169877</v>
      </c>
      <c r="AW37" s="6">
        <f t="shared" si="0"/>
        <v>1.1266618700797306</v>
      </c>
      <c r="AX37" s="6">
        <f t="shared" si="0"/>
        <v>1.4826596972923052</v>
      </c>
      <c r="AY37" s="6">
        <f t="shared" si="0"/>
        <v>1.4783099214456508</v>
      </c>
      <c r="AZ37" s="6">
        <f t="shared" si="0"/>
        <v>1.4604226074476416</v>
      </c>
      <c r="BA37" s="6">
        <f t="shared" si="0"/>
        <v>1.67867986916499</v>
      </c>
      <c r="BB37" s="6">
        <f t="shared" si="0"/>
        <v>1.5712461422543167</v>
      </c>
      <c r="BC37" s="1"/>
      <c r="BD37" s="1"/>
      <c r="BE37" t="s">
        <v>44</v>
      </c>
      <c r="BF37" t="str">
        <f t="shared" si="10"/>
        <v>TL</v>
      </c>
      <c r="BG37" t="str">
        <f t="shared" si="11"/>
        <v>&amp;TL</v>
      </c>
      <c r="BH37" t="str">
        <f t="shared" si="12"/>
        <v>&amp;None</v>
      </c>
      <c r="BI37" t="str">
        <f t="shared" si="13"/>
        <v>&amp;1.06</v>
      </c>
      <c r="BJ37" t="str">
        <f t="shared" si="14"/>
        <v>&amp;1.73</v>
      </c>
      <c r="BK37" t="str">
        <f t="shared" si="15"/>
        <v>&amp;1.72</v>
      </c>
      <c r="BL37" t="str">
        <f t="shared" si="16"/>
        <v>&amp;1.34</v>
      </c>
      <c r="BM37" t="str">
        <f t="shared" si="17"/>
        <v>&amp;1.36</v>
      </c>
      <c r="BN37" t="str">
        <f t="shared" si="18"/>
        <v>&amp;1.35</v>
      </c>
      <c r="BO37" t="str">
        <f t="shared" si="19"/>
        <v>&amp;1.27</v>
      </c>
      <c r="BP37" t="str">
        <f t="shared" si="20"/>
        <v>&amp;1.13</v>
      </c>
      <c r="BQ37" t="str">
        <f t="shared" si="21"/>
        <v>&amp;1.48</v>
      </c>
      <c r="BR37" t="str">
        <f t="shared" si="22"/>
        <v>&amp;1.48</v>
      </c>
      <c r="BS37" t="str">
        <f t="shared" si="23"/>
        <v>&amp;1.46</v>
      </c>
      <c r="BT37" t="str">
        <f t="shared" si="24"/>
        <v>&amp;1.68</v>
      </c>
      <c r="BU37" t="str">
        <f t="shared" si="25"/>
        <v>&amp;1.57</v>
      </c>
      <c r="BV37" s="3" t="s">
        <v>45</v>
      </c>
    </row>
    <row r="38" spans="17:74" x14ac:dyDescent="0.35">
      <c r="T38" t="s">
        <v>42</v>
      </c>
      <c r="AL38" t="s">
        <v>42</v>
      </c>
      <c r="BE38" t="s">
        <v>46</v>
      </c>
    </row>
    <row r="39" spans="17:74" x14ac:dyDescent="0.35">
      <c r="Q39" t="s">
        <v>15</v>
      </c>
      <c r="R39" t="s">
        <v>16</v>
      </c>
      <c r="U39" t="s">
        <v>36</v>
      </c>
      <c r="V39" t="s">
        <v>36</v>
      </c>
      <c r="W39" t="s">
        <v>28</v>
      </c>
      <c r="X39" s="1" cm="1">
        <f t="array" ref="X39">SUMPRODUCT((X$27 = $C$1:$O$1) * ($R39 = $B$2:$B$22) * ($Q39 = $A$2:$A$22) * ($C$2:$O$22))</f>
        <v>1.96238530459829</v>
      </c>
      <c r="Y39" s="1" cm="1">
        <f t="array" ref="Y39">SUMPRODUCT((Y$27 = $C$1:$O$1) * ($R39 = $B$2:$B$22) * ($Q39 = $A$2:$A$22) * ($C$2:$O$22))</f>
        <v>702.98864148995597</v>
      </c>
      <c r="Z39" s="1" cm="1">
        <f t="array" ref="Z39">SUMPRODUCT((Z$27 = $C$1:$O$1) * ($R39 = $B$2:$B$22) * ($Q39 = $A$2:$A$22) * ($C$2:$O$22))</f>
        <v>1463.7064888586399</v>
      </c>
      <c r="AA39" s="1" cm="1">
        <f t="array" ref="AA39">SUMPRODUCT((AA$27 = $C$1:$O$1) * ($R39 = $B$2:$B$22) * ($Q39 = $A$2:$A$22) * ($C$2:$O$22))</f>
        <v>94.342404463878395</v>
      </c>
      <c r="AB39" s="1" cm="1">
        <f t="array" ref="AB39">SUMPRODUCT((AB$27 = $C$1:$O$1) * ($R39 = $B$2:$B$22) * ($Q39 = $A$2:$A$22) * ($C$2:$O$22))</f>
        <v>182.61912777359501</v>
      </c>
      <c r="AC39" s="1" cm="1">
        <f t="array" ref="AC39">SUMPRODUCT((AC$27 = $C$1:$O$1) * ($R39 = $B$2:$B$22) * ($Q39 = $A$2:$A$22) * ($C$2:$O$22))</f>
        <v>391.58335034407401</v>
      </c>
      <c r="AD39" s="1" cm="1">
        <f t="array" ref="AD39">SUMPRODUCT((AD$27 = $C$1:$O$1) * ($R39 = $B$2:$B$22) * ($Q39 = $A$2:$A$22) * ($C$2:$O$22))</f>
        <v>6.6834893953978201</v>
      </c>
      <c r="AE39" s="1" cm="1">
        <f t="array" ref="AE39">SUMPRODUCT((AE$27 = $C$1:$O$1) * ($R39 = $B$2:$B$22) * ($Q39 = $A$2:$A$22) * ($C$2:$O$22))</f>
        <v>3.72479423566958</v>
      </c>
      <c r="AF39" s="1" cm="1">
        <f t="array" ref="AF39">SUMPRODUCT((AF$27 = $C$1:$O$1) * ($R39 = $B$2:$B$22) * ($Q39 = $A$2:$A$22) * ($C$2:$O$22))</f>
        <v>254.086849423621</v>
      </c>
      <c r="AG39" s="1" cm="1">
        <f t="array" ref="AG39">SUMPRODUCT((AG$27 = $C$1:$O$1) * ($R39 = $B$2:$B$22) * ($Q39 = $A$2:$A$22) * ($C$2:$O$22))</f>
        <v>533.36968954676399</v>
      </c>
      <c r="AH39" s="1" cm="1">
        <f t="array" ref="AH39">SUMPRODUCT((AH$27 = $C$1:$O$1) * ($R39 = $B$2:$B$22) * ($Q39 = $A$2:$A$22) * ($C$2:$O$22))</f>
        <v>1270.8153855687201</v>
      </c>
      <c r="AI39" s="1" cm="1">
        <f t="array" ref="AI39">SUMPRODUCT((AI$27 = $C$1:$O$1) * ($R39 = $B$2:$B$22) * ($Q39 = $A$2:$A$22) * ($C$2:$O$22))</f>
        <v>4106.8287646446897</v>
      </c>
      <c r="AJ39" s="1" cm="1">
        <f t="array" ref="AJ39">SUMPRODUCT((AJ$27 = $C$1:$O$1) * ($R39 = $B$2:$B$22) * ($Q39 = $A$2:$A$22) * ($C$2:$O$22))</f>
        <v>30.242036720645899</v>
      </c>
      <c r="AK39" s="1"/>
      <c r="AM39" t="s">
        <v>36</v>
      </c>
      <c r="AN39" t="s">
        <v>36</v>
      </c>
      <c r="AO39" t="s">
        <v>28</v>
      </c>
      <c r="AP39" s="1">
        <f>X39 / X$31</f>
        <v>1.0122719650529692</v>
      </c>
      <c r="AQ39" s="1">
        <f t="shared" ref="AQ39:BB45" si="26">Y39 / Y$31</f>
        <v>1.238834679570826</v>
      </c>
      <c r="AR39" s="1">
        <f t="shared" si="26"/>
        <v>1.315654287436782</v>
      </c>
      <c r="AS39" s="1">
        <f t="shared" si="26"/>
        <v>0.92337062953198135</v>
      </c>
      <c r="AT39" s="1">
        <f t="shared" si="26"/>
        <v>0.92683987249962374</v>
      </c>
      <c r="AU39" s="1">
        <f t="shared" si="26"/>
        <v>0.95325456126550023</v>
      </c>
      <c r="AV39" s="1">
        <f t="shared" si="26"/>
        <v>1.0016066107213619</v>
      </c>
      <c r="AW39" s="1">
        <f t="shared" si="26"/>
        <v>1.0132776616449493</v>
      </c>
      <c r="AX39" s="1">
        <f t="shared" si="26"/>
        <v>0.99197047599187582</v>
      </c>
      <c r="AY39" s="1">
        <f t="shared" si="26"/>
        <v>1.053169861777921</v>
      </c>
      <c r="AZ39" s="1">
        <f t="shared" si="26"/>
        <v>1.1991452070545752</v>
      </c>
      <c r="BA39" s="1">
        <f t="shared" si="26"/>
        <v>1.7474453780085515</v>
      </c>
      <c r="BB39" s="1">
        <f t="shared" si="26"/>
        <v>1.3195052686077542</v>
      </c>
      <c r="BC39" s="1"/>
      <c r="BD39" s="1"/>
      <c r="BE39" t="str">
        <f>"\texttt{"&amp;AL46&amp;"}"</f>
        <v>\texttt{Separate aggregations}</v>
      </c>
      <c r="BV39" s="3" t="s">
        <v>45</v>
      </c>
    </row>
    <row r="40" spans="17:74" x14ac:dyDescent="0.35">
      <c r="Q40" t="s">
        <v>15</v>
      </c>
      <c r="R40" t="s">
        <v>20</v>
      </c>
      <c r="U40" t="s">
        <v>36</v>
      </c>
      <c r="V40" t="s">
        <v>36</v>
      </c>
      <c r="W40" t="s">
        <v>32</v>
      </c>
      <c r="X40" s="1" cm="1">
        <f t="array" ref="X40">SUMPRODUCT((X$27 = $C$1:$O$1) * ($R40 = $B$2:$B$22) * ($Q40 = $A$2:$A$22) * ($C$2:$O$22))</f>
        <v>1.95595622211242</v>
      </c>
      <c r="Y40" s="1" cm="1">
        <f t="array" ref="Y40">SUMPRODUCT((Y$27 = $C$1:$O$1) * ($R40 = $B$2:$B$22) * ($Q40 = $A$2:$A$22) * ($C$2:$O$22))</f>
        <v>699.67539095402105</v>
      </c>
      <c r="Z40" s="1" cm="1">
        <f t="array" ref="Z40">SUMPRODUCT((Z$27 = $C$1:$O$1) * ($R40 = $B$2:$B$22) * ($Q40 = $A$2:$A$22) * ($C$2:$O$22))</f>
        <v>1404.2827268624701</v>
      </c>
      <c r="AA40" s="1" cm="1">
        <f t="array" ref="AA40">SUMPRODUCT((AA$27 = $C$1:$O$1) * ($R40 = $B$2:$B$22) * ($Q40 = $A$2:$A$22) * ($C$2:$O$22))</f>
        <v>106.47868237265401</v>
      </c>
      <c r="AB40" s="1" cm="1">
        <f t="array" ref="AB40">SUMPRODUCT((AB$27 = $C$1:$O$1) * ($R40 = $B$2:$B$22) * ($Q40 = $A$2:$A$22) * ($C$2:$O$22))</f>
        <v>203.80528844273499</v>
      </c>
      <c r="AC40" s="1" cm="1">
        <f t="array" ref="AC40">SUMPRODUCT((AC$27 = $C$1:$O$1) * ($R40 = $B$2:$B$22) * ($Q40 = $A$2:$A$22) * ($C$2:$O$22))</f>
        <v>439.43342509835497</v>
      </c>
      <c r="AD40" s="1" cm="1">
        <f t="array" ref="AD40">SUMPRODUCT((AD$27 = $C$1:$O$1) * ($R40 = $B$2:$B$22) * ($Q40 = $A$2:$A$22) * ($C$2:$O$22))</f>
        <v>6.7308068030775701</v>
      </c>
      <c r="AE40" s="1" cm="1">
        <f t="array" ref="AE40">SUMPRODUCT((AE$27 = $C$1:$O$1) * ($R40 = $B$2:$B$22) * ($Q40 = $A$2:$A$22) * ($C$2:$O$22))</f>
        <v>3.7151995967062899</v>
      </c>
      <c r="AF40" s="1" cm="1">
        <f t="array" ref="AF40">SUMPRODUCT((AF$27 = $C$1:$O$1) * ($R40 = $B$2:$B$22) * ($Q40 = $A$2:$A$22) * ($C$2:$O$22))</f>
        <v>287.63422541859597</v>
      </c>
      <c r="AG40" s="1" cm="1">
        <f t="array" ref="AG40">SUMPRODUCT((AG$27 = $C$1:$O$1) * ($R40 = $B$2:$B$22) * ($Q40 = $A$2:$A$22) * ($C$2:$O$22))</f>
        <v>574.32929845393505</v>
      </c>
      <c r="AH40" s="1" cm="1">
        <f t="array" ref="AH40">SUMPRODUCT((AH$27 = $C$1:$O$1) * ($R40 = $B$2:$B$22) * ($Q40 = $A$2:$A$22) * ($C$2:$O$22))</f>
        <v>1272.68897096295</v>
      </c>
      <c r="AI40" s="1" cm="1">
        <f t="array" ref="AI40">SUMPRODUCT((AI$27 = $C$1:$O$1) * ($R40 = $B$2:$B$22) * ($Q40 = $A$2:$A$22) * ($C$2:$O$22))</f>
        <v>3179.2107597677</v>
      </c>
      <c r="AJ40" s="1" cm="1">
        <f t="array" ref="AJ40">SUMPRODUCT((AJ$27 = $C$1:$O$1) * ($R40 = $B$2:$B$22) * ($Q40 = $A$2:$A$22) * ($C$2:$O$22))</f>
        <v>27.915231031429901</v>
      </c>
      <c r="AK40" s="1"/>
      <c r="AM40" t="s">
        <v>36</v>
      </c>
      <c r="AN40" t="s">
        <v>36</v>
      </c>
      <c r="AO40" t="s">
        <v>32</v>
      </c>
      <c r="AP40" s="1">
        <f>X40 / X$31</f>
        <v>1.0089556030998863</v>
      </c>
      <c r="AQ40" s="1">
        <f t="shared" si="26"/>
        <v>1.232995937059534</v>
      </c>
      <c r="AR40" s="1">
        <f t="shared" si="26"/>
        <v>1.2622411695467006</v>
      </c>
      <c r="AS40" s="1">
        <f t="shared" si="26"/>
        <v>1.042153722208953</v>
      </c>
      <c r="AT40" s="1">
        <f t="shared" si="26"/>
        <v>1.0343651831981093</v>
      </c>
      <c r="AU40" s="1">
        <f t="shared" si="26"/>
        <v>1.0697388346043291</v>
      </c>
      <c r="AV40" s="1">
        <f t="shared" si="26"/>
        <v>1.0086977311721359</v>
      </c>
      <c r="AW40" s="1">
        <f t="shared" si="26"/>
        <v>1.0106675756326939</v>
      </c>
      <c r="AX40" s="1">
        <f t="shared" si="26"/>
        <v>1.1229414672474354</v>
      </c>
      <c r="AY40" s="1">
        <f t="shared" si="26"/>
        <v>1.1340470216478407</v>
      </c>
      <c r="AZ40" s="1">
        <f t="shared" si="26"/>
        <v>1.2009131278485878</v>
      </c>
      <c r="BA40" s="1">
        <f t="shared" si="26"/>
        <v>1.3527462346854793</v>
      </c>
      <c r="BB40" s="1">
        <f t="shared" si="26"/>
        <v>1.2179832582250676</v>
      </c>
      <c r="BC40" s="1"/>
      <c r="BD40" s="1"/>
      <c r="BE40" t="s">
        <v>44</v>
      </c>
      <c r="BF40" t="str">
        <f t="shared" ref="BF40:BF46" si="27">AM47</f>
        <v>SL</v>
      </c>
      <c r="BG40" t="str">
        <f t="shared" ref="BG40:BH46" si="28">"&amp;"&amp;AN47</f>
        <v>&amp;SL</v>
      </c>
      <c r="BH40" t="str">
        <f t="shared" si="28"/>
        <v>&amp;Base</v>
      </c>
      <c r="BI40" t="str">
        <f t="shared" ref="BI40:BM46" si="29">"&amp;"&amp;ROUND(AP47, 2)</f>
        <v>&amp;1.01</v>
      </c>
      <c r="BJ40" t="str">
        <f t="shared" si="29"/>
        <v>&amp;1.59</v>
      </c>
      <c r="BK40" t="str">
        <f t="shared" si="29"/>
        <v>&amp;1.38</v>
      </c>
      <c r="BL40" t="str">
        <f t="shared" si="29"/>
        <v>&amp;1.15</v>
      </c>
      <c r="BM40" t="str">
        <f t="shared" si="29"/>
        <v>&amp;1.15</v>
      </c>
      <c r="BN40" t="str">
        <f t="shared" ref="BN40:BN46" si="30">"&amp;"&amp;ROUND(AU47, 2)</f>
        <v>&amp;1.66</v>
      </c>
      <c r="BO40" t="str">
        <f t="shared" ref="BO40:BO46" si="31">"&amp;"&amp;ROUND(AV47, 2)</f>
        <v>&amp;1.17</v>
      </c>
      <c r="BP40" t="str">
        <f t="shared" ref="BP40:BP46" si="32">"&amp;"&amp;ROUND(AW47, 2)</f>
        <v>&amp;1.02</v>
      </c>
      <c r="BQ40" t="str">
        <f t="shared" ref="BQ40:BQ46" si="33">"&amp;"&amp;ROUND(AX47, 2)</f>
        <v>&amp;1.35</v>
      </c>
      <c r="BR40" t="str">
        <f t="shared" ref="BR40:BR46" si="34">"&amp;"&amp;ROUND(AY47, 2)</f>
        <v>&amp;2.05</v>
      </c>
      <c r="BS40" t="str">
        <f t="shared" ref="BS40:BS46" si="35">"&amp;"&amp;ROUND(AZ47, 2)</f>
        <v>&amp;1.28</v>
      </c>
      <c r="BT40" t="str">
        <f t="shared" ref="BT40:BT46" si="36">"&amp;"&amp;ROUND(BA47, 2)</f>
        <v>&amp;1.41</v>
      </c>
      <c r="BU40" t="str">
        <f t="shared" ref="BU40:BU46" si="37">"&amp;"&amp;ROUND(BB47, 2)</f>
        <v>&amp;1.48</v>
      </c>
      <c r="BV40" s="3" t="s">
        <v>45</v>
      </c>
    </row>
    <row r="41" spans="17:74" x14ac:dyDescent="0.35">
      <c r="Q41" t="s">
        <v>15</v>
      </c>
      <c r="R41" t="s">
        <v>21</v>
      </c>
      <c r="U41" t="s">
        <v>36</v>
      </c>
      <c r="V41" t="s">
        <v>36</v>
      </c>
      <c r="W41" t="s">
        <v>33</v>
      </c>
      <c r="X41" s="1" cm="1">
        <f t="array" ref="X41">SUMPRODUCT((X$27 = $C$1:$O$1) * ($R41 = $B$2:$B$22) * ($Q41 = $A$2:$A$22) * ($C$2:$O$22))</f>
        <v>1.95422489318439</v>
      </c>
      <c r="Y41" s="1" cm="1">
        <f t="array" ref="Y41">SUMPRODUCT((Y$27 = $C$1:$O$1) * ($R41 = $B$2:$B$22) * ($Q41 = $A$2:$A$22) * ($C$2:$O$22))</f>
        <v>570.63707554389396</v>
      </c>
      <c r="Z41" s="1" cm="1">
        <f t="array" ref="Z41">SUMPRODUCT((Z$27 = $C$1:$O$1) * ($R41 = $B$2:$B$22) * ($Q41 = $A$2:$A$22) * ($C$2:$O$22))</f>
        <v>1135.9292448915401</v>
      </c>
      <c r="AA41" s="1" cm="1">
        <f t="array" ref="AA41">SUMPRODUCT((AA$27 = $C$1:$O$1) * ($R41 = $B$2:$B$22) * ($Q41 = $A$2:$A$22) * ($C$2:$O$22))</f>
        <v>96.700050795798603</v>
      </c>
      <c r="AB41" s="1" cm="1">
        <f t="array" ref="AB41">SUMPRODUCT((AB$27 = $C$1:$O$1) * ($R41 = $B$2:$B$22) * ($Q41 = $A$2:$A$22) * ($C$2:$O$22))</f>
        <v>184.20503652187301</v>
      </c>
      <c r="AC41" s="1" cm="1">
        <f t="array" ref="AC41">SUMPRODUCT((AC$27 = $C$1:$O$1) * ($R41 = $B$2:$B$22) * ($Q41 = $A$2:$A$22) * ($C$2:$O$22))</f>
        <v>382.75494883236502</v>
      </c>
      <c r="AD41" s="1" cm="1">
        <f t="array" ref="AD41">SUMPRODUCT((AD$27 = $C$1:$O$1) * ($R41 = $B$2:$B$22) * ($Q41 = $A$2:$A$22) * ($C$2:$O$22))</f>
        <v>6.7067764633456601</v>
      </c>
      <c r="AE41" s="1" cm="1">
        <f t="array" ref="AE41">SUMPRODUCT((AE$27 = $C$1:$O$1) * ($R41 = $B$2:$B$22) * ($Q41 = $A$2:$A$22) * ($C$2:$O$22))</f>
        <v>3.7040408940430098</v>
      </c>
      <c r="AF41" s="1" cm="1">
        <f t="array" ref="AF41">SUMPRODUCT((AF$27 = $C$1:$O$1) * ($R41 = $B$2:$B$22) * ($Q41 = $A$2:$A$22) * ($C$2:$O$22))</f>
        <v>248.36100391473201</v>
      </c>
      <c r="AG41" s="1" cm="1">
        <f t="array" ref="AG41">SUMPRODUCT((AG$27 = $C$1:$O$1) * ($R41 = $B$2:$B$22) * ($Q41 = $A$2:$A$22) * ($C$2:$O$22))</f>
        <v>492.68286034613402</v>
      </c>
      <c r="AH41" s="1" cm="1">
        <f t="array" ref="AH41">SUMPRODUCT((AH$27 = $C$1:$O$1) * ($R41 = $B$2:$B$22) * ($Q41 = $A$2:$A$22) * ($C$2:$O$22))</f>
        <v>1047.2676181085701</v>
      </c>
      <c r="AI41" s="1" cm="1">
        <f t="array" ref="AI41">SUMPRODUCT((AI$27 = $C$1:$O$1) * ($R41 = $B$2:$B$22) * ($Q41 = $A$2:$A$22) * ($C$2:$O$22))</f>
        <v>2465.46342064377</v>
      </c>
      <c r="AJ41" s="1" cm="1">
        <f t="array" ref="AJ41">SUMPRODUCT((AJ$27 = $C$1:$O$1) * ($R41 = $B$2:$B$22) * ($Q41 = $A$2:$A$22) * ($C$2:$O$22))</f>
        <v>22.9260025790208</v>
      </c>
      <c r="AK41" s="1"/>
      <c r="AM41" t="s">
        <v>36</v>
      </c>
      <c r="AN41" t="s">
        <v>36</v>
      </c>
      <c r="AO41" t="s">
        <v>33</v>
      </c>
      <c r="AP41" s="1">
        <f>X41 / X$31</f>
        <v>1.0080625186826602</v>
      </c>
      <c r="AQ41" s="1">
        <f t="shared" si="26"/>
        <v>1.005599460518102</v>
      </c>
      <c r="AR41" s="1">
        <f t="shared" si="26"/>
        <v>1.0210313287821422</v>
      </c>
      <c r="AS41" s="1">
        <f t="shared" si="26"/>
        <v>0.94644595170645962</v>
      </c>
      <c r="AT41" s="1">
        <f t="shared" si="26"/>
        <v>0.93488877449565311</v>
      </c>
      <c r="AU41" s="1">
        <f t="shared" si="26"/>
        <v>0.93176306015258226</v>
      </c>
      <c r="AV41" s="1">
        <f t="shared" si="26"/>
        <v>1.0050964765415928</v>
      </c>
      <c r="AW41" s="1">
        <f t="shared" si="26"/>
        <v>1.0076320081821857</v>
      </c>
      <c r="AX41" s="1">
        <f t="shared" si="26"/>
        <v>0.96961642772927203</v>
      </c>
      <c r="AY41" s="1">
        <f t="shared" si="26"/>
        <v>0.97283132150237284</v>
      </c>
      <c r="AZ41" s="1">
        <f t="shared" si="26"/>
        <v>0.98820486360128634</v>
      </c>
      <c r="BA41" s="1">
        <f t="shared" si="26"/>
        <v>1.0490485252617652</v>
      </c>
      <c r="BB41" s="1">
        <f t="shared" si="26"/>
        <v>1.0002957628340192</v>
      </c>
      <c r="BC41" s="1"/>
      <c r="BD41" s="1"/>
      <c r="BE41" t="s">
        <v>44</v>
      </c>
      <c r="BF41" t="str">
        <f t="shared" si="27"/>
        <v>SL</v>
      </c>
      <c r="BG41" t="str">
        <f t="shared" si="28"/>
        <v>&amp;SL</v>
      </c>
      <c r="BH41" t="str">
        <f t="shared" si="28"/>
        <v>&amp;OLS</v>
      </c>
      <c r="BI41" t="str">
        <f t="shared" si="29"/>
        <v>&amp;1.02</v>
      </c>
      <c r="BJ41" t="str">
        <f t="shared" si="29"/>
        <v>&amp;1.56</v>
      </c>
      <c r="BK41" t="str">
        <f t="shared" si="29"/>
        <v>&amp;1.51</v>
      </c>
      <c r="BL41" t="str">
        <f t="shared" si="29"/>
        <v>&amp;1.29</v>
      </c>
      <c r="BM41" t="str">
        <f t="shared" si="29"/>
        <v>&amp;1.3</v>
      </c>
      <c r="BN41" t="str">
        <f t="shared" si="30"/>
        <v>&amp;1.27</v>
      </c>
      <c r="BO41" t="str">
        <f t="shared" si="31"/>
        <v>&amp;1.12</v>
      </c>
      <c r="BP41" t="str">
        <f t="shared" si="32"/>
        <v>&amp;1.05</v>
      </c>
      <c r="BQ41" t="str">
        <f t="shared" si="33"/>
        <v>&amp;1.43</v>
      </c>
      <c r="BR41" t="str">
        <f t="shared" si="34"/>
        <v>&amp;1.45</v>
      </c>
      <c r="BS41" t="str">
        <f t="shared" si="35"/>
        <v>&amp;1.32</v>
      </c>
      <c r="BT41" t="str">
        <f t="shared" si="36"/>
        <v>&amp;1.31</v>
      </c>
      <c r="BU41" t="str">
        <f t="shared" si="37"/>
        <v>&amp;1.39</v>
      </c>
      <c r="BV41" s="3" t="s">
        <v>45</v>
      </c>
    </row>
    <row r="42" spans="17:74" x14ac:dyDescent="0.35">
      <c r="Q42" t="s">
        <v>15</v>
      </c>
      <c r="R42" t="s">
        <v>22</v>
      </c>
      <c r="U42" t="s">
        <v>36</v>
      </c>
      <c r="V42" t="s">
        <v>36</v>
      </c>
      <c r="W42" t="s">
        <v>34</v>
      </c>
      <c r="X42" s="1" cm="1">
        <f t="array" ref="X42">SUMPRODUCT((X$27 = $C$1:$O$1) * ($R42 = $B$2:$B$22) * ($Q42 = $A$2:$A$22) * ($C$2:$O$22))</f>
        <v>1.9612631308748401</v>
      </c>
      <c r="Y42" s="1" cm="1">
        <f t="array" ref="Y42">SUMPRODUCT((Y$27 = $C$1:$O$1) * ($R42 = $B$2:$B$22) * ($Q42 = $A$2:$A$22) * ($C$2:$O$22))</f>
        <v>552.546517021451</v>
      </c>
      <c r="Z42" s="1" cm="1">
        <f t="array" ref="Z42">SUMPRODUCT((Z$27 = $C$1:$O$1) * ($R42 = $B$2:$B$22) * ($Q42 = $A$2:$A$22) * ($C$2:$O$22))</f>
        <v>1083.9873563244701</v>
      </c>
      <c r="AA42" s="1" cm="1">
        <f t="array" ref="AA42">SUMPRODUCT((AA$27 = $C$1:$O$1) * ($R42 = $B$2:$B$22) * ($Q42 = $A$2:$A$22) * ($C$2:$O$22))</f>
        <v>96.791577697343996</v>
      </c>
      <c r="AB42" s="1" cm="1">
        <f t="array" ref="AB42">SUMPRODUCT((AB$27 = $C$1:$O$1) * ($R42 = $B$2:$B$22) * ($Q42 = $A$2:$A$22) * ($C$2:$O$22))</f>
        <v>184.610563790442</v>
      </c>
      <c r="AC42" s="1" cm="1">
        <f t="array" ref="AC42">SUMPRODUCT((AC$27 = $C$1:$O$1) * ($R42 = $B$2:$B$22) * ($Q42 = $A$2:$A$22) * ($C$2:$O$22))</f>
        <v>381.47765065525903</v>
      </c>
      <c r="AD42" s="1" cm="1">
        <f t="array" ref="AD42">SUMPRODUCT((AD$27 = $C$1:$O$1) * ($R42 = $B$2:$B$22) * ($Q42 = $A$2:$A$22) * ($C$2:$O$22))</f>
        <v>6.7806773159817704</v>
      </c>
      <c r="AE42" s="1" cm="1">
        <f t="array" ref="AE42">SUMPRODUCT((AE$27 = $C$1:$O$1) * ($R42 = $B$2:$B$22) * ($Q42 = $A$2:$A$22) * ($C$2:$O$22))</f>
        <v>3.7309705797081301</v>
      </c>
      <c r="AF42" s="1" cm="1">
        <f t="array" ref="AF42">SUMPRODUCT((AF$27 = $C$1:$O$1) * ($R42 = $B$2:$B$22) * ($Q42 = $A$2:$A$22) * ($C$2:$O$22))</f>
        <v>245.02542316173</v>
      </c>
      <c r="AG42" s="1" cm="1">
        <f t="array" ref="AG42">SUMPRODUCT((AG$27 = $C$1:$O$1) * ($R42 = $B$2:$B$22) * ($Q42 = $A$2:$A$22) * ($C$2:$O$22))</f>
        <v>483.385057559296</v>
      </c>
      <c r="AH42" s="1" cm="1">
        <f t="array" ref="AH42">SUMPRODUCT((AH$27 = $C$1:$O$1) * ($R42 = $B$2:$B$22) * ($Q42 = $A$2:$A$22) * ($C$2:$O$22))</f>
        <v>1013.75843648537</v>
      </c>
      <c r="AI42" s="1" cm="1">
        <f t="array" ref="AI42">SUMPRODUCT((AI$27 = $C$1:$O$1) * ($R42 = $B$2:$B$22) * ($Q42 = $A$2:$A$22) * ($C$2:$O$22))</f>
        <v>2308.7730758583698</v>
      </c>
      <c r="AJ42" s="1" cm="1">
        <f t="array" ref="AJ42">SUMPRODUCT((AJ$27 = $C$1:$O$1) * ($R42 = $B$2:$B$22) * ($Q42 = $A$2:$A$22) * ($C$2:$O$22))</f>
        <v>22.118367751268501</v>
      </c>
      <c r="AK42" s="1"/>
      <c r="AM42" t="s">
        <v>36</v>
      </c>
      <c r="AN42" t="s">
        <v>36</v>
      </c>
      <c r="AO42" t="s">
        <v>34</v>
      </c>
      <c r="AP42" s="1">
        <f>X42 / X$31</f>
        <v>1.0116931057446032</v>
      </c>
      <c r="AQ42" s="1">
        <f t="shared" si="26"/>
        <v>0.97371955528533993</v>
      </c>
      <c r="AR42" s="1">
        <f t="shared" si="26"/>
        <v>0.97434330156425586</v>
      </c>
      <c r="AS42" s="1">
        <f t="shared" si="26"/>
        <v>0.94734176576991658</v>
      </c>
      <c r="AT42" s="1">
        <f t="shared" si="26"/>
        <v>0.93694693152705444</v>
      </c>
      <c r="AU42" s="1">
        <f t="shared" si="26"/>
        <v>0.92865365748683426</v>
      </c>
      <c r="AV42" s="1">
        <f t="shared" si="26"/>
        <v>1.0161714671878326</v>
      </c>
      <c r="AW42" s="1">
        <f t="shared" si="26"/>
        <v>1.014957848804005</v>
      </c>
      <c r="AX42" s="1">
        <f t="shared" si="26"/>
        <v>0.95659411809470996</v>
      </c>
      <c r="AY42" s="1">
        <f t="shared" si="26"/>
        <v>0.95447226235866045</v>
      </c>
      <c r="AZ42" s="1">
        <f t="shared" si="26"/>
        <v>0.9565854993788433</v>
      </c>
      <c r="BA42" s="1">
        <f t="shared" si="26"/>
        <v>0.98237717506304256</v>
      </c>
      <c r="BB42" s="1">
        <f t="shared" si="26"/>
        <v>0.96505744802823268</v>
      </c>
      <c r="BC42" s="1"/>
      <c r="BD42" s="1"/>
      <c r="BE42" t="s">
        <v>44</v>
      </c>
      <c r="BF42" t="str">
        <f t="shared" si="27"/>
        <v>SL</v>
      </c>
      <c r="BG42" t="str">
        <f t="shared" si="28"/>
        <v>&amp;SL</v>
      </c>
      <c r="BH42" t="str">
        <f t="shared" si="28"/>
        <v>&amp;WLS-struct</v>
      </c>
      <c r="BI42" t="str">
        <f t="shared" si="29"/>
        <v>&amp;1.01</v>
      </c>
      <c r="BJ42" t="str">
        <f t="shared" si="29"/>
        <v>&amp;1.39</v>
      </c>
      <c r="BK42" t="str">
        <f t="shared" si="29"/>
        <v>&amp;1.39</v>
      </c>
      <c r="BL42" t="str">
        <f t="shared" si="29"/>
        <v>&amp;1.15</v>
      </c>
      <c r="BM42" t="str">
        <f t="shared" si="29"/>
        <v>&amp;1.16</v>
      </c>
      <c r="BN42" t="str">
        <f t="shared" si="30"/>
        <v>&amp;1.11</v>
      </c>
      <c r="BO42" t="str">
        <f t="shared" si="31"/>
        <v>&amp;1.07</v>
      </c>
      <c r="BP42" t="str">
        <f t="shared" si="32"/>
        <v>&amp;1.03</v>
      </c>
      <c r="BQ42" t="str">
        <f t="shared" si="33"/>
        <v>&amp;1.27</v>
      </c>
      <c r="BR42" t="str">
        <f t="shared" si="34"/>
        <v>&amp;1.28</v>
      </c>
      <c r="BS42" t="str">
        <f t="shared" si="35"/>
        <v>&amp;1.23</v>
      </c>
      <c r="BT42" t="str">
        <f t="shared" si="36"/>
        <v>&amp;1.27</v>
      </c>
      <c r="BU42" t="str">
        <f t="shared" si="37"/>
        <v>&amp;1.28</v>
      </c>
      <c r="BV42" s="3" t="s">
        <v>45</v>
      </c>
    </row>
    <row r="43" spans="17:74" x14ac:dyDescent="0.35">
      <c r="Q43" t="s">
        <v>15</v>
      </c>
      <c r="R43" t="s">
        <v>18</v>
      </c>
      <c r="U43" t="s">
        <v>36</v>
      </c>
      <c r="V43" t="s">
        <v>36</v>
      </c>
      <c r="W43" t="s">
        <v>30</v>
      </c>
      <c r="X43" s="1" cm="1">
        <f t="array" ref="X43">SUMPRODUCT((X$27 = $C$1:$O$1) * ($R43 = $B$2:$B$22) * ($Q43 = $A$2:$A$22) * ($C$2:$O$22))</f>
        <v>365.049410359479</v>
      </c>
      <c r="Y43" s="1" cm="1">
        <f t="array" ref="Y43">SUMPRODUCT((Y$27 = $C$1:$O$1) * ($R43 = $B$2:$B$22) * ($Q43 = $A$2:$A$22) * ($C$2:$O$22))</f>
        <v>23280.758869095302</v>
      </c>
      <c r="Z43" s="1" cm="1">
        <f t="array" ref="Z43">SUMPRODUCT((Z$27 = $C$1:$O$1) * ($R43 = $B$2:$B$22) * ($Q43 = $A$2:$A$22) * ($C$2:$O$22))</f>
        <v>29232.3175725277</v>
      </c>
      <c r="AA43" s="1" cm="1">
        <f t="array" ref="AA43">SUMPRODUCT((AA$27 = $C$1:$O$1) * ($R43 = $B$2:$B$22) * ($Q43 = $A$2:$A$22) * ($C$2:$O$22))</f>
        <v>9578.1989520038896</v>
      </c>
      <c r="AB43" s="1" cm="1">
        <f t="array" ref="AB43">SUMPRODUCT((AB$27 = $C$1:$O$1) * ($R43 = $B$2:$B$22) * ($Q43 = $A$2:$A$22) * ($C$2:$O$22))</f>
        <v>15449.1508590088</v>
      </c>
      <c r="AC43" s="1" cm="1">
        <f t="array" ref="AC43">SUMPRODUCT((AC$27 = $C$1:$O$1) * ($R43 = $B$2:$B$22) * ($Q43 = $A$2:$A$22) * ($C$2:$O$22))</f>
        <v>28789.386596261</v>
      </c>
      <c r="AD43" s="1" cm="1">
        <f t="array" ref="AD43">SUMPRODUCT((AD$27 = $C$1:$O$1) * ($R43 = $B$2:$B$22) * ($Q43 = $A$2:$A$22) * ($C$2:$O$22))</f>
        <v>1233.28349449496</v>
      </c>
      <c r="AE43" s="1" cm="1">
        <f t="array" ref="AE43">SUMPRODUCT((AE$27 = $C$1:$O$1) * ($R43 = $B$2:$B$22) * ($Q43 = $A$2:$A$22) * ($C$2:$O$22))</f>
        <v>674.25800726425598</v>
      </c>
      <c r="AF43" s="1" cm="1">
        <f t="array" ref="AF43">SUMPRODUCT((AF$27 = $C$1:$O$1) * ($R43 = $B$2:$B$22) * ($Q43 = $A$2:$A$22) * ($C$2:$O$22))</f>
        <v>19795.394596769998</v>
      </c>
      <c r="AG43" s="1" cm="1">
        <f t="array" ref="AG43">SUMPRODUCT((AG$27 = $C$1:$O$1) * ($R43 = $B$2:$B$22) * ($Q43 = $A$2:$A$22) * ($C$2:$O$22))</f>
        <v>31888.533324320499</v>
      </c>
      <c r="AH43" s="1" cm="1">
        <f t="array" ref="AH43">SUMPRODUCT((AH$27 = $C$1:$O$1) * ($R43 = $B$2:$B$22) * ($Q43 = $A$2:$A$22) * ($C$2:$O$22))</f>
        <v>56835.023452824498</v>
      </c>
      <c r="AI43" s="1" cm="1">
        <f t="array" ref="AI43">SUMPRODUCT((AI$27 = $C$1:$O$1) * ($R43 = $B$2:$B$22) * ($Q43 = $A$2:$A$22) * ($C$2:$O$22))</f>
        <v>55779.851768986198</v>
      </c>
      <c r="AJ43" s="1" cm="1">
        <f t="array" ref="AJ43">SUMPRODUCT((AJ$27 = $C$1:$O$1) * ($R43 = $B$2:$B$22) * ($Q43 = $A$2:$A$22) * ($C$2:$O$22))</f>
        <v>1309.3761103904501</v>
      </c>
      <c r="AK43" s="1"/>
      <c r="AM43" t="s">
        <v>36</v>
      </c>
      <c r="AN43" t="s">
        <v>36</v>
      </c>
      <c r="AO43" t="s">
        <v>30</v>
      </c>
      <c r="AP43" s="1">
        <f>X43 / X$31</f>
        <v>188.30618181869337</v>
      </c>
      <c r="AQ43" s="1">
        <f t="shared" si="26"/>
        <v>41.026283714391155</v>
      </c>
      <c r="AR43" s="1">
        <f t="shared" si="26"/>
        <v>26.275502799744682</v>
      </c>
      <c r="AS43" s="1">
        <f t="shared" si="26"/>
        <v>93.746048199149442</v>
      </c>
      <c r="AT43" s="1">
        <f t="shared" si="26"/>
        <v>78.408484297128183</v>
      </c>
      <c r="AU43" s="1">
        <f t="shared" si="26"/>
        <v>70.083710313034686</v>
      </c>
      <c r="AV43" s="1">
        <f t="shared" si="26"/>
        <v>184.82335018445374</v>
      </c>
      <c r="AW43" s="1">
        <f t="shared" si="26"/>
        <v>183.42236744341733</v>
      </c>
      <c r="AX43" s="1">
        <f t="shared" si="26"/>
        <v>77.282421522990688</v>
      </c>
      <c r="AY43" s="1">
        <f t="shared" si="26"/>
        <v>62.965786942286897</v>
      </c>
      <c r="AZ43" s="1">
        <f t="shared" si="26"/>
        <v>53.629698491404859</v>
      </c>
      <c r="BA43" s="1">
        <f t="shared" si="26"/>
        <v>23.734187555820835</v>
      </c>
      <c r="BB43" s="1">
        <f t="shared" si="26"/>
        <v>57.130036981597421</v>
      </c>
      <c r="BC43" s="1"/>
      <c r="BD43" s="1"/>
      <c r="BE43" t="s">
        <v>44</v>
      </c>
      <c r="BF43" t="str">
        <f t="shared" si="27"/>
        <v>SL</v>
      </c>
      <c r="BG43" t="str">
        <f t="shared" si="28"/>
        <v>&amp;SL</v>
      </c>
      <c r="BH43" t="str">
        <f t="shared" si="28"/>
        <v>&amp;WLS-var</v>
      </c>
      <c r="BI43" t="str">
        <f t="shared" si="29"/>
        <v>&amp;1.01</v>
      </c>
      <c r="BJ43" t="str">
        <f t="shared" si="29"/>
        <v>&amp;1.27</v>
      </c>
      <c r="BK43" t="str">
        <f t="shared" si="29"/>
        <v>&amp;1.26</v>
      </c>
      <c r="BL43" t="str">
        <f t="shared" si="29"/>
        <v>&amp;1.09</v>
      </c>
      <c r="BM43" t="str">
        <f t="shared" si="29"/>
        <v>&amp;1.1</v>
      </c>
      <c r="BN43" t="str">
        <f t="shared" si="30"/>
        <v>&amp;1.07</v>
      </c>
      <c r="BO43" t="str">
        <f t="shared" si="31"/>
        <v>&amp;1.06</v>
      </c>
      <c r="BP43" t="str">
        <f t="shared" si="32"/>
        <v>&amp;1.03</v>
      </c>
      <c r="BQ43" t="str">
        <f t="shared" si="33"/>
        <v>&amp;1.17</v>
      </c>
      <c r="BR43" t="str">
        <f t="shared" si="34"/>
        <v>&amp;1.17</v>
      </c>
      <c r="BS43" t="str">
        <f t="shared" si="35"/>
        <v>&amp;1.14</v>
      </c>
      <c r="BT43" t="str">
        <f t="shared" si="36"/>
        <v>&amp;1.21</v>
      </c>
      <c r="BU43" t="str">
        <f t="shared" si="37"/>
        <v>&amp;1.18</v>
      </c>
      <c r="BV43" s="3" t="s">
        <v>45</v>
      </c>
    </row>
    <row r="44" spans="17:74" x14ac:dyDescent="0.35">
      <c r="Q44" t="s">
        <v>15</v>
      </c>
      <c r="R44" t="s">
        <v>19</v>
      </c>
      <c r="U44" t="s">
        <v>36</v>
      </c>
      <c r="V44" t="s">
        <v>36</v>
      </c>
      <c r="W44" t="s">
        <v>31</v>
      </c>
      <c r="X44" s="1" cm="1">
        <f t="array" ref="X44">SUMPRODUCT((X$27 = $C$1:$O$1) * ($R44 = $B$2:$B$22) * ($Q44 = $A$2:$A$22) * ($C$2:$O$22))</f>
        <v>1.95402284705731</v>
      </c>
      <c r="Y44" s="1" cm="1">
        <f t="array" ref="Y44">SUMPRODUCT((Y$27 = $C$1:$O$1) * ($R44 = $B$2:$B$22) * ($Q44 = $A$2:$A$22) * ($C$2:$O$22))</f>
        <v>561.60486915333502</v>
      </c>
      <c r="Z44" s="1" cm="1">
        <f t="array" ref="Z44">SUMPRODUCT((Z$27 = $C$1:$O$1) * ($R44 = $B$2:$B$22) * ($Q44 = $A$2:$A$22) * ($C$2:$O$22))</f>
        <v>1112.78876014613</v>
      </c>
      <c r="AA44" s="1" cm="1">
        <f t="array" ref="AA44">SUMPRODUCT((AA$27 = $C$1:$O$1) * ($R44 = $B$2:$B$22) * ($Q44 = $A$2:$A$22) * ($C$2:$O$22))</f>
        <v>93.454165057140401</v>
      </c>
      <c r="AB44" s="1" cm="1">
        <f t="array" ref="AB44">SUMPRODUCT((AB$27 = $C$1:$O$1) * ($R44 = $B$2:$B$22) * ($Q44 = $A$2:$A$22) * ($C$2:$O$22))</f>
        <v>177.49686579143801</v>
      </c>
      <c r="AC44" s="1" cm="1">
        <f t="array" ref="AC44">SUMPRODUCT((AC$27 = $C$1:$O$1) * ($R44 = $B$2:$B$22) * ($Q44 = $A$2:$A$22) * ($C$2:$O$22))</f>
        <v>366.19662738923699</v>
      </c>
      <c r="AD44" s="1" cm="1">
        <f t="array" ref="AD44">SUMPRODUCT((AD$27 = $C$1:$O$1) * ($R44 = $B$2:$B$22) * ($Q44 = $A$2:$A$22) * ($C$2:$O$22))</f>
        <v>6.7372140414101302</v>
      </c>
      <c r="AE44" s="1" cm="1">
        <f t="array" ref="AE44">SUMPRODUCT((AE$27 = $C$1:$O$1) * ($R44 = $B$2:$B$22) * ($Q44 = $A$2:$A$22) * ($C$2:$O$22))</f>
        <v>3.7093670452512701</v>
      </c>
      <c r="AF44" s="1" cm="1">
        <f t="array" ref="AF44">SUMPRODUCT((AF$27 = $C$1:$O$1) * ($R44 = $B$2:$B$22) * ($Q44 = $A$2:$A$22) * ($C$2:$O$22))</f>
        <v>242.73531107608301</v>
      </c>
      <c r="AG44" s="1" cm="1">
        <f t="array" ref="AG44">SUMPRODUCT((AG$27 = $C$1:$O$1) * ($R44 = $B$2:$B$22) * ($Q44 = $A$2:$A$22) * ($C$2:$O$22))</f>
        <v>478.88442439459601</v>
      </c>
      <c r="AH44" s="1" cm="1">
        <f t="array" ref="AH44">SUMPRODUCT((AH$27 = $C$1:$O$1) * ($R44 = $B$2:$B$22) * ($Q44 = $A$2:$A$22) * ($C$2:$O$22))</f>
        <v>1013.11269872081</v>
      </c>
      <c r="AI44" s="1" cm="1">
        <f t="array" ref="AI44">SUMPRODUCT((AI$27 = $C$1:$O$1) * ($R44 = $B$2:$B$22) * ($Q44 = $A$2:$A$22) * ($C$2:$O$22))</f>
        <v>2383.6938316002502</v>
      </c>
      <c r="AJ44" s="1" cm="1">
        <f t="array" ref="AJ44">SUMPRODUCT((AJ$27 = $C$1:$O$1) * ($R44 = $B$2:$B$22) * ($Q44 = $A$2:$A$22) * ($C$2:$O$22))</f>
        <v>22.279341173897102</v>
      </c>
      <c r="AK44" s="1"/>
      <c r="AM44" t="s">
        <v>36</v>
      </c>
      <c r="AN44" t="s">
        <v>36</v>
      </c>
      <c r="AO44" t="s">
        <v>31</v>
      </c>
      <c r="AP44" s="1">
        <f>X44 / X$31</f>
        <v>1.0079582957099282</v>
      </c>
      <c r="AQ44" s="1">
        <f t="shared" si="26"/>
        <v>0.98968254543687073</v>
      </c>
      <c r="AR44" s="1">
        <f t="shared" si="26"/>
        <v>1.0002314770356324</v>
      </c>
      <c r="AS44" s="1">
        <f t="shared" si="26"/>
        <v>0.91467703957277269</v>
      </c>
      <c r="AT44" s="1">
        <f t="shared" si="26"/>
        <v>0.90084305223040273</v>
      </c>
      <c r="AU44" s="1">
        <f t="shared" si="26"/>
        <v>0.89145415675131945</v>
      </c>
      <c r="AV44" s="1">
        <f t="shared" si="26"/>
        <v>1.0096579380177961</v>
      </c>
      <c r="AW44" s="1">
        <f t="shared" si="26"/>
        <v>1.0090809123901527</v>
      </c>
      <c r="AX44" s="1">
        <f t="shared" si="26"/>
        <v>0.94765338156770262</v>
      </c>
      <c r="AY44" s="1">
        <f t="shared" si="26"/>
        <v>0.94558549713582218</v>
      </c>
      <c r="AZ44" s="1">
        <f t="shared" si="26"/>
        <v>0.95597617928862455</v>
      </c>
      <c r="BA44" s="1">
        <f t="shared" si="26"/>
        <v>1.0142557694337486</v>
      </c>
      <c r="BB44" s="1">
        <f t="shared" si="26"/>
        <v>0.97208095908426062</v>
      </c>
      <c r="BC44" s="1"/>
      <c r="BD44" s="1"/>
      <c r="BE44" t="s">
        <v>44</v>
      </c>
      <c r="BF44" t="str">
        <f t="shared" si="27"/>
        <v>SL</v>
      </c>
      <c r="BG44" t="str">
        <f t="shared" si="28"/>
        <v>&amp;SL</v>
      </c>
      <c r="BH44" t="str">
        <f t="shared" si="28"/>
        <v>&amp;MinT-cov</v>
      </c>
      <c r="BI44" t="str">
        <f t="shared" si="29"/>
        <v>&amp;79.23</v>
      </c>
      <c r="BJ44" t="str">
        <f t="shared" si="29"/>
        <v>&amp;23</v>
      </c>
      <c r="BK44" t="str">
        <f t="shared" si="29"/>
        <v>&amp;17.8</v>
      </c>
      <c r="BL44" t="str">
        <f t="shared" si="29"/>
        <v>&amp;34.08</v>
      </c>
      <c r="BM44" t="str">
        <f t="shared" si="29"/>
        <v>&amp;27.87</v>
      </c>
      <c r="BN44" t="str">
        <f t="shared" si="30"/>
        <v>&amp;23.05</v>
      </c>
      <c r="BO44" t="str">
        <f t="shared" si="31"/>
        <v>&amp;75.12</v>
      </c>
      <c r="BP44" t="str">
        <f t="shared" si="32"/>
        <v>&amp;77.53</v>
      </c>
      <c r="BQ44" t="str">
        <f t="shared" si="33"/>
        <v>&amp;28.71</v>
      </c>
      <c r="BR44" t="str">
        <f t="shared" si="34"/>
        <v>&amp;23.34</v>
      </c>
      <c r="BS44" t="str">
        <f t="shared" si="35"/>
        <v>&amp;20.25</v>
      </c>
      <c r="BT44" t="str">
        <f t="shared" si="36"/>
        <v>&amp;16.19</v>
      </c>
      <c r="BU44" t="str">
        <f t="shared" si="37"/>
        <v>&amp;23.95</v>
      </c>
      <c r="BV44" s="3" t="s">
        <v>45</v>
      </c>
    </row>
    <row r="45" spans="17:74" x14ac:dyDescent="0.35">
      <c r="Q45" t="s">
        <v>15</v>
      </c>
      <c r="R45" t="s">
        <v>17</v>
      </c>
      <c r="U45" t="s">
        <v>36</v>
      </c>
      <c r="V45" t="s">
        <v>36</v>
      </c>
      <c r="W45" t="s">
        <v>29</v>
      </c>
      <c r="X45" s="1" cm="1">
        <f t="array" ref="X45">SUMPRODUCT((X$27 = $C$1:$O$1) * ($R45 = $B$2:$B$22) * ($Q45 = $A$2:$A$22) * ($C$2:$O$22))</f>
        <v>3.36741560855996</v>
      </c>
      <c r="Y45" s="1" cm="1">
        <f t="array" ref="Y45">SUMPRODUCT((Y$27 = $C$1:$O$1) * ($R45 = $B$2:$B$22) * ($Q45 = $A$2:$A$22) * ($C$2:$O$22))</f>
        <v>717.812456321284</v>
      </c>
      <c r="Z45" s="1" cm="1">
        <f t="array" ref="Z45">SUMPRODUCT((Z$27 = $C$1:$O$1) * ($R45 = $B$2:$B$22) * ($Q45 = $A$2:$A$22) * ($C$2:$O$22))</f>
        <v>1449.24293266526</v>
      </c>
      <c r="AA45" s="1" cm="1">
        <f t="array" ref="AA45">SUMPRODUCT((AA$27 = $C$1:$O$1) * ($R45 = $B$2:$B$22) * ($Q45 = $A$2:$A$22) * ($C$2:$O$22))</f>
        <v>136.82189011447801</v>
      </c>
      <c r="AB45" s="1" cm="1">
        <f t="array" ref="AB45">SUMPRODUCT((AB$27 = $C$1:$O$1) * ($R45 = $B$2:$B$22) * ($Q45 = $A$2:$A$22) * ($C$2:$O$22))</f>
        <v>248.52066942912899</v>
      </c>
      <c r="AC45" s="1" cm="1">
        <f t="array" ref="AC45">SUMPRODUCT((AC$27 = $C$1:$O$1) * ($R45 = $B$2:$B$22) * ($Q45 = $A$2:$A$22) * ($C$2:$O$22))</f>
        <v>511.11060527182599</v>
      </c>
      <c r="AD45" s="1" cm="1">
        <f t="array" ref="AD45">SUMPRODUCT((AD$27 = $C$1:$O$1) * ($R45 = $B$2:$B$22) * ($Q45 = $A$2:$A$22) * ($C$2:$O$22))</f>
        <v>13.610394203006001</v>
      </c>
      <c r="AE45" s="1" cm="1">
        <f t="array" ref="AE45">SUMPRODUCT((AE$27 = $C$1:$O$1) * ($R45 = $B$2:$B$22) * ($Q45 = $A$2:$A$22) * ($C$2:$O$22))</f>
        <v>6.86137793798909</v>
      </c>
      <c r="AF45" s="1" cm="1">
        <f t="array" ref="AF45">SUMPRODUCT((AF$27 = $C$1:$O$1) * ($R45 = $B$2:$B$22) * ($Q45 = $A$2:$A$22) * ($C$2:$O$22))</f>
        <v>329.94059675280897</v>
      </c>
      <c r="AG45" s="1" cm="1">
        <f t="array" ref="AG45">SUMPRODUCT((AG$27 = $C$1:$O$1) * ($R45 = $B$2:$B$22) * ($Q45 = $A$2:$A$22) * ($C$2:$O$22))</f>
        <v>635.42803717129595</v>
      </c>
      <c r="AH45" s="1" cm="1">
        <f t="array" ref="AH45">SUMPRODUCT((AH$27 = $C$1:$O$1) * ($R45 = $B$2:$B$22) * ($Q45 = $A$2:$A$22) * ($C$2:$O$22))</f>
        <v>1332.3954641779001</v>
      </c>
      <c r="AI45" s="1" cm="1">
        <f t="array" ref="AI45">SUMPRODUCT((AI$27 = $C$1:$O$1) * ($R45 = $B$2:$B$22) * ($Q45 = $A$2:$A$22) * ($C$2:$O$22))</f>
        <v>3101.9527467535099</v>
      </c>
      <c r="AJ45" s="1" cm="1">
        <f t="array" ref="AJ45">SUMPRODUCT((AJ$27 = $C$1:$O$1) * ($R45 = $B$2:$B$22) * ($Q45 = $A$2:$A$22) * ($C$2:$O$22))</f>
        <v>29.749973626024602</v>
      </c>
      <c r="AK45" s="1"/>
      <c r="AM45" t="s">
        <v>36</v>
      </c>
      <c r="AN45" t="s">
        <v>36</v>
      </c>
      <c r="AO45" t="s">
        <v>29</v>
      </c>
      <c r="AP45" s="1">
        <f>X45 / X$31</f>
        <v>1.737039309884568</v>
      </c>
      <c r="AQ45" s="1">
        <f t="shared" si="26"/>
        <v>1.2649577985129232</v>
      </c>
      <c r="AR45" s="1">
        <f t="shared" si="26"/>
        <v>1.3026537030557963</v>
      </c>
      <c r="AS45" s="1">
        <f t="shared" si="26"/>
        <v>1.3391360494435234</v>
      </c>
      <c r="AT45" s="1">
        <f t="shared" si="26"/>
        <v>1.2613074455857733</v>
      </c>
      <c r="AU45" s="1">
        <f t="shared" si="26"/>
        <v>1.2442268430423118</v>
      </c>
      <c r="AV45" s="1">
        <f t="shared" si="26"/>
        <v>2.0396921430954231</v>
      </c>
      <c r="AW45" s="1">
        <f t="shared" si="26"/>
        <v>1.8665409557631658</v>
      </c>
      <c r="AX45" s="1">
        <f t="shared" si="26"/>
        <v>1.2881081077291718</v>
      </c>
      <c r="AY45" s="1">
        <f t="shared" si="26"/>
        <v>1.254690079307244</v>
      </c>
      <c r="AZ45" s="1">
        <f t="shared" si="26"/>
        <v>1.2572523538146811</v>
      </c>
      <c r="BA45" s="1">
        <f t="shared" si="26"/>
        <v>1.3198731431852908</v>
      </c>
      <c r="BB45" s="1">
        <f t="shared" si="26"/>
        <v>1.2980358202422948</v>
      </c>
      <c r="BC45" s="1"/>
      <c r="BD45" s="1"/>
      <c r="BE45" t="s">
        <v>44</v>
      </c>
      <c r="BF45" t="str">
        <f t="shared" si="27"/>
        <v>SL</v>
      </c>
      <c r="BG45" t="str">
        <f t="shared" si="28"/>
        <v>&amp;SL</v>
      </c>
      <c r="BH45" t="str">
        <f t="shared" si="28"/>
        <v>&amp;MinT-shrink</v>
      </c>
      <c r="BI45" t="str">
        <f t="shared" si="29"/>
        <v>&amp;1.01</v>
      </c>
      <c r="BJ45" t="str">
        <f t="shared" si="29"/>
        <v>&amp;1.33</v>
      </c>
      <c r="BK45" t="str">
        <f t="shared" si="29"/>
        <v>&amp;1.31</v>
      </c>
      <c r="BL45" t="str">
        <f t="shared" si="29"/>
        <v>&amp;1.08</v>
      </c>
      <c r="BM45" t="str">
        <f t="shared" si="29"/>
        <v>&amp;1.08</v>
      </c>
      <c r="BN45" t="str">
        <f t="shared" si="30"/>
        <v>&amp;1.03</v>
      </c>
      <c r="BO45" t="str">
        <f t="shared" si="31"/>
        <v>&amp;1.06</v>
      </c>
      <c r="BP45" t="str">
        <f t="shared" si="32"/>
        <v>&amp;1.03</v>
      </c>
      <c r="BQ45" t="str">
        <f t="shared" si="33"/>
        <v>&amp;1.19</v>
      </c>
      <c r="BR45" t="str">
        <f t="shared" si="34"/>
        <v>&amp;1.18</v>
      </c>
      <c r="BS45" t="str">
        <f t="shared" si="35"/>
        <v>&amp;1.13</v>
      </c>
      <c r="BT45" t="str">
        <f t="shared" si="36"/>
        <v>&amp;1.23</v>
      </c>
      <c r="BU45" t="str">
        <f t="shared" si="37"/>
        <v>&amp;1.2</v>
      </c>
      <c r="BV45" s="3" t="s">
        <v>45</v>
      </c>
    </row>
    <row r="46" spans="17:74" x14ac:dyDescent="0.35">
      <c r="T46" t="s">
        <v>43</v>
      </c>
      <c r="AL46" t="s">
        <v>43</v>
      </c>
      <c r="BE46" t="s">
        <v>44</v>
      </c>
      <c r="BF46" t="str">
        <f t="shared" si="27"/>
        <v>SL</v>
      </c>
      <c r="BG46" t="str">
        <f t="shared" si="28"/>
        <v>&amp;SL</v>
      </c>
      <c r="BH46" t="str">
        <f t="shared" si="28"/>
        <v>&amp;ERM</v>
      </c>
      <c r="BI46" t="str">
        <f t="shared" si="29"/>
        <v>&amp;1.74</v>
      </c>
      <c r="BJ46" t="str">
        <f t="shared" si="29"/>
        <v>&amp;1.56</v>
      </c>
      <c r="BK46" t="str">
        <f t="shared" si="29"/>
        <v>&amp;1.56</v>
      </c>
      <c r="BL46" t="str">
        <f t="shared" si="29"/>
        <v>&amp;1.43</v>
      </c>
      <c r="BM46" t="str">
        <f t="shared" si="29"/>
        <v>&amp;1.33</v>
      </c>
      <c r="BN46" t="str">
        <f t="shared" si="30"/>
        <v>&amp;1.34</v>
      </c>
      <c r="BO46" t="str">
        <f t="shared" si="31"/>
        <v>&amp;2</v>
      </c>
      <c r="BP46" t="str">
        <f t="shared" si="32"/>
        <v>&amp;1.85</v>
      </c>
      <c r="BQ46" t="str">
        <f t="shared" si="33"/>
        <v>&amp;1.43</v>
      </c>
      <c r="BR46" t="str">
        <f t="shared" si="34"/>
        <v>&amp;1.4</v>
      </c>
      <c r="BS46" t="str">
        <f t="shared" si="35"/>
        <v>&amp;1.46</v>
      </c>
      <c r="BT46" t="str">
        <f t="shared" si="36"/>
        <v>&amp;1.68</v>
      </c>
      <c r="BU46" t="str">
        <f t="shared" si="37"/>
        <v>&amp;1.53</v>
      </c>
      <c r="BV46" s="3" t="s">
        <v>45</v>
      </c>
    </row>
    <row r="47" spans="17:74" x14ac:dyDescent="0.35">
      <c r="Q47" t="s">
        <v>23</v>
      </c>
      <c r="R47" t="s">
        <v>16</v>
      </c>
      <c r="U47" t="s">
        <v>36</v>
      </c>
      <c r="V47" t="s">
        <v>36</v>
      </c>
      <c r="W47" t="str">
        <f t="shared" ref="W47:W53" si="38">W39</f>
        <v>Base</v>
      </c>
      <c r="X47" s="1" cm="1">
        <f t="array" ref="X47">SUMPRODUCT((X$27 = $C$1:$O$1) * ($R47 = $B$2:$B$22) * ($Q47 = $A$2:$A$22) * ($C$2:$O$22))</f>
        <v>1.9624657518334201</v>
      </c>
      <c r="Y47" s="1" cm="1">
        <f t="array" ref="Y47">SUMPRODUCT((Y$27 = $C$1:$O$1) * ($R47 = $B$2:$B$22) * ($Q47 = $A$2:$A$22) * ($C$2:$O$22))</f>
        <v>904.07493378823995</v>
      </c>
      <c r="Z47" s="1" cm="1">
        <f t="array" ref="Z47">SUMPRODUCT((Z$27 = $C$1:$O$1) * ($R47 = $B$2:$B$22) * ($Q47 = $A$2:$A$22) * ($C$2:$O$22))</f>
        <v>1536.7172179434499</v>
      </c>
      <c r="AA47" s="1" cm="1">
        <f t="array" ref="AA47">SUMPRODUCT((AA$27 = $C$1:$O$1) * ($R47 = $B$2:$B$22) * ($Q47 = $A$2:$A$22) * ($C$2:$O$22))</f>
        <v>117.023065644079</v>
      </c>
      <c r="AB47" s="1" cm="1">
        <f t="array" ref="AB47">SUMPRODUCT((AB$27 = $C$1:$O$1) * ($R47 = $B$2:$B$22) * ($Q47 = $A$2:$A$22) * ($C$2:$O$22))</f>
        <v>227.043986289571</v>
      </c>
      <c r="AC47" s="1" cm="1">
        <f t="array" ref="AC47">SUMPRODUCT((AC$27 = $C$1:$O$1) * ($R47 = $B$2:$B$22) * ($Q47 = $A$2:$A$22) * ($C$2:$O$22))</f>
        <v>680.58734947360699</v>
      </c>
      <c r="AD47" s="1" cm="1">
        <f t="array" ref="AD47">SUMPRODUCT((AD$27 = $C$1:$O$1) * ($R47 = $B$2:$B$22) * ($Q47 = $A$2:$A$22) * ($C$2:$O$22))</f>
        <v>7.7992629225824297</v>
      </c>
      <c r="AE47" s="1" cm="1">
        <f t="array" ref="AE47">SUMPRODUCT((AE$27 = $C$1:$O$1) * ($R47 = $B$2:$B$22) * ($Q47 = $A$2:$A$22) * ($C$2:$O$22))</f>
        <v>3.7623400714794601</v>
      </c>
      <c r="AF47" s="1" cm="1">
        <f t="array" ref="AF47">SUMPRODUCT((AF$27 = $C$1:$O$1) * ($R47 = $B$2:$B$22) * ($Q47 = $A$2:$A$22) * ($C$2:$O$22))</f>
        <v>346.098055383401</v>
      </c>
      <c r="AG47" s="1" cm="1">
        <f t="array" ref="AG47">SUMPRODUCT((AG$27 = $C$1:$O$1) * ($R47 = $B$2:$B$22) * ($Q47 = $A$2:$A$22) * ($C$2:$O$22))</f>
        <v>1036.81782150764</v>
      </c>
      <c r="AH47" s="1" cm="1">
        <f t="array" ref="AH47">SUMPRODUCT((AH$27 = $C$1:$O$1) * ($R47 = $B$2:$B$22) * ($Q47 = $A$2:$A$22) * ($C$2:$O$22))</f>
        <v>1352.96506166166</v>
      </c>
      <c r="AI47" s="1" cm="1">
        <f t="array" ref="AI47">SUMPRODUCT((AI$27 = $C$1:$O$1) * ($R47 = $B$2:$B$22) * ($Q47 = $A$2:$A$22) * ($C$2:$O$22))</f>
        <v>3322.3330751387002</v>
      </c>
      <c r="AJ47" s="1" cm="1">
        <f t="array" ref="AJ47">SUMPRODUCT((AJ$27 = $C$1:$O$1) * ($R47 = $B$2:$B$22) * ($Q47 = $A$2:$A$22) * ($C$2:$O$22))</f>
        <v>33.861021243415401</v>
      </c>
      <c r="AK47" s="1"/>
      <c r="AM47" t="s">
        <v>36</v>
      </c>
      <c r="AN47" t="s">
        <v>36</v>
      </c>
      <c r="AO47" t="str">
        <f t="shared" ref="AO47:AO53" si="39">AO39</f>
        <v>Base</v>
      </c>
      <c r="AP47" s="1">
        <f>X47 / X$31</f>
        <v>1.0123134627550758</v>
      </c>
      <c r="AQ47" s="1">
        <f t="shared" ref="AQ47:BB53" si="40">Y47 / Y$31</f>
        <v>1.5931969804430646</v>
      </c>
      <c r="AR47" s="1">
        <f t="shared" si="40"/>
        <v>1.381280066567008</v>
      </c>
      <c r="AS47" s="1">
        <f t="shared" si="40"/>
        <v>1.1453562415287784</v>
      </c>
      <c r="AT47" s="1">
        <f t="shared" si="40"/>
        <v>1.1523076573080588</v>
      </c>
      <c r="AU47" s="1">
        <f t="shared" si="40"/>
        <v>1.6567941273684215</v>
      </c>
      <c r="AV47" s="1">
        <f t="shared" si="40"/>
        <v>1.168819585079568</v>
      </c>
      <c r="AW47" s="1">
        <f t="shared" si="40"/>
        <v>1.0234914759677964</v>
      </c>
      <c r="AX47" s="1">
        <f t="shared" si="40"/>
        <v>1.3511878065210032</v>
      </c>
      <c r="AY47" s="1">
        <f t="shared" si="40"/>
        <v>2.0472578460429154</v>
      </c>
      <c r="AZ47" s="1">
        <f t="shared" si="40"/>
        <v>1.2766618876571234</v>
      </c>
      <c r="BA47" s="1">
        <f t="shared" si="40"/>
        <v>1.413644422269537</v>
      </c>
      <c r="BB47" s="1">
        <f t="shared" si="40"/>
        <v>1.4774069730767609</v>
      </c>
      <c r="BC47" s="1"/>
      <c r="BD47" s="1"/>
      <c r="BE47" t="s">
        <v>46</v>
      </c>
    </row>
    <row r="48" spans="17:74" x14ac:dyDescent="0.35">
      <c r="Q48" t="s">
        <v>23</v>
      </c>
      <c r="R48" t="s">
        <v>20</v>
      </c>
      <c r="U48" t="s">
        <v>36</v>
      </c>
      <c r="V48" t="s">
        <v>36</v>
      </c>
      <c r="W48" t="str">
        <f t="shared" si="38"/>
        <v>OLS</v>
      </c>
      <c r="X48" s="1" cm="1">
        <f t="array" ref="X48">SUMPRODUCT((X$27 = $C$1:$O$1) * ($R48 = $B$2:$B$22) * ($Q48 = $A$2:$A$22) * ($C$2:$O$22))</f>
        <v>1.97636664360139</v>
      </c>
      <c r="Y48" s="1" cm="1">
        <f t="array" ref="Y48">SUMPRODUCT((Y$27 = $C$1:$O$1) * ($R48 = $B$2:$B$22) * ($Q48 = $A$2:$A$22) * ($C$2:$O$22))</f>
        <v>883.39589402230797</v>
      </c>
      <c r="Z48" s="1" cm="1">
        <f t="array" ref="Z48">SUMPRODUCT((Z$27 = $C$1:$O$1) * ($R48 = $B$2:$B$22) * ($Q48 = $A$2:$A$22) * ($C$2:$O$22))</f>
        <v>1679.66032594583</v>
      </c>
      <c r="AA48" s="1" cm="1">
        <f t="array" ref="AA48">SUMPRODUCT((AA$27 = $C$1:$O$1) * ($R48 = $B$2:$B$22) * ($Q48 = $A$2:$A$22) * ($C$2:$O$22))</f>
        <v>131.834080579177</v>
      </c>
      <c r="AB48" s="1" cm="1">
        <f t="array" ref="AB48">SUMPRODUCT((AB$27 = $C$1:$O$1) * ($R48 = $B$2:$B$22) * ($Q48 = $A$2:$A$22) * ($C$2:$O$22))</f>
        <v>256.27843627582303</v>
      </c>
      <c r="AC48" s="1" cm="1">
        <f t="array" ref="AC48">SUMPRODUCT((AC$27 = $C$1:$O$1) * ($R48 = $B$2:$B$22) * ($Q48 = $A$2:$A$22) * ($C$2:$O$22))</f>
        <v>519.94230644120898</v>
      </c>
      <c r="AD48" s="1" cm="1">
        <f t="array" ref="AD48">SUMPRODUCT((AD$27 = $C$1:$O$1) * ($R48 = $B$2:$B$22) * ($Q48 = $A$2:$A$22) * ($C$2:$O$22))</f>
        <v>7.4636264711343898</v>
      </c>
      <c r="AE48" s="1" cm="1">
        <f t="array" ref="AE48">SUMPRODUCT((AE$27 = $C$1:$O$1) * ($R48 = $B$2:$B$22) * ($Q48 = $A$2:$A$22) * ($C$2:$O$22))</f>
        <v>3.8733113440079299</v>
      </c>
      <c r="AF48" s="1" cm="1">
        <f t="array" ref="AF48">SUMPRODUCT((AF$27 = $C$1:$O$1) * ($R48 = $B$2:$B$22) * ($Q48 = $A$2:$A$22) * ($C$2:$O$22))</f>
        <v>365.13166883087098</v>
      </c>
      <c r="AG48" s="1" cm="1">
        <f t="array" ref="AG48">SUMPRODUCT((AG$27 = $C$1:$O$1) * ($R48 = $B$2:$B$22) * ($Q48 = $A$2:$A$22) * ($C$2:$O$22))</f>
        <v>731.91812088040001</v>
      </c>
      <c r="AH48" s="1" cm="1">
        <f t="array" ref="AH48">SUMPRODUCT((AH$27 = $C$1:$O$1) * ($R48 = $B$2:$B$22) * ($Q48 = $A$2:$A$22) * ($C$2:$O$22))</f>
        <v>1396.1277794785899</v>
      </c>
      <c r="AI48" s="1" cm="1">
        <f t="array" ref="AI48">SUMPRODUCT((AI$27 = $C$1:$O$1) * ($R48 = $B$2:$B$22) * ($Q48 = $A$2:$A$22) * ($C$2:$O$22))</f>
        <v>3078.8746700752699</v>
      </c>
      <c r="AJ48" s="1" cm="1">
        <f t="array" ref="AJ48">SUMPRODUCT((AJ$27 = $C$1:$O$1) * ($R48 = $B$2:$B$22) * ($Q48 = $A$2:$A$22) * ($C$2:$O$22))</f>
        <v>31.753365698667</v>
      </c>
      <c r="AK48" s="1"/>
      <c r="AM48" t="s">
        <v>36</v>
      </c>
      <c r="AN48" t="s">
        <v>36</v>
      </c>
      <c r="AO48" t="str">
        <f t="shared" si="39"/>
        <v>OLS</v>
      </c>
      <c r="AP48" s="1">
        <f>X48 / X$31</f>
        <v>1.0194840642638514</v>
      </c>
      <c r="AQ48" s="1">
        <f t="shared" si="40"/>
        <v>1.5567555501121781</v>
      </c>
      <c r="AR48" s="1">
        <f t="shared" si="40"/>
        <v>1.5097646461834566</v>
      </c>
      <c r="AS48" s="1">
        <f t="shared" si="40"/>
        <v>1.290318162547712</v>
      </c>
      <c r="AT48" s="1">
        <f t="shared" si="40"/>
        <v>1.3006801428641541</v>
      </c>
      <c r="AU48" s="1">
        <f t="shared" si="40"/>
        <v>1.2657263767074964</v>
      </c>
      <c r="AV48" s="1">
        <f t="shared" si="40"/>
        <v>1.1185201578371302</v>
      </c>
      <c r="AW48" s="1">
        <f t="shared" si="40"/>
        <v>1.0536796432659019</v>
      </c>
      <c r="AX48" s="1">
        <f t="shared" si="40"/>
        <v>1.4254961882186863</v>
      </c>
      <c r="AY48" s="1">
        <f t="shared" si="40"/>
        <v>1.4452154318243886</v>
      </c>
      <c r="AZ48" s="1">
        <f t="shared" si="40"/>
        <v>1.3173903575681623</v>
      </c>
      <c r="BA48" s="1">
        <f t="shared" si="40"/>
        <v>1.3100534792217249</v>
      </c>
      <c r="BB48" s="1">
        <f t="shared" si="40"/>
        <v>1.3854468110878277</v>
      </c>
      <c r="BC48" s="1"/>
      <c r="BD48" s="1"/>
      <c r="BE48" t="str">
        <f>"\texttt{"&amp;AL38&amp;"}"</f>
        <v>\texttt{Global}</v>
      </c>
      <c r="BV48" s="3" t="s">
        <v>45</v>
      </c>
    </row>
    <row r="49" spans="17:74" x14ac:dyDescent="0.35">
      <c r="Q49" t="s">
        <v>23</v>
      </c>
      <c r="R49" t="s">
        <v>21</v>
      </c>
      <c r="U49" t="s">
        <v>36</v>
      </c>
      <c r="V49" t="s">
        <v>36</v>
      </c>
      <c r="W49" t="str">
        <f t="shared" si="38"/>
        <v>WLS-struct</v>
      </c>
      <c r="X49" s="1" cm="1">
        <f t="array" ref="X49">SUMPRODUCT((X$27 = $C$1:$O$1) * ($R49 = $B$2:$B$22) * ($Q49 = $A$2:$A$22) * ($C$2:$O$22))</f>
        <v>1.9604426348642401</v>
      </c>
      <c r="Y49" s="1" cm="1">
        <f t="array" ref="Y49">SUMPRODUCT((Y$27 = $C$1:$O$1) * ($R49 = $B$2:$B$22) * ($Q49 = $A$2:$A$22) * ($C$2:$O$22))</f>
        <v>789.90558836434695</v>
      </c>
      <c r="Z49" s="1" cm="1">
        <f t="array" ref="Z49">SUMPRODUCT((Z$27 = $C$1:$O$1) * ($R49 = $B$2:$B$22) * ($Q49 = $A$2:$A$22) * ($C$2:$O$22))</f>
        <v>1545.71722351367</v>
      </c>
      <c r="AA49" s="1" cm="1">
        <f t="array" ref="AA49">SUMPRODUCT((AA$27 = $C$1:$O$1) * ($R49 = $B$2:$B$22) * ($Q49 = $A$2:$A$22) * ($C$2:$O$22))</f>
        <v>117.108657178578</v>
      </c>
      <c r="AB49" s="1" cm="1">
        <f t="array" ref="AB49">SUMPRODUCT((AB$27 = $C$1:$O$1) * ($R49 = $B$2:$B$22) * ($Q49 = $A$2:$A$22) * ($C$2:$O$22))</f>
        <v>227.81036050130899</v>
      </c>
      <c r="AC49" s="1" cm="1">
        <f t="array" ref="AC49">SUMPRODUCT((AC$27 = $C$1:$O$1) * ($R49 = $B$2:$B$22) * ($Q49 = $A$2:$A$22) * ($C$2:$O$22))</f>
        <v>456.93135601667598</v>
      </c>
      <c r="AD49" s="1" cm="1">
        <f t="array" ref="AD49">SUMPRODUCT((AD$27 = $C$1:$O$1) * ($R49 = $B$2:$B$22) * ($Q49 = $A$2:$A$22) * ($C$2:$O$22))</f>
        <v>7.1348409532725796</v>
      </c>
      <c r="AE49" s="1" cm="1">
        <f t="array" ref="AE49">SUMPRODUCT((AE$27 = $C$1:$O$1) * ($R49 = $B$2:$B$22) * ($Q49 = $A$2:$A$22) * ($C$2:$O$22))</f>
        <v>3.7896359382413398</v>
      </c>
      <c r="AF49" s="1" cm="1">
        <f t="array" ref="AF49">SUMPRODUCT((AF$27 = $C$1:$O$1) * ($R49 = $B$2:$B$22) * ($Q49 = $A$2:$A$22) * ($C$2:$O$22))</f>
        <v>325.81129593805201</v>
      </c>
      <c r="AG49" s="1" cm="1">
        <f t="array" ref="AG49">SUMPRODUCT((AG$27 = $C$1:$O$1) * ($R49 = $B$2:$B$22) * ($Q49 = $A$2:$A$22) * ($C$2:$O$22))</f>
        <v>650.22545466369399</v>
      </c>
      <c r="AH49" s="1" cm="1">
        <f t="array" ref="AH49">SUMPRODUCT((AH$27 = $C$1:$O$1) * ($R49 = $B$2:$B$22) * ($Q49 = $A$2:$A$22) * ($C$2:$O$22))</f>
        <v>1307.6445699573601</v>
      </c>
      <c r="AI49" s="1" cm="1">
        <f t="array" ref="AI49">SUMPRODUCT((AI$27 = $C$1:$O$1) * ($R49 = $B$2:$B$22) * ($Q49 = $A$2:$A$22) * ($C$2:$O$22))</f>
        <v>2991.8144351623</v>
      </c>
      <c r="AJ49" s="1" cm="1">
        <f t="array" ref="AJ49">SUMPRODUCT((AJ$27 = $C$1:$O$1) * ($R49 = $B$2:$B$22) * ($Q49 = $A$2:$A$22) * ($C$2:$O$22))</f>
        <v>29.2528899154761</v>
      </c>
      <c r="AK49" s="1"/>
      <c r="AM49" t="s">
        <v>36</v>
      </c>
      <c r="AN49" t="s">
        <v>36</v>
      </c>
      <c r="AO49" t="str">
        <f t="shared" si="39"/>
        <v>WLS-struct</v>
      </c>
      <c r="AP49" s="1">
        <f>X49 / X$31</f>
        <v>1.0112698631188957</v>
      </c>
      <c r="AQ49" s="1">
        <f t="shared" si="40"/>
        <v>1.3920031970623694</v>
      </c>
      <c r="AR49" s="1">
        <f t="shared" si="40"/>
        <v>1.389369732087756</v>
      </c>
      <c r="AS49" s="1">
        <f t="shared" si="40"/>
        <v>1.146193963542989</v>
      </c>
      <c r="AT49" s="1">
        <f t="shared" si="40"/>
        <v>1.1561972070247504</v>
      </c>
      <c r="AU49" s="1">
        <f t="shared" si="40"/>
        <v>1.1123350850474132</v>
      </c>
      <c r="AV49" s="1">
        <f t="shared" si="40"/>
        <v>1.069247430865109</v>
      </c>
      <c r="AW49" s="1">
        <f t="shared" si="40"/>
        <v>1.0309169309849318</v>
      </c>
      <c r="AX49" s="1">
        <f t="shared" si="40"/>
        <v>1.271987066817295</v>
      </c>
      <c r="AY49" s="1">
        <f t="shared" si="40"/>
        <v>1.2839084515555468</v>
      </c>
      <c r="AZ49" s="1">
        <f t="shared" si="40"/>
        <v>1.2338973358380985</v>
      </c>
      <c r="BA49" s="1">
        <f t="shared" si="40"/>
        <v>1.2730095667954979</v>
      </c>
      <c r="BB49" s="1">
        <f t="shared" si="40"/>
        <v>1.2763473148990001</v>
      </c>
      <c r="BC49" s="1"/>
      <c r="BD49" s="1"/>
      <c r="BE49" t="s">
        <v>44</v>
      </c>
      <c r="BF49" t="str">
        <f t="shared" ref="BF49:BF55" si="41">AM39</f>
        <v>SL</v>
      </c>
      <c r="BG49" t="str">
        <f t="shared" ref="BG49:BH55" si="42">"&amp;"&amp;AN39</f>
        <v>&amp;SL</v>
      </c>
      <c r="BH49" t="str">
        <f t="shared" si="42"/>
        <v>&amp;Base</v>
      </c>
      <c r="BI49" t="str">
        <f t="shared" ref="BI49:BM55" si="43">"&amp;"&amp;ROUND(AP39, 2)</f>
        <v>&amp;1.01</v>
      </c>
      <c r="BJ49" t="str">
        <f t="shared" si="43"/>
        <v>&amp;1.24</v>
      </c>
      <c r="BK49" t="str">
        <f t="shared" si="43"/>
        <v>&amp;1.32</v>
      </c>
      <c r="BL49" t="str">
        <f t="shared" si="43"/>
        <v>&amp;0.92</v>
      </c>
      <c r="BM49" t="str">
        <f t="shared" si="43"/>
        <v>&amp;0.93</v>
      </c>
      <c r="BN49" t="str">
        <f t="shared" ref="BN49:BN55" si="44">"&amp;"&amp;ROUND(AU39, 2)</f>
        <v>&amp;0.95</v>
      </c>
      <c r="BO49" t="str">
        <f t="shared" ref="BO49:BO55" si="45">"&amp;"&amp;ROUND(AV39, 2)</f>
        <v>&amp;1</v>
      </c>
      <c r="BP49" t="str">
        <f t="shared" ref="BP49:BP55" si="46">"&amp;"&amp;ROUND(AW39, 2)</f>
        <v>&amp;1.01</v>
      </c>
      <c r="BQ49" t="str">
        <f t="shared" ref="BQ49:BQ55" si="47">"&amp;"&amp;ROUND(AX39, 2)</f>
        <v>&amp;0.99</v>
      </c>
      <c r="BR49" t="str">
        <f t="shared" ref="BR49:BR55" si="48">"&amp;"&amp;ROUND(AY39, 2)</f>
        <v>&amp;1.05</v>
      </c>
      <c r="BS49" t="str">
        <f t="shared" ref="BS49:BS55" si="49">"&amp;"&amp;ROUND(AZ39, 2)</f>
        <v>&amp;1.2</v>
      </c>
      <c r="BT49" t="str">
        <f t="shared" ref="BT49:BT55" si="50">"&amp;"&amp;ROUND(BA39, 2)</f>
        <v>&amp;1.75</v>
      </c>
      <c r="BU49" t="str">
        <f t="shared" ref="BU49:BU55" si="51">"&amp;"&amp;ROUND(BB39, 2)</f>
        <v>&amp;1.32</v>
      </c>
      <c r="BV49" s="3" t="s">
        <v>45</v>
      </c>
    </row>
    <row r="50" spans="17:74" x14ac:dyDescent="0.35">
      <c r="Q50" t="s">
        <v>23</v>
      </c>
      <c r="R50" t="s">
        <v>22</v>
      </c>
      <c r="U50" t="s">
        <v>36</v>
      </c>
      <c r="V50" t="s">
        <v>36</v>
      </c>
      <c r="W50" t="str">
        <f t="shared" si="38"/>
        <v>WLS-var</v>
      </c>
      <c r="X50" s="1" cm="1">
        <f t="array" ref="X50">SUMPRODUCT((X$27 = $C$1:$O$1) * ($R50 = $B$2:$B$22) * ($Q50 = $A$2:$A$22) * ($C$2:$O$22))</f>
        <v>1.95937039867575</v>
      </c>
      <c r="Y50" s="1" cm="1">
        <f t="array" ref="Y50">SUMPRODUCT((Y$27 = $C$1:$O$1) * ($R50 = $B$2:$B$22) * ($Q50 = $A$2:$A$22) * ($C$2:$O$22))</f>
        <v>719.22971012194296</v>
      </c>
      <c r="Z50" s="1" cm="1">
        <f t="array" ref="Z50">SUMPRODUCT((Z$27 = $C$1:$O$1) * ($R50 = $B$2:$B$22) * ($Q50 = $A$2:$A$22) * ($C$2:$O$22))</f>
        <v>1404.3131192250801</v>
      </c>
      <c r="AA50" s="1" cm="1">
        <f t="array" ref="AA50">SUMPRODUCT((AA$27 = $C$1:$O$1) * ($R50 = $B$2:$B$22) * ($Q50 = $A$2:$A$22) * ($C$2:$O$22))</f>
        <v>111.499269687368</v>
      </c>
      <c r="AB50" s="1" cm="1">
        <f t="array" ref="AB50">SUMPRODUCT((AB$27 = $C$1:$O$1) * ($R50 = $B$2:$B$22) * ($Q50 = $A$2:$A$22) * ($C$2:$O$22))</f>
        <v>216.01852757733599</v>
      </c>
      <c r="AC50" s="1" cm="1">
        <f t="array" ref="AC50">SUMPRODUCT((AC$27 = $C$1:$O$1) * ($R50 = $B$2:$B$22) * ($Q50 = $A$2:$A$22) * ($C$2:$O$22))</f>
        <v>438.40007900313799</v>
      </c>
      <c r="AD50" s="1" cm="1">
        <f t="array" ref="AD50">SUMPRODUCT((AD$27 = $C$1:$O$1) * ($R50 = $B$2:$B$22) * ($Q50 = $A$2:$A$22) * ($C$2:$O$22))</f>
        <v>7.0751693076499</v>
      </c>
      <c r="AE50" s="1" cm="1">
        <f t="array" ref="AE50">SUMPRODUCT((AE$27 = $C$1:$O$1) * ($R50 = $B$2:$B$22) * ($Q50 = $A$2:$A$22) * ($C$2:$O$22))</f>
        <v>3.7791205958812202</v>
      </c>
      <c r="AF50" s="1" cm="1">
        <f t="array" ref="AF50">SUMPRODUCT((AF$27 = $C$1:$O$1) * ($R50 = $B$2:$B$22) * ($Q50 = $A$2:$A$22) * ($C$2:$O$22))</f>
        <v>298.540627288949</v>
      </c>
      <c r="AG50" s="1" cm="1">
        <f t="array" ref="AG50">SUMPRODUCT((AG$27 = $C$1:$O$1) * ($R50 = $B$2:$B$22) * ($Q50 = $A$2:$A$22) * ($C$2:$O$22))</f>
        <v>590.80275966903298</v>
      </c>
      <c r="AH50" s="1" cm="1">
        <f t="array" ref="AH50">SUMPRODUCT((AH$27 = $C$1:$O$1) * ($R50 = $B$2:$B$22) * ($Q50 = $A$2:$A$22) * ($C$2:$O$22))</f>
        <v>1205.7228640876299</v>
      </c>
      <c r="AI50" s="1" cm="1">
        <f t="array" ref="AI50">SUMPRODUCT((AI$27 = $C$1:$O$1) * ($R50 = $B$2:$B$22) * ($Q50 = $A$2:$A$22) * ($C$2:$O$22))</f>
        <v>2838.1123116966601</v>
      </c>
      <c r="AJ50" s="1" cm="1">
        <f t="array" ref="AJ50">SUMPRODUCT((AJ$27 = $C$1:$O$1) * ($R50 = $B$2:$B$22) * ($Q50 = $A$2:$A$22) * ($C$2:$O$22))</f>
        <v>27.1418164566842</v>
      </c>
      <c r="AK50" s="1"/>
      <c r="AM50" t="s">
        <v>36</v>
      </c>
      <c r="AN50" t="s">
        <v>36</v>
      </c>
      <c r="AO50" t="str">
        <f t="shared" si="39"/>
        <v>WLS-var</v>
      </c>
      <c r="AP50" s="1">
        <f>X50 / X$31</f>
        <v>1.0107167634646226</v>
      </c>
      <c r="AQ50" s="1">
        <f t="shared" si="40"/>
        <v>1.2674553398021946</v>
      </c>
      <c r="AR50" s="1">
        <f t="shared" si="40"/>
        <v>1.2622684877573376</v>
      </c>
      <c r="AS50" s="1">
        <f t="shared" si="40"/>
        <v>1.091292419656321</v>
      </c>
      <c r="AT50" s="1">
        <f t="shared" si="40"/>
        <v>1.0963505685206962</v>
      </c>
      <c r="AU50" s="1">
        <f t="shared" si="40"/>
        <v>1.0672232989520447</v>
      </c>
      <c r="AV50" s="1">
        <f t="shared" si="40"/>
        <v>1.0603048693987209</v>
      </c>
      <c r="AW50" s="1">
        <f t="shared" si="40"/>
        <v>1.0280563806178742</v>
      </c>
      <c r="AX50" s="1">
        <f t="shared" si="40"/>
        <v>1.1655207218575601</v>
      </c>
      <c r="AY50" s="1">
        <f t="shared" si="40"/>
        <v>1.1665748409276566</v>
      </c>
      <c r="AZ50" s="1">
        <f t="shared" si="40"/>
        <v>1.1377237086720902</v>
      </c>
      <c r="BA50" s="1">
        <f t="shared" si="40"/>
        <v>1.2076096973019448</v>
      </c>
      <c r="BB50" s="1">
        <f t="shared" si="40"/>
        <v>1.1842380242111734</v>
      </c>
      <c r="BC50" s="1"/>
      <c r="BD50" s="1"/>
      <c r="BE50" t="s">
        <v>44</v>
      </c>
      <c r="BF50" t="str">
        <f t="shared" si="41"/>
        <v>SL</v>
      </c>
      <c r="BG50" t="str">
        <f t="shared" si="42"/>
        <v>&amp;SL</v>
      </c>
      <c r="BH50" t="str">
        <f t="shared" si="42"/>
        <v>&amp;OLS</v>
      </c>
      <c r="BI50" t="str">
        <f t="shared" si="43"/>
        <v>&amp;1.01</v>
      </c>
      <c r="BJ50" t="str">
        <f t="shared" si="43"/>
        <v>&amp;1.23</v>
      </c>
      <c r="BK50" t="str">
        <f t="shared" si="43"/>
        <v>&amp;1.26</v>
      </c>
      <c r="BL50" t="str">
        <f t="shared" si="43"/>
        <v>&amp;1.04</v>
      </c>
      <c r="BM50" t="str">
        <f t="shared" si="43"/>
        <v>&amp;1.03</v>
      </c>
      <c r="BN50" t="str">
        <f t="shared" si="44"/>
        <v>&amp;1.07</v>
      </c>
      <c r="BO50" t="str">
        <f t="shared" si="45"/>
        <v>&amp;1.01</v>
      </c>
      <c r="BP50" t="str">
        <f t="shared" si="46"/>
        <v>&amp;1.01</v>
      </c>
      <c r="BQ50" t="str">
        <f t="shared" si="47"/>
        <v>&amp;1.12</v>
      </c>
      <c r="BR50" t="str">
        <f t="shared" si="48"/>
        <v>&amp;1.13</v>
      </c>
      <c r="BS50" t="str">
        <f t="shared" si="49"/>
        <v>&amp;1.2</v>
      </c>
      <c r="BT50" t="str">
        <f t="shared" si="50"/>
        <v>&amp;1.35</v>
      </c>
      <c r="BU50" t="str">
        <f t="shared" si="51"/>
        <v>&amp;1.22</v>
      </c>
      <c r="BV50" s="3" t="s">
        <v>45</v>
      </c>
    </row>
    <row r="51" spans="17:74" x14ac:dyDescent="0.35">
      <c r="Q51" t="s">
        <v>23</v>
      </c>
      <c r="R51" t="s">
        <v>18</v>
      </c>
      <c r="U51" t="s">
        <v>36</v>
      </c>
      <c r="V51" t="s">
        <v>36</v>
      </c>
      <c r="W51" t="str">
        <f t="shared" si="38"/>
        <v>MinT-cov</v>
      </c>
      <c r="X51" s="1" cm="1">
        <f t="array" ref="X51">SUMPRODUCT((X$27 = $C$1:$O$1) * ($R51 = $B$2:$B$22) * ($Q51 = $A$2:$A$22) * ($C$2:$O$22))</f>
        <v>153.58991507893001</v>
      </c>
      <c r="Y51" s="1" cm="1">
        <f t="array" ref="Y51">SUMPRODUCT((Y$27 = $C$1:$O$1) * ($R51 = $B$2:$B$22) * ($Q51 = $A$2:$A$22) * ($C$2:$O$22))</f>
        <v>13051.3305401408</v>
      </c>
      <c r="Z51" s="1" cm="1">
        <f t="array" ref="Z51">SUMPRODUCT((Z$27 = $C$1:$O$1) * ($R51 = $B$2:$B$22) * ($Q51 = $A$2:$A$22) * ($C$2:$O$22))</f>
        <v>19799.118294589702</v>
      </c>
      <c r="AA51" s="1" cm="1">
        <f t="array" ref="AA51">SUMPRODUCT((AA$27 = $C$1:$O$1) * ($R51 = $B$2:$B$22) * ($Q51 = $A$2:$A$22) * ($C$2:$O$22))</f>
        <v>3481.9925782042301</v>
      </c>
      <c r="AB51" s="1" cm="1">
        <f t="array" ref="AB51">SUMPRODUCT((AB$27 = $C$1:$O$1) * ($R51 = $B$2:$B$22) * ($Q51 = $A$2:$A$22) * ($C$2:$O$22))</f>
        <v>5490.7207647976302</v>
      </c>
      <c r="AC51" s="1" cm="1">
        <f t="array" ref="AC51">SUMPRODUCT((AC$27 = $C$1:$O$1) * ($R51 = $B$2:$B$22) * ($Q51 = $A$2:$A$22) * ($C$2:$O$22))</f>
        <v>9467.0220163062204</v>
      </c>
      <c r="AD51" s="1" cm="1">
        <f t="array" ref="AD51">SUMPRODUCT((AD$27 = $C$1:$O$1) * ($R51 = $B$2:$B$22) * ($Q51 = $A$2:$A$22) * ($C$2:$O$22))</f>
        <v>501.27668540635898</v>
      </c>
      <c r="AE51" s="1" cm="1">
        <f t="array" ref="AE51">SUMPRODUCT((AE$27 = $C$1:$O$1) * ($R51 = $B$2:$B$22) * ($Q51 = $A$2:$A$22) * ($C$2:$O$22))</f>
        <v>284.99990236126399</v>
      </c>
      <c r="AF51" s="1" cm="1">
        <f t="array" ref="AF51">SUMPRODUCT((AF$27 = $C$1:$O$1) * ($R51 = $B$2:$B$22) * ($Q51 = $A$2:$A$22) * ($C$2:$O$22))</f>
        <v>7354.9219666626104</v>
      </c>
      <c r="AG51" s="1" cm="1">
        <f t="array" ref="AG51">SUMPRODUCT((AG$27 = $C$1:$O$1) * ($R51 = $B$2:$B$22) * ($Q51 = $A$2:$A$22) * ($C$2:$O$22))</f>
        <v>11822.646139693101</v>
      </c>
      <c r="AH51" s="1" cm="1">
        <f t="array" ref="AH51">SUMPRODUCT((AH$27 = $C$1:$O$1) * ($R51 = $B$2:$B$22) * ($Q51 = $A$2:$A$22) * ($C$2:$O$22))</f>
        <v>21458.641490133999</v>
      </c>
      <c r="AI51" s="1" cm="1">
        <f t="array" ref="AI51">SUMPRODUCT((AI$27 = $C$1:$O$1) * ($R51 = $B$2:$B$22) * ($Q51 = $A$2:$A$22) * ($C$2:$O$22))</f>
        <v>38047.249592418702</v>
      </c>
      <c r="AJ51" s="1" cm="1">
        <f t="array" ref="AJ51">SUMPRODUCT((AJ$27 = $C$1:$O$1) * ($R51 = $B$2:$B$22) * ($Q51 = $A$2:$A$22) * ($C$2:$O$22))</f>
        <v>548.87020766620799</v>
      </c>
      <c r="AK51" s="1"/>
      <c r="AM51" t="s">
        <v>36</v>
      </c>
      <c r="AN51" t="s">
        <v>36</v>
      </c>
      <c r="AO51" t="str">
        <f t="shared" si="39"/>
        <v>MinT-cov</v>
      </c>
      <c r="AP51" s="1">
        <f>X51 / X$31</f>
        <v>79.227440597397674</v>
      </c>
      <c r="AQ51" s="1">
        <f t="shared" si="40"/>
        <v>22.999576285329315</v>
      </c>
      <c r="AR51" s="1">
        <f t="shared" si="40"/>
        <v>17.796460608750284</v>
      </c>
      <c r="AS51" s="1">
        <f t="shared" si="40"/>
        <v>34.079793675315365</v>
      </c>
      <c r="AT51" s="1">
        <f t="shared" si="40"/>
        <v>27.86684503216588</v>
      </c>
      <c r="AU51" s="1">
        <f t="shared" si="40"/>
        <v>23.046132862174151</v>
      </c>
      <c r="AV51" s="1">
        <f t="shared" si="40"/>
        <v>75.122740861866262</v>
      </c>
      <c r="AW51" s="1">
        <f t="shared" si="40"/>
        <v>77.530198008843229</v>
      </c>
      <c r="AX51" s="1">
        <f t="shared" si="40"/>
        <v>28.714061592339764</v>
      </c>
      <c r="AY51" s="1">
        <f t="shared" si="40"/>
        <v>23.344511030183263</v>
      </c>
      <c r="AZ51" s="1">
        <f t="shared" si="40"/>
        <v>20.248438431740375</v>
      </c>
      <c r="BA51" s="1">
        <f t="shared" si="40"/>
        <v>16.189009636480893</v>
      </c>
      <c r="BB51" s="1">
        <f t="shared" si="40"/>
        <v>23.948027624176685</v>
      </c>
      <c r="BC51" s="1"/>
      <c r="BD51" s="1"/>
      <c r="BE51" t="s">
        <v>44</v>
      </c>
      <c r="BF51" t="str">
        <f t="shared" si="41"/>
        <v>SL</v>
      </c>
      <c r="BG51" t="str">
        <f t="shared" si="42"/>
        <v>&amp;SL</v>
      </c>
      <c r="BH51" t="str">
        <f t="shared" si="42"/>
        <v>&amp;WLS-struct</v>
      </c>
      <c r="BI51" t="str">
        <f t="shared" si="43"/>
        <v>&amp;1.01</v>
      </c>
      <c r="BJ51" t="str">
        <f t="shared" si="43"/>
        <v>&amp;1.01</v>
      </c>
      <c r="BK51" t="str">
        <f t="shared" si="43"/>
        <v>&amp;1.02</v>
      </c>
      <c r="BL51" t="str">
        <f t="shared" si="43"/>
        <v>&amp;0.95</v>
      </c>
      <c r="BM51" t="str">
        <f t="shared" si="43"/>
        <v>&amp;0.93</v>
      </c>
      <c r="BN51" t="str">
        <f t="shared" si="44"/>
        <v>&amp;0.93</v>
      </c>
      <c r="BO51" t="str">
        <f t="shared" si="45"/>
        <v>&amp;1.01</v>
      </c>
      <c r="BP51" t="str">
        <f t="shared" si="46"/>
        <v>&amp;1.01</v>
      </c>
      <c r="BQ51" t="str">
        <f t="shared" si="47"/>
        <v>&amp;0.97</v>
      </c>
      <c r="BR51" t="str">
        <f t="shared" si="48"/>
        <v>&amp;0.97</v>
      </c>
      <c r="BS51" t="str">
        <f t="shared" si="49"/>
        <v>&amp;0.99</v>
      </c>
      <c r="BT51" t="str">
        <f t="shared" si="50"/>
        <v>&amp;1.05</v>
      </c>
      <c r="BU51" t="str">
        <f t="shared" si="51"/>
        <v>&amp;1</v>
      </c>
      <c r="BV51" s="3" t="s">
        <v>45</v>
      </c>
    </row>
    <row r="52" spans="17:74" x14ac:dyDescent="0.35">
      <c r="Q52" t="s">
        <v>23</v>
      </c>
      <c r="R52" t="s">
        <v>19</v>
      </c>
      <c r="U52" t="s">
        <v>36</v>
      </c>
      <c r="V52" t="s">
        <v>36</v>
      </c>
      <c r="W52" t="str">
        <f t="shared" si="38"/>
        <v>MinT-shrink</v>
      </c>
      <c r="X52" s="1" cm="1">
        <f t="array" ref="X52">SUMPRODUCT((X$27 = $C$1:$O$1) * ($R52 = $B$2:$B$22) * ($Q52 = $A$2:$A$22) * ($C$2:$O$22))</f>
        <v>1.95853609197926</v>
      </c>
      <c r="Y52" s="1" cm="1">
        <f t="array" ref="Y52">SUMPRODUCT((Y$27 = $C$1:$O$1) * ($R52 = $B$2:$B$22) * ($Q52 = $A$2:$A$22) * ($C$2:$O$22))</f>
        <v>755.94205521890296</v>
      </c>
      <c r="Z52" s="1" cm="1">
        <f t="array" ref="Z52">SUMPRODUCT((Z$27 = $C$1:$O$1) * ($R52 = $B$2:$B$22) * ($Q52 = $A$2:$A$22) * ($C$2:$O$22))</f>
        <v>1462.2647169658801</v>
      </c>
      <c r="AA52" s="1" cm="1">
        <f t="array" ref="AA52">SUMPRODUCT((AA$27 = $C$1:$O$1) * ($R52 = $B$2:$B$22) * ($Q52 = $A$2:$A$22) * ($C$2:$O$22))</f>
        <v>110.759804349351</v>
      </c>
      <c r="AB52" s="1" cm="1">
        <f t="array" ref="AB52">SUMPRODUCT((AB$27 = $C$1:$O$1) * ($R52 = $B$2:$B$22) * ($Q52 = $A$2:$A$22) * ($C$2:$O$22))</f>
        <v>212.629182547433</v>
      </c>
      <c r="AC52" s="1" cm="1">
        <f t="array" ref="AC52">SUMPRODUCT((AC$27 = $C$1:$O$1) * ($R52 = $B$2:$B$22) * ($Q52 = $A$2:$A$22) * ($C$2:$O$22))</f>
        <v>422.14733634037498</v>
      </c>
      <c r="AD52" s="1" cm="1">
        <f t="array" ref="AD52">SUMPRODUCT((AD$27 = $C$1:$O$1) * ($R52 = $B$2:$B$22) * ($Q52 = $A$2:$A$22) * ($C$2:$O$22))</f>
        <v>7.0756179691554797</v>
      </c>
      <c r="AE52" s="1" cm="1">
        <f t="array" ref="AE52">SUMPRODUCT((AE$27 = $C$1:$O$1) * ($R52 = $B$2:$B$22) * ($Q52 = $A$2:$A$22) * ($C$2:$O$22))</f>
        <v>3.77753059157153</v>
      </c>
      <c r="AF52" s="1" cm="1">
        <f t="array" ref="AF52">SUMPRODUCT((AF$27 = $C$1:$O$1) * ($R52 = $B$2:$B$22) * ($Q52 = $A$2:$A$22) * ($C$2:$O$22))</f>
        <v>304.53247258757301</v>
      </c>
      <c r="AG52" s="1" cm="1">
        <f t="array" ref="AG52">SUMPRODUCT((AG$27 = $C$1:$O$1) * ($R52 = $B$2:$B$22) * ($Q52 = $A$2:$A$22) * ($C$2:$O$22))</f>
        <v>597.24790341968105</v>
      </c>
      <c r="AH52" s="1" cm="1">
        <f t="array" ref="AH52">SUMPRODUCT((AH$27 = $C$1:$O$1) * ($R52 = $B$2:$B$22) * ($Q52 = $A$2:$A$22) * ($C$2:$O$22))</f>
        <v>1193.4476055585601</v>
      </c>
      <c r="AI52" s="1" cm="1">
        <f t="array" ref="AI52">SUMPRODUCT((AI$27 = $C$1:$O$1) * ($R52 = $B$2:$B$22) * ($Q52 = $A$2:$A$22) * ($C$2:$O$22))</f>
        <v>2879.01932909162</v>
      </c>
      <c r="AJ52" s="1" cm="1">
        <f t="array" ref="AJ52">SUMPRODUCT((AJ$27 = $C$1:$O$1) * ($R52 = $B$2:$B$22) * ($Q52 = $A$2:$A$22) * ($C$2:$O$22))</f>
        <v>27.557060393860901</v>
      </c>
      <c r="AK52" s="1"/>
      <c r="AM52" t="s">
        <v>36</v>
      </c>
      <c r="AN52" t="s">
        <v>36</v>
      </c>
      <c r="AO52" t="str">
        <f t="shared" si="39"/>
        <v>MinT-shrink</v>
      </c>
      <c r="AP52" s="1">
        <f>X52 / X$31</f>
        <v>1.0102863967689826</v>
      </c>
      <c r="AQ52" s="1">
        <f t="shared" si="40"/>
        <v>1.3321513015720632</v>
      </c>
      <c r="AR52" s="1">
        <f t="shared" si="40"/>
        <v>1.314358349086673</v>
      </c>
      <c r="AS52" s="1">
        <f t="shared" si="40"/>
        <v>1.0840549469783456</v>
      </c>
      <c r="AT52" s="1">
        <f t="shared" si="40"/>
        <v>1.0791487553608661</v>
      </c>
      <c r="AU52" s="1">
        <f t="shared" si="40"/>
        <v>1.0276582840893342</v>
      </c>
      <c r="AV52" s="1">
        <f t="shared" si="40"/>
        <v>1.0603721070800247</v>
      </c>
      <c r="AW52" s="1">
        <f t="shared" si="40"/>
        <v>1.0276238424031456</v>
      </c>
      <c r="AX52" s="1">
        <f t="shared" si="40"/>
        <v>1.188913249437908</v>
      </c>
      <c r="AY52" s="1">
        <f t="shared" si="40"/>
        <v>1.1793011568133172</v>
      </c>
      <c r="AZ52" s="1">
        <f t="shared" si="40"/>
        <v>1.1261407379293316</v>
      </c>
      <c r="BA52" s="1">
        <f t="shared" si="40"/>
        <v>1.2250155309929736</v>
      </c>
      <c r="BB52" s="1">
        <f t="shared" si="40"/>
        <v>1.2023557379062972</v>
      </c>
      <c r="BC52" s="1"/>
      <c r="BD52" s="1"/>
      <c r="BE52" t="s">
        <v>44</v>
      </c>
      <c r="BF52" t="str">
        <f t="shared" si="41"/>
        <v>SL</v>
      </c>
      <c r="BG52" t="str">
        <f t="shared" si="42"/>
        <v>&amp;SL</v>
      </c>
      <c r="BH52" t="str">
        <f t="shared" si="42"/>
        <v>&amp;WLS-var</v>
      </c>
      <c r="BI52" t="str">
        <f t="shared" si="43"/>
        <v>&amp;1.01</v>
      </c>
      <c r="BJ52" t="str">
        <f t="shared" si="43"/>
        <v>&amp;0.97</v>
      </c>
      <c r="BK52" t="str">
        <f t="shared" si="43"/>
        <v>&amp;0.97</v>
      </c>
      <c r="BL52" t="str">
        <f t="shared" si="43"/>
        <v>&amp;0.95</v>
      </c>
      <c r="BM52" t="str">
        <f t="shared" si="43"/>
        <v>&amp;0.94</v>
      </c>
      <c r="BN52" t="str">
        <f t="shared" si="44"/>
        <v>&amp;0.93</v>
      </c>
      <c r="BO52" t="str">
        <f t="shared" si="45"/>
        <v>&amp;1.02</v>
      </c>
      <c r="BP52" t="str">
        <f t="shared" si="46"/>
        <v>&amp;1.01</v>
      </c>
      <c r="BQ52" t="str">
        <f t="shared" si="47"/>
        <v>&amp;0.96</v>
      </c>
      <c r="BR52" t="str">
        <f t="shared" si="48"/>
        <v>&amp;0.95</v>
      </c>
      <c r="BS52" t="str">
        <f t="shared" si="49"/>
        <v>&amp;0.96</v>
      </c>
      <c r="BT52" t="str">
        <f t="shared" si="50"/>
        <v>&amp;0.98</v>
      </c>
      <c r="BU52" t="str">
        <f t="shared" si="51"/>
        <v>&amp;0.97</v>
      </c>
      <c r="BV52" s="3" t="s">
        <v>45</v>
      </c>
    </row>
    <row r="53" spans="17:74" x14ac:dyDescent="0.35">
      <c r="Q53" t="s">
        <v>23</v>
      </c>
      <c r="R53" t="s">
        <v>17</v>
      </c>
      <c r="U53" t="s">
        <v>36</v>
      </c>
      <c r="V53" t="s">
        <v>36</v>
      </c>
      <c r="W53" t="str">
        <f t="shared" si="38"/>
        <v>ERM</v>
      </c>
      <c r="X53" s="1" cm="1">
        <f t="array" ref="X53">SUMPRODUCT((X$27 = $C$1:$O$1) * ($R53 = $B$2:$B$22) * ($Q53 = $A$2:$A$22) * ($C$2:$O$22))</f>
        <v>3.36410331902086</v>
      </c>
      <c r="Y53" s="1" cm="1">
        <f t="array" ref="Y53">SUMPRODUCT((Y$27 = $C$1:$O$1) * ($R53 = $B$2:$B$22) * ($Q53 = $A$2:$A$22) * ($C$2:$O$22))</f>
        <v>883.37926622434395</v>
      </c>
      <c r="Z53" s="1" cm="1">
        <f t="array" ref="Z53">SUMPRODUCT((Z$27 = $C$1:$O$1) * ($R53 = $B$2:$B$22) * ($Q53 = $A$2:$A$22) * ($C$2:$O$22))</f>
        <v>1738.6358404630701</v>
      </c>
      <c r="AA53" s="1" cm="1">
        <f t="array" ref="AA53">SUMPRODUCT((AA$27 = $C$1:$O$1) * ($R53 = $B$2:$B$22) * ($Q53 = $A$2:$A$22) * ($C$2:$O$22))</f>
        <v>145.85240480418199</v>
      </c>
      <c r="AB53" s="1" cm="1">
        <f t="array" ref="AB53">SUMPRODUCT((AB$27 = $C$1:$O$1) * ($R53 = $B$2:$B$22) * ($Q53 = $A$2:$A$22) * ($C$2:$O$22))</f>
        <v>262.38172975123803</v>
      </c>
      <c r="AC53" s="1" cm="1">
        <f t="array" ref="AC53">SUMPRODUCT((AC$27 = $C$1:$O$1) * ($R53 = $B$2:$B$22) * ($Q53 = $A$2:$A$22) * ($C$2:$O$22))</f>
        <v>550.19262273590402</v>
      </c>
      <c r="AD53" s="1" cm="1">
        <f t="array" ref="AD53">SUMPRODUCT((AD$27 = $C$1:$O$1) * ($R53 = $B$2:$B$22) * ($Q53 = $A$2:$A$22) * ($C$2:$O$22))</f>
        <v>13.3332658542231</v>
      </c>
      <c r="AE53" s="1" cm="1">
        <f t="array" ref="AE53">SUMPRODUCT((AE$27 = $C$1:$O$1) * ($R53 = $B$2:$B$22) * ($Q53 = $A$2:$A$22) * ($C$2:$O$22))</f>
        <v>6.7866995231046401</v>
      </c>
      <c r="AF53" s="1" cm="1">
        <f t="array" ref="AF53">SUMPRODUCT((AF$27 = $C$1:$O$1) * ($R53 = $B$2:$B$22) * ($Q53 = $A$2:$A$22) * ($C$2:$O$22))</f>
        <v>367.10805840548898</v>
      </c>
      <c r="AG53" s="1" cm="1">
        <f t="array" ref="AG53">SUMPRODUCT((AG$27 = $C$1:$O$1) * ($R53 = $B$2:$B$22) * ($Q53 = $A$2:$A$22) * ($C$2:$O$22))</f>
        <v>708.03794124183696</v>
      </c>
      <c r="AH53" s="1" cm="1">
        <f t="array" ref="AH53">SUMPRODUCT((AH$27 = $C$1:$O$1) * ($R53 = $B$2:$B$22) * ($Q53 = $A$2:$A$22) * ($C$2:$O$22))</f>
        <v>1543.5969348528499</v>
      </c>
      <c r="AI53" s="1" cm="1">
        <f t="array" ref="AI53">SUMPRODUCT((AI$27 = $C$1:$O$1) * ($R53 = $B$2:$B$22) * ($Q53 = $A$2:$A$22) * ($C$2:$O$22))</f>
        <v>3942.0201094768599</v>
      </c>
      <c r="AJ53" s="1" cm="1">
        <f t="array" ref="AJ53">SUMPRODUCT((AJ$27 = $C$1:$O$1) * ($R53 = $B$2:$B$22) * ($Q53 = $A$2:$A$22) * ($C$2:$O$22))</f>
        <v>34.995099289412501</v>
      </c>
      <c r="AK53" s="1"/>
      <c r="AM53" t="s">
        <v>36</v>
      </c>
      <c r="AN53" t="s">
        <v>36</v>
      </c>
      <c r="AO53" t="str">
        <f t="shared" si="39"/>
        <v>ERM</v>
      </c>
      <c r="AP53" s="1">
        <f>X53 / X$31</f>
        <v>1.7353307066695354</v>
      </c>
      <c r="AQ53" s="1">
        <f t="shared" si="40"/>
        <v>1.5567262479420618</v>
      </c>
      <c r="AR53" s="1">
        <f t="shared" si="40"/>
        <v>1.562774856303452</v>
      </c>
      <c r="AS53" s="1">
        <f t="shared" si="40"/>
        <v>1.4275216707493954</v>
      </c>
      <c r="AT53" s="1">
        <f t="shared" si="40"/>
        <v>1.3316559547385516</v>
      </c>
      <c r="AU53" s="1">
        <f t="shared" si="40"/>
        <v>1.3393665147836031</v>
      </c>
      <c r="AV53" s="1">
        <f t="shared" si="40"/>
        <v>1.9981609054831688</v>
      </c>
      <c r="AW53" s="1">
        <f t="shared" si="40"/>
        <v>1.8462257477753441</v>
      </c>
      <c r="AX53" s="1">
        <f t="shared" si="40"/>
        <v>1.4332121330286067</v>
      </c>
      <c r="AY53" s="1">
        <f t="shared" si="40"/>
        <v>1.3980626108409751</v>
      </c>
      <c r="AZ53" s="1">
        <f t="shared" si="40"/>
        <v>1.4565426946137918</v>
      </c>
      <c r="BA53" s="1">
        <f t="shared" si="40"/>
        <v>1.6773197070265655</v>
      </c>
      <c r="BB53" s="1">
        <f t="shared" si="40"/>
        <v>1.5268884934693332</v>
      </c>
      <c r="BC53" s="1"/>
      <c r="BD53" s="1"/>
      <c r="BE53" t="s">
        <v>44</v>
      </c>
      <c r="BF53" t="str">
        <f t="shared" si="41"/>
        <v>SL</v>
      </c>
      <c r="BG53" t="str">
        <f t="shared" si="42"/>
        <v>&amp;SL</v>
      </c>
      <c r="BH53" t="str">
        <f t="shared" si="42"/>
        <v>&amp;MinT-cov</v>
      </c>
      <c r="BI53" t="str">
        <f t="shared" si="43"/>
        <v>&amp;188.31</v>
      </c>
      <c r="BJ53" t="str">
        <f t="shared" si="43"/>
        <v>&amp;41.03</v>
      </c>
      <c r="BK53" t="str">
        <f t="shared" si="43"/>
        <v>&amp;26.28</v>
      </c>
      <c r="BL53" t="str">
        <f t="shared" si="43"/>
        <v>&amp;93.75</v>
      </c>
      <c r="BM53" t="str">
        <f t="shared" si="43"/>
        <v>&amp;78.41</v>
      </c>
      <c r="BN53" t="str">
        <f t="shared" si="44"/>
        <v>&amp;70.08</v>
      </c>
      <c r="BO53" t="str">
        <f t="shared" si="45"/>
        <v>&amp;184.82</v>
      </c>
      <c r="BP53" t="str">
        <f t="shared" si="46"/>
        <v>&amp;183.42</v>
      </c>
      <c r="BQ53" t="str">
        <f t="shared" si="47"/>
        <v>&amp;77.28</v>
      </c>
      <c r="BR53" t="str">
        <f t="shared" si="48"/>
        <v>&amp;62.97</v>
      </c>
      <c r="BS53" t="str">
        <f t="shared" si="49"/>
        <v>&amp;53.63</v>
      </c>
      <c r="BT53" t="str">
        <f t="shared" si="50"/>
        <v>&amp;23.73</v>
      </c>
      <c r="BU53" t="str">
        <f t="shared" si="51"/>
        <v>&amp;57.13</v>
      </c>
      <c r="BV53" s="3" t="s">
        <v>45</v>
      </c>
    </row>
    <row r="54" spans="17:74" x14ac:dyDescent="0.35">
      <c r="BE54" t="s">
        <v>44</v>
      </c>
      <c r="BF54" t="str">
        <f t="shared" si="41"/>
        <v>SL</v>
      </c>
      <c r="BG54" t="str">
        <f t="shared" si="42"/>
        <v>&amp;SL</v>
      </c>
      <c r="BH54" t="str">
        <f t="shared" si="42"/>
        <v>&amp;MinT-shrink</v>
      </c>
      <c r="BI54" t="str">
        <f t="shared" si="43"/>
        <v>&amp;1.01</v>
      </c>
      <c r="BJ54" t="str">
        <f t="shared" si="43"/>
        <v>&amp;0.99</v>
      </c>
      <c r="BK54" t="str">
        <f t="shared" si="43"/>
        <v>&amp;1</v>
      </c>
      <c r="BL54" t="str">
        <f t="shared" si="43"/>
        <v>&amp;0.91</v>
      </c>
      <c r="BM54" t="str">
        <f t="shared" si="43"/>
        <v>&amp;0.9</v>
      </c>
      <c r="BN54" t="str">
        <f t="shared" si="44"/>
        <v>&amp;0.89</v>
      </c>
      <c r="BO54" t="str">
        <f t="shared" si="45"/>
        <v>&amp;1.01</v>
      </c>
      <c r="BP54" t="str">
        <f t="shared" si="46"/>
        <v>&amp;1.01</v>
      </c>
      <c r="BQ54" t="str">
        <f t="shared" si="47"/>
        <v>&amp;0.95</v>
      </c>
      <c r="BR54" t="str">
        <f t="shared" si="48"/>
        <v>&amp;0.95</v>
      </c>
      <c r="BS54" t="str">
        <f t="shared" si="49"/>
        <v>&amp;0.96</v>
      </c>
      <c r="BT54" t="str">
        <f t="shared" si="50"/>
        <v>&amp;1.01</v>
      </c>
      <c r="BU54" t="str">
        <f t="shared" si="51"/>
        <v>&amp;0.97</v>
      </c>
      <c r="BV54" s="3" t="s">
        <v>45</v>
      </c>
    </row>
    <row r="55" spans="17:74" x14ac:dyDescent="0.35">
      <c r="BE55" t="s">
        <v>44</v>
      </c>
      <c r="BF55" t="str">
        <f t="shared" si="41"/>
        <v>SL</v>
      </c>
      <c r="BG55" t="str">
        <f t="shared" si="42"/>
        <v>&amp;SL</v>
      </c>
      <c r="BH55" t="str">
        <f t="shared" si="42"/>
        <v>&amp;ERM</v>
      </c>
      <c r="BI55" t="str">
        <f t="shared" si="43"/>
        <v>&amp;1.74</v>
      </c>
      <c r="BJ55" t="str">
        <f t="shared" si="43"/>
        <v>&amp;1.26</v>
      </c>
      <c r="BK55" t="str">
        <f t="shared" si="43"/>
        <v>&amp;1.3</v>
      </c>
      <c r="BL55" t="str">
        <f t="shared" si="43"/>
        <v>&amp;1.34</v>
      </c>
      <c r="BM55" t="str">
        <f t="shared" si="43"/>
        <v>&amp;1.26</v>
      </c>
      <c r="BN55" t="str">
        <f t="shared" si="44"/>
        <v>&amp;1.24</v>
      </c>
      <c r="BO55" t="str">
        <f t="shared" si="45"/>
        <v>&amp;2.04</v>
      </c>
      <c r="BP55" t="str">
        <f t="shared" si="46"/>
        <v>&amp;1.87</v>
      </c>
      <c r="BQ55" t="str">
        <f t="shared" si="47"/>
        <v>&amp;1.29</v>
      </c>
      <c r="BR55" t="str">
        <f t="shared" si="48"/>
        <v>&amp;1.25</v>
      </c>
      <c r="BS55" t="str">
        <f t="shared" si="49"/>
        <v>&amp;1.26</v>
      </c>
      <c r="BT55" t="str">
        <f t="shared" si="50"/>
        <v>&amp;1.32</v>
      </c>
      <c r="BU55" t="str">
        <f t="shared" si="51"/>
        <v>&amp;1.3</v>
      </c>
      <c r="BV55" s="3" t="s">
        <v>45</v>
      </c>
    </row>
  </sheetData>
  <hyperlinks>
    <hyperlink ref="BV31" r:id="rId1" xr:uid="{00000000-0004-0000-0000-000000000000}"/>
    <hyperlink ref="BV32" r:id="rId2" xr:uid="{00000000-0004-0000-0000-000001000000}"/>
    <hyperlink ref="BV33" r:id="rId3" xr:uid="{00000000-0004-0000-0000-000002000000}"/>
    <hyperlink ref="BV34" r:id="rId4" xr:uid="{00000000-0004-0000-0000-000003000000}"/>
    <hyperlink ref="BV35" r:id="rId5" xr:uid="{00000000-0004-0000-0000-000004000000}"/>
    <hyperlink ref="BV36" r:id="rId6" xr:uid="{00000000-0004-0000-0000-000005000000}"/>
    <hyperlink ref="BV37" r:id="rId7" xr:uid="{00000000-0004-0000-0000-000006000000}"/>
    <hyperlink ref="BV49" r:id="rId8" xr:uid="{00000000-0004-0000-0000-000007000000}"/>
    <hyperlink ref="BV50" r:id="rId9" xr:uid="{00000000-0004-0000-0000-000008000000}"/>
    <hyperlink ref="BV51" r:id="rId10" xr:uid="{00000000-0004-0000-0000-000009000000}"/>
    <hyperlink ref="BV52" r:id="rId11" xr:uid="{00000000-0004-0000-0000-00000A000000}"/>
    <hyperlink ref="BV53" r:id="rId12" xr:uid="{00000000-0004-0000-0000-00000B000000}"/>
    <hyperlink ref="BV54" r:id="rId13" xr:uid="{00000000-0004-0000-0000-00000C000000}"/>
    <hyperlink ref="BV55" r:id="rId14" xr:uid="{00000000-0004-0000-0000-00000D000000}"/>
    <hyperlink ref="BV40" r:id="rId15" xr:uid="{00000000-0004-0000-0000-00000E000000}"/>
    <hyperlink ref="BV41" r:id="rId16" xr:uid="{00000000-0004-0000-0000-00000F000000}"/>
    <hyperlink ref="BV42" r:id="rId17" xr:uid="{00000000-0004-0000-0000-000010000000}"/>
    <hyperlink ref="BV43" r:id="rId18" xr:uid="{00000000-0004-0000-0000-000011000000}"/>
    <hyperlink ref="BV44" r:id="rId19" xr:uid="{00000000-0004-0000-0000-000012000000}"/>
    <hyperlink ref="BV45" r:id="rId20" xr:uid="{00000000-0004-0000-0000-000013000000}"/>
    <hyperlink ref="BV46" r:id="rId21" xr:uid="{00000000-0004-0000-0000-000014000000}"/>
    <hyperlink ref="BV30" r:id="rId22" xr:uid="{00000000-0004-0000-0000-000015000000}"/>
    <hyperlink ref="BV48" r:id="rId23" xr:uid="{00000000-0004-0000-0000-000016000000}"/>
    <hyperlink ref="BV39" r:id="rId2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="55" zoomScaleNormal="55" workbookViewId="0">
      <selection activeCell="U43" sqref="U43"/>
    </sheetView>
  </sheetViews>
  <sheetFormatPr defaultRowHeight="14.5" x14ac:dyDescent="0.35"/>
  <cols>
    <col min="2" max="2" width="24.54296875" bestFit="1" customWidth="1"/>
    <col min="11" max="11" width="9.81640625" bestFit="1" customWidth="1"/>
    <col min="14" max="14" width="12.36328125" bestFit="1" customWidth="1"/>
    <col min="48" max="48" width="15.1796875" bestFit="1" customWidth="1"/>
    <col min="49" max="49" width="19" bestFit="1" customWidth="1"/>
    <col min="50" max="51" width="20.08984375" bestFit="1" customWidth="1"/>
    <col min="52" max="52" width="16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5">
      <c r="A2" t="s">
        <v>7</v>
      </c>
      <c r="B2" t="s">
        <v>8</v>
      </c>
      <c r="C2">
        <v>7.8016262292618999</v>
      </c>
      <c r="D2">
        <v>281.93790514498602</v>
      </c>
      <c r="E2">
        <v>131.83321102782901</v>
      </c>
      <c r="F2">
        <v>77.7475831503221</v>
      </c>
      <c r="G2">
        <v>2.0052399670369798</v>
      </c>
      <c r="I2" t="s">
        <v>7</v>
      </c>
      <c r="J2" t="s">
        <v>8</v>
      </c>
      <c r="K2">
        <v>0.30824497292228697</v>
      </c>
      <c r="L2">
        <v>15.258854098246699</v>
      </c>
      <c r="M2">
        <v>4.8483193959674704</v>
      </c>
      <c r="N2">
        <v>2.3536440317315201</v>
      </c>
      <c r="O2">
        <v>3.1389463792259498E-3</v>
      </c>
    </row>
    <row r="3" spans="1:15" x14ac:dyDescent="0.35">
      <c r="A3" t="s">
        <v>7</v>
      </c>
      <c r="B3" t="s">
        <v>9</v>
      </c>
      <c r="C3">
        <v>7.5899463687714999</v>
      </c>
      <c r="D3">
        <v>267.97437930753398</v>
      </c>
      <c r="E3">
        <v>129.86717024939199</v>
      </c>
      <c r="F3">
        <v>77.027565544832697</v>
      </c>
      <c r="G3">
        <v>2.0077274189821299</v>
      </c>
      <c r="I3" t="s">
        <v>7</v>
      </c>
      <c r="J3" t="s">
        <v>9</v>
      </c>
      <c r="K3">
        <v>0.30472135970580699</v>
      </c>
      <c r="L3">
        <v>14.6713899467417</v>
      </c>
      <c r="M3">
        <v>5.3265514161335199</v>
      </c>
      <c r="N3">
        <v>2.31646477531898</v>
      </c>
      <c r="O3">
        <v>2.83463535806905E-3</v>
      </c>
    </row>
    <row r="4" spans="1:15" x14ac:dyDescent="0.35">
      <c r="A4" t="s">
        <v>7</v>
      </c>
      <c r="B4" t="s">
        <v>10</v>
      </c>
      <c r="C4">
        <v>7.7612608902002398</v>
      </c>
      <c r="D4">
        <v>281.40529471589099</v>
      </c>
      <c r="E4">
        <v>130.41380146777701</v>
      </c>
      <c r="F4">
        <v>77.270140436836996</v>
      </c>
      <c r="G4">
        <v>2.00930775650267</v>
      </c>
      <c r="I4" t="s">
        <v>7</v>
      </c>
      <c r="J4" t="s">
        <v>10</v>
      </c>
      <c r="K4">
        <v>0.15307366803492201</v>
      </c>
      <c r="L4">
        <v>6.79258069621525</v>
      </c>
      <c r="M4">
        <v>2.77530414030476</v>
      </c>
      <c r="N4">
        <v>1.33408102090669</v>
      </c>
      <c r="O4">
        <v>2.4136928485587201E-3</v>
      </c>
    </row>
    <row r="5" spans="1:15" x14ac:dyDescent="0.35">
      <c r="A5" t="s">
        <v>7</v>
      </c>
      <c r="B5" t="s">
        <v>11</v>
      </c>
      <c r="C5">
        <v>7.3980543071580698</v>
      </c>
      <c r="D5">
        <v>263.94149913396001</v>
      </c>
      <c r="E5">
        <v>124.271549206603</v>
      </c>
      <c r="F5">
        <v>74.808423732740906</v>
      </c>
      <c r="G5">
        <v>2.0082137868225902</v>
      </c>
      <c r="I5" t="s">
        <v>7</v>
      </c>
      <c r="J5" t="s">
        <v>11</v>
      </c>
      <c r="K5">
        <v>0.14668558005322799</v>
      </c>
      <c r="L5">
        <v>7.3334341937761698</v>
      </c>
      <c r="M5">
        <v>2.26780842144009</v>
      </c>
      <c r="N5">
        <v>1.16868277718797</v>
      </c>
      <c r="O5">
        <v>1.73751125986702E-3</v>
      </c>
    </row>
    <row r="6" spans="1:15" x14ac:dyDescent="0.35">
      <c r="A6" t="s">
        <v>7</v>
      </c>
      <c r="B6" t="s">
        <v>12</v>
      </c>
      <c r="C6">
        <v>7.33085474807468</v>
      </c>
      <c r="D6">
        <v>262.300630923249</v>
      </c>
      <c r="E6">
        <v>122.465790477176</v>
      </c>
      <c r="F6">
        <v>74.058374684695707</v>
      </c>
      <c r="G6">
        <v>2.00363685012793</v>
      </c>
      <c r="I6" t="s">
        <v>7</v>
      </c>
      <c r="J6" t="s">
        <v>12</v>
      </c>
      <c r="K6">
        <v>0.25914842998166598</v>
      </c>
      <c r="L6">
        <v>10.7760835872014</v>
      </c>
      <c r="M6">
        <v>5.0169222505403601</v>
      </c>
      <c r="N6">
        <v>2.2926653073100298</v>
      </c>
      <c r="O6">
        <v>2.88669864170942E-3</v>
      </c>
    </row>
    <row r="7" spans="1:15" x14ac:dyDescent="0.35">
      <c r="A7" t="s">
        <v>7</v>
      </c>
      <c r="B7" t="s">
        <v>13</v>
      </c>
      <c r="C7">
        <v>7.8697673533121204</v>
      </c>
      <c r="D7">
        <v>286.75448287920801</v>
      </c>
      <c r="E7">
        <v>131.480128148278</v>
      </c>
      <c r="F7">
        <v>78.528177414650301</v>
      </c>
      <c r="G7">
        <v>2.0030453623843298</v>
      </c>
      <c r="I7" t="s">
        <v>7</v>
      </c>
      <c r="J7" t="s">
        <v>13</v>
      </c>
      <c r="K7">
        <v>0.26815941928713599</v>
      </c>
      <c r="L7">
        <v>12.5433364848718</v>
      </c>
      <c r="M7">
        <v>4.6484055671901903</v>
      </c>
      <c r="N7">
        <v>1.97953203551676</v>
      </c>
      <c r="O7">
        <v>2.7294099624309599E-3</v>
      </c>
    </row>
    <row r="8" spans="1:15" x14ac:dyDescent="0.35">
      <c r="A8" t="s">
        <v>7</v>
      </c>
      <c r="B8" t="s">
        <v>14</v>
      </c>
      <c r="C8">
        <v>12.299700558507899</v>
      </c>
      <c r="D8">
        <v>455.70267265579002</v>
      </c>
      <c r="E8">
        <v>213.12750973649401</v>
      </c>
      <c r="F8">
        <v>122.983390054537</v>
      </c>
      <c r="G8">
        <v>2.0732420115930399</v>
      </c>
      <c r="I8" t="s">
        <v>7</v>
      </c>
      <c r="J8" t="s">
        <v>14</v>
      </c>
      <c r="K8">
        <v>0.19945667530998001</v>
      </c>
      <c r="L8">
        <v>8.9372961960488002</v>
      </c>
      <c r="M8">
        <v>3.0991406785292499</v>
      </c>
      <c r="N8">
        <v>1.8520787962785801</v>
      </c>
      <c r="O8">
        <v>4.0006392807084897E-3</v>
      </c>
    </row>
    <row r="9" spans="1:15" x14ac:dyDescent="0.35">
      <c r="A9" t="s">
        <v>15</v>
      </c>
      <c r="B9" t="s">
        <v>16</v>
      </c>
      <c r="C9">
        <v>11.020510104503501</v>
      </c>
      <c r="D9">
        <v>404.37137934220601</v>
      </c>
      <c r="E9">
        <v>198.44593562106701</v>
      </c>
      <c r="F9">
        <v>104.816538382057</v>
      </c>
      <c r="G9">
        <v>2.0417523507136401</v>
      </c>
      <c r="I9" t="s">
        <v>15</v>
      </c>
      <c r="J9" t="s">
        <v>16</v>
      </c>
      <c r="K9">
        <v>0.35791345102167399</v>
      </c>
      <c r="L9">
        <v>22.418205953658301</v>
      </c>
      <c r="M9">
        <v>7.2157302234284399</v>
      </c>
      <c r="N9">
        <v>4.4929965776061502</v>
      </c>
      <c r="O9">
        <v>5.7022661045061799E-3</v>
      </c>
    </row>
    <row r="10" spans="1:15" x14ac:dyDescent="0.35">
      <c r="A10" t="s">
        <v>15</v>
      </c>
      <c r="B10" t="s">
        <v>17</v>
      </c>
      <c r="C10">
        <v>11.2379377865796</v>
      </c>
      <c r="D10">
        <v>371.54696319808397</v>
      </c>
      <c r="E10">
        <v>184.77136505483099</v>
      </c>
      <c r="F10">
        <v>120.310703630671</v>
      </c>
      <c r="G10">
        <v>3.72575226644644</v>
      </c>
      <c r="I10" t="s">
        <v>15</v>
      </c>
      <c r="J10" t="s">
        <v>17</v>
      </c>
      <c r="K10">
        <v>1.4864781509507901</v>
      </c>
      <c r="L10">
        <v>70.747514794291902</v>
      </c>
      <c r="M10">
        <v>30.824880576191202</v>
      </c>
      <c r="N10">
        <v>14.5458407321356</v>
      </c>
      <c r="O10">
        <v>8.1732334878856602E-2</v>
      </c>
    </row>
    <row r="11" spans="1:15" x14ac:dyDescent="0.35">
      <c r="A11" t="s">
        <v>15</v>
      </c>
      <c r="B11" t="s">
        <v>18</v>
      </c>
      <c r="C11">
        <v>7.5777218568678597</v>
      </c>
      <c r="D11">
        <v>269.01680005311601</v>
      </c>
      <c r="E11">
        <v>127.315780184441</v>
      </c>
      <c r="F11">
        <v>77.273814072143097</v>
      </c>
      <c r="G11">
        <v>2.0540073336659699</v>
      </c>
      <c r="I11" t="s">
        <v>15</v>
      </c>
      <c r="J11" t="s">
        <v>18</v>
      </c>
      <c r="K11">
        <v>0.37906777475361098</v>
      </c>
      <c r="L11">
        <v>16.035077093279298</v>
      </c>
      <c r="M11">
        <v>7.3450889472036396</v>
      </c>
      <c r="N11">
        <v>3.3160217759102499</v>
      </c>
      <c r="O11">
        <v>5.01531704604958E-3</v>
      </c>
    </row>
    <row r="12" spans="1:15" x14ac:dyDescent="0.35">
      <c r="A12" t="s">
        <v>15</v>
      </c>
      <c r="B12" t="s">
        <v>19</v>
      </c>
      <c r="C12">
        <v>7.8842868390902296</v>
      </c>
      <c r="D12">
        <v>281.21962878000198</v>
      </c>
      <c r="E12">
        <v>135.126241181154</v>
      </c>
      <c r="F12">
        <v>78.928140514279093</v>
      </c>
      <c r="G12">
        <v>2.0435114814777902</v>
      </c>
      <c r="I12" t="s">
        <v>15</v>
      </c>
      <c r="J12" t="s">
        <v>19</v>
      </c>
      <c r="K12">
        <v>0.230050817249771</v>
      </c>
      <c r="L12">
        <v>9.1073515145006407</v>
      </c>
      <c r="M12">
        <v>4.3600049243627996</v>
      </c>
      <c r="N12">
        <v>2.3080039984615901</v>
      </c>
      <c r="O12">
        <v>5.7543877638688802E-3</v>
      </c>
    </row>
    <row r="13" spans="1:15" x14ac:dyDescent="0.35">
      <c r="A13" t="s">
        <v>15</v>
      </c>
      <c r="B13" t="s">
        <v>20</v>
      </c>
      <c r="C13">
        <v>10.709139299873399</v>
      </c>
      <c r="D13">
        <v>381.04373304661101</v>
      </c>
      <c r="E13">
        <v>191.75433779046699</v>
      </c>
      <c r="F13">
        <v>108.59965615415599</v>
      </c>
      <c r="G13">
        <v>2.0466130197041301</v>
      </c>
      <c r="I13" t="s">
        <v>15</v>
      </c>
      <c r="J13" t="s">
        <v>20</v>
      </c>
      <c r="K13">
        <v>0.36303937773650902</v>
      </c>
      <c r="L13">
        <v>17.672586506516499</v>
      </c>
      <c r="M13">
        <v>6.4446417488471504</v>
      </c>
      <c r="N13">
        <v>3.47267813609092</v>
      </c>
      <c r="O13">
        <v>5.4566397147202302E-3</v>
      </c>
    </row>
    <row r="14" spans="1:15" x14ac:dyDescent="0.35">
      <c r="A14" t="s">
        <v>15</v>
      </c>
      <c r="B14" t="s">
        <v>21</v>
      </c>
      <c r="C14">
        <v>9.2217466254243892</v>
      </c>
      <c r="D14">
        <v>330.50698554435701</v>
      </c>
      <c r="E14">
        <v>162.111516425556</v>
      </c>
      <c r="F14">
        <v>92.113980729523504</v>
      </c>
      <c r="G14">
        <v>2.0439083444360699</v>
      </c>
      <c r="I14" t="s">
        <v>15</v>
      </c>
      <c r="J14" t="s">
        <v>21</v>
      </c>
      <c r="K14">
        <v>0.18312698573675901</v>
      </c>
      <c r="L14">
        <v>7.5363852415200698</v>
      </c>
      <c r="M14">
        <v>3.35864527847116</v>
      </c>
      <c r="N14">
        <v>2.0849658305712699</v>
      </c>
      <c r="O14">
        <v>5.5048842627872198E-3</v>
      </c>
    </row>
    <row r="15" spans="1:15" x14ac:dyDescent="0.35">
      <c r="A15" t="s">
        <v>15</v>
      </c>
      <c r="B15" t="s">
        <v>22</v>
      </c>
      <c r="C15">
        <v>7.9190875578195099</v>
      </c>
      <c r="D15">
        <v>282.66644623733998</v>
      </c>
      <c r="E15">
        <v>135.78383864427201</v>
      </c>
      <c r="F15">
        <v>79.227412748691293</v>
      </c>
      <c r="G15">
        <v>2.0436735314496701</v>
      </c>
      <c r="I15" t="s">
        <v>15</v>
      </c>
      <c r="J15" t="s">
        <v>22</v>
      </c>
      <c r="K15">
        <v>0.22330881791155799</v>
      </c>
      <c r="L15">
        <v>8.8111869099212807</v>
      </c>
      <c r="M15">
        <v>4.2324081708760497</v>
      </c>
      <c r="N15">
        <v>2.2590697648665499</v>
      </c>
      <c r="O15">
        <v>5.78875733092051E-3</v>
      </c>
    </row>
    <row r="16" spans="1:15" x14ac:dyDescent="0.35">
      <c r="A16" t="s">
        <v>23</v>
      </c>
      <c r="B16" t="s">
        <v>16</v>
      </c>
      <c r="C16">
        <v>9.8615488327022192</v>
      </c>
      <c r="D16">
        <v>386.67016459455999</v>
      </c>
      <c r="E16">
        <v>162.51636683508701</v>
      </c>
      <c r="F16">
        <v>89.653306206218701</v>
      </c>
      <c r="G16">
        <v>2.0082137868225902</v>
      </c>
      <c r="I16" t="s">
        <v>23</v>
      </c>
      <c r="J16" t="s">
        <v>16</v>
      </c>
      <c r="K16">
        <v>0.28208952987817099</v>
      </c>
      <c r="L16">
        <v>21.9378077774413</v>
      </c>
      <c r="M16">
        <v>3.9675370350001198</v>
      </c>
      <c r="N16">
        <v>1.7830571269565401</v>
      </c>
      <c r="O16">
        <v>1.73751125986702E-3</v>
      </c>
    </row>
    <row r="17" spans="1:53" x14ac:dyDescent="0.35">
      <c r="A17" t="s">
        <v>23</v>
      </c>
      <c r="B17" t="s">
        <v>17</v>
      </c>
      <c r="C17">
        <v>16.547766228707399</v>
      </c>
      <c r="D17">
        <v>539.30274630492897</v>
      </c>
      <c r="E17">
        <v>290.94204412088999</v>
      </c>
      <c r="F17">
        <v>176.55925862928001</v>
      </c>
      <c r="G17">
        <v>4.8115856045650798</v>
      </c>
      <c r="I17" t="s">
        <v>23</v>
      </c>
      <c r="J17" t="s">
        <v>17</v>
      </c>
      <c r="K17">
        <v>1.62461531664967</v>
      </c>
      <c r="L17">
        <v>67.071963275617193</v>
      </c>
      <c r="M17">
        <v>42.840255797885199</v>
      </c>
      <c r="N17">
        <v>19.998029926798502</v>
      </c>
      <c r="O17">
        <v>0.16054947816100401</v>
      </c>
    </row>
    <row r="18" spans="1:53" x14ac:dyDescent="0.35">
      <c r="A18" t="s">
        <v>23</v>
      </c>
      <c r="B18" t="s">
        <v>18</v>
      </c>
      <c r="C18">
        <v>8.5887824245484499</v>
      </c>
      <c r="D18">
        <v>308.68809913785401</v>
      </c>
      <c r="E18">
        <v>150.37615506983599</v>
      </c>
      <c r="F18">
        <v>84.507800117239199</v>
      </c>
      <c r="G18">
        <v>2.02341426276841</v>
      </c>
      <c r="I18" t="s">
        <v>23</v>
      </c>
      <c r="J18" t="s">
        <v>18</v>
      </c>
      <c r="K18">
        <v>0.559815972417397</v>
      </c>
      <c r="L18">
        <v>27.171866391327701</v>
      </c>
      <c r="M18">
        <v>9.2077615374894304</v>
      </c>
      <c r="N18">
        <v>3.8978714987581902</v>
      </c>
      <c r="O18">
        <v>3.8443141175851202E-3</v>
      </c>
    </row>
    <row r="19" spans="1:53" x14ac:dyDescent="0.35">
      <c r="A19" t="s">
        <v>23</v>
      </c>
      <c r="B19" t="s">
        <v>19</v>
      </c>
      <c r="C19">
        <v>7.5752304090212004</v>
      </c>
      <c r="D19">
        <v>265.27387231706501</v>
      </c>
      <c r="E19">
        <v>130.659098874645</v>
      </c>
      <c r="F19">
        <v>77.155348085733607</v>
      </c>
      <c r="G19">
        <v>2.0105510376152398</v>
      </c>
      <c r="I19" t="s">
        <v>23</v>
      </c>
      <c r="J19" t="s">
        <v>19</v>
      </c>
      <c r="K19">
        <v>0.119947895844447</v>
      </c>
      <c r="L19">
        <v>6.6789032298021898</v>
      </c>
      <c r="M19">
        <v>1.91948457516148</v>
      </c>
      <c r="N19">
        <v>0.75925913002603895</v>
      </c>
      <c r="O19">
        <v>1.80325185860238E-3</v>
      </c>
    </row>
    <row r="20" spans="1:53" x14ac:dyDescent="0.35">
      <c r="A20" t="s">
        <v>23</v>
      </c>
      <c r="B20" t="s">
        <v>20</v>
      </c>
      <c r="C20">
        <v>9.6189167657560795</v>
      </c>
      <c r="D20">
        <v>348.07183479146897</v>
      </c>
      <c r="E20">
        <v>169.855718836432</v>
      </c>
      <c r="F20">
        <v>94.878170800671199</v>
      </c>
      <c r="G20">
        <v>2.01087818507329</v>
      </c>
      <c r="I20" t="s">
        <v>23</v>
      </c>
      <c r="J20" t="s">
        <v>20</v>
      </c>
      <c r="K20">
        <v>0.24534738962330899</v>
      </c>
      <c r="L20">
        <v>13.675113270603299</v>
      </c>
      <c r="M20">
        <v>4.2698495208220999</v>
      </c>
      <c r="N20">
        <v>1.84003671821931</v>
      </c>
      <c r="O20">
        <v>1.64258575678607E-3</v>
      </c>
    </row>
    <row r="21" spans="1:53" x14ac:dyDescent="0.35">
      <c r="A21" t="s">
        <v>23</v>
      </c>
      <c r="B21" t="s">
        <v>21</v>
      </c>
      <c r="C21">
        <v>8.2348978298333506</v>
      </c>
      <c r="D21">
        <v>289.458375891743</v>
      </c>
      <c r="E21">
        <v>144.70274911374699</v>
      </c>
      <c r="F21">
        <v>83.309879450733007</v>
      </c>
      <c r="G21">
        <v>2.0090829425034502</v>
      </c>
      <c r="I21" t="s">
        <v>23</v>
      </c>
      <c r="J21" t="s">
        <v>21</v>
      </c>
      <c r="K21">
        <v>9.9068038183155405E-2</v>
      </c>
      <c r="L21">
        <v>5.6923620133431401</v>
      </c>
      <c r="M21">
        <v>1.7848350221205</v>
      </c>
      <c r="N21">
        <v>0.90056795119337596</v>
      </c>
      <c r="O21">
        <v>1.67245969469658E-3</v>
      </c>
    </row>
    <row r="22" spans="1:53" x14ac:dyDescent="0.35">
      <c r="A22" t="s">
        <v>23</v>
      </c>
      <c r="B22" t="s">
        <v>22</v>
      </c>
      <c r="C22">
        <v>7.5699153138000499</v>
      </c>
      <c r="D22">
        <v>264.98858135600398</v>
      </c>
      <c r="E22">
        <v>130.46195232124401</v>
      </c>
      <c r="F22">
        <v>77.209604183055504</v>
      </c>
      <c r="G22">
        <v>2.0107657565982802</v>
      </c>
      <c r="I22" t="s">
        <v>23</v>
      </c>
      <c r="J22" t="s">
        <v>22</v>
      </c>
      <c r="K22">
        <v>0.109475477754751</v>
      </c>
      <c r="L22">
        <v>6.0847878728027904</v>
      </c>
      <c r="M22">
        <v>1.7598419615106</v>
      </c>
      <c r="N22">
        <v>0.75166782810387001</v>
      </c>
      <c r="O22">
        <v>1.77266209118527E-3</v>
      </c>
    </row>
    <row r="27" spans="1:53" x14ac:dyDescent="0.35">
      <c r="O27" t="s">
        <v>6</v>
      </c>
      <c r="P27" t="s">
        <v>5</v>
      </c>
      <c r="Q27" t="s">
        <v>4</v>
      </c>
      <c r="R27" t="s">
        <v>3</v>
      </c>
      <c r="S27" t="s">
        <v>2</v>
      </c>
      <c r="AA27" t="s">
        <v>6</v>
      </c>
      <c r="AB27" t="s">
        <v>5</v>
      </c>
      <c r="AC27" t="s">
        <v>4</v>
      </c>
      <c r="AD27" t="s">
        <v>3</v>
      </c>
      <c r="AE27" t="s">
        <v>2</v>
      </c>
    </row>
    <row r="28" spans="1:53" x14ac:dyDescent="0.35">
      <c r="K28" t="s">
        <v>0</v>
      </c>
      <c r="L28" t="s">
        <v>24</v>
      </c>
      <c r="M28" t="s">
        <v>25</v>
      </c>
      <c r="N28" t="s">
        <v>26</v>
      </c>
      <c r="O28" t="s">
        <v>39</v>
      </c>
      <c r="P28" t="s">
        <v>40</v>
      </c>
      <c r="Q28" t="s">
        <v>41</v>
      </c>
      <c r="R28" t="s">
        <v>3</v>
      </c>
      <c r="S28" t="s">
        <v>2</v>
      </c>
      <c r="AR28" t="s">
        <v>46</v>
      </c>
    </row>
    <row r="29" spans="1:53" x14ac:dyDescent="0.35">
      <c r="K29" t="s">
        <v>35</v>
      </c>
      <c r="AG29" t="s">
        <v>35</v>
      </c>
      <c r="AR29" t="str">
        <f>"\texttt{"&amp;AG29&amp;"}"</f>
        <v>\texttt{Bottom-up}</v>
      </c>
      <c r="BA29" s="3" t="s">
        <v>45</v>
      </c>
    </row>
    <row r="30" spans="1:53" x14ac:dyDescent="0.35">
      <c r="H30" t="s">
        <v>7</v>
      </c>
      <c r="I30" t="s">
        <v>11</v>
      </c>
      <c r="L30" t="s">
        <v>36</v>
      </c>
      <c r="M30" t="s">
        <v>36</v>
      </c>
      <c r="N30" t="s">
        <v>27</v>
      </c>
      <c r="O30" s="1" cm="1">
        <f t="array" ref="O30">SUMPRODUCT((O$27 = $C$1:$G$1) * ($I30 = $B$2:$B$22) * ($H30 = $A$2:$A$22) * ($C$2:$G$22))</f>
        <v>2.0082137868225902</v>
      </c>
      <c r="P30" s="1" cm="1">
        <f t="array" ref="P30">SUMPRODUCT((P$27 = $C$1:$G$1) * ($I30 = $B$2:$B$22) * ($H30 = $A$2:$A$22) * ($C$2:$G$22))</f>
        <v>74.808423732740906</v>
      </c>
      <c r="Q30" s="1" cm="1">
        <f t="array" ref="Q30">SUMPRODUCT((Q$27 = $C$1:$G$1) * ($I30 = $B$2:$B$22) * ($H30 = $A$2:$A$22) * ($C$2:$G$22))</f>
        <v>124.271549206603</v>
      </c>
      <c r="R30" s="1" cm="1">
        <f t="array" ref="R30">SUMPRODUCT((R$27 = $C$1:$G$1) * ($I30 = $B$2:$B$22) * ($H30 = $A$2:$A$22) * ($C$2:$G$22))</f>
        <v>263.94149913396001</v>
      </c>
      <c r="S30" s="1" cm="1">
        <f t="array" ref="S30">SUMPRODUCT((S$27 = $C$1:$G$1) * ($I30 = $B$2:$B$22) * ($H30 = $A$2:$A$22) * ($C$2:$G$22))</f>
        <v>7.3980543071580698</v>
      </c>
      <c r="T30" s="1"/>
      <c r="U30" s="1"/>
      <c r="V30" s="1"/>
      <c r="W30" s="1"/>
      <c r="X30" s="1"/>
      <c r="Y30" s="1"/>
      <c r="AA30" s="1" cm="1">
        <f t="array" ref="AA30">SUMPRODUCT((O$27 = $K$1:$O$1) * ($I30 = $J$2:$J$22) * ($H30 = $I$2:$I$22) * ($K$2:$O$22))</f>
        <v>1.73751125986702E-3</v>
      </c>
      <c r="AB30" s="1" cm="1">
        <f t="array" ref="AB30">SUMPRODUCT((P$27 = $K$1:$O$1) * ($I30 = $J$2:$J$22) * ($H30 = $I$2:$I$22) * ($K$2:$O$22))</f>
        <v>1.16868277718797</v>
      </c>
      <c r="AC30" s="1" cm="1">
        <f t="array" ref="AC30">SUMPRODUCT((Q$27 = $K$1:$O$1) * ($I30 = $J$2:$J$22) * ($H30 = $I$2:$I$22) * ($K$2:$O$22))</f>
        <v>2.26780842144009</v>
      </c>
      <c r="AD30" s="1" cm="1">
        <f t="array" ref="AD30">SUMPRODUCT((R$27 = $K$1:$O$1) * ($I30 = $J$2:$J$22) * ($H30 = $I$2:$I$22) * ($K$2:$O$22))</f>
        <v>7.3334341937761698</v>
      </c>
      <c r="AE30" s="1" cm="1">
        <f t="array" ref="AE30">SUMPRODUCT((S$27 = $K$1:$O$1) * ($I30 = $J$2:$J$22) * ($H30 = $I$2:$I$22) * ($K$2:$O$22))</f>
        <v>0.14668558005322799</v>
      </c>
      <c r="AH30" t="s">
        <v>36</v>
      </c>
      <c r="AI30" t="s">
        <v>36</v>
      </c>
      <c r="AJ30" t="s">
        <v>27</v>
      </c>
      <c r="AK30" s="1">
        <f>ROUND(O30,2)</f>
        <v>2.0099999999999998</v>
      </c>
      <c r="AL30" s="1">
        <f>ROUND(P30,2)</f>
        <v>74.81</v>
      </c>
      <c r="AM30" s="1">
        <f>ROUND(Q30,2)</f>
        <v>124.27</v>
      </c>
      <c r="AN30" s="1">
        <f>ROUND(R30,2)</f>
        <v>263.94</v>
      </c>
      <c r="AO30" s="1">
        <f>ROUND(S30,2)</f>
        <v>7.4</v>
      </c>
      <c r="AR30" t="s">
        <v>44</v>
      </c>
      <c r="AS30" t="str">
        <f t="shared" ref="AS30" si="0">AH30</f>
        <v>SL</v>
      </c>
      <c r="AT30" t="str">
        <f t="shared" ref="AT30" si="1">"&amp;"&amp;AI30</f>
        <v>&amp;SL</v>
      </c>
      <c r="AU30" t="str">
        <f t="shared" ref="AU30" si="2">"&amp;"&amp;AJ30</f>
        <v>&amp;None</v>
      </c>
      <c r="AV30" t="str">
        <f>"&amp;"&amp;ROUND(AK30, 2)&amp;" ("&amp;ROUND(AA30, 2)&amp;")"</f>
        <v>&amp;2.01 (0)</v>
      </c>
      <c r="AW30" t="str">
        <f t="shared" ref="AW30" si="3">"&amp;"&amp;ROUND(AL30, 2)&amp;" ("&amp;ROUND(AB30, 2)&amp;")"</f>
        <v>&amp;74.81 (1.17)</v>
      </c>
      <c r="AX30" t="str">
        <f t="shared" ref="AX30" si="4">"&amp;"&amp;ROUND(AM30, 2)&amp;" ("&amp;ROUND(AC30, 2)&amp;")"</f>
        <v>&amp;124.27 (2.27)</v>
      </c>
      <c r="AY30" t="str">
        <f t="shared" ref="AY30" si="5">"&amp;"&amp;ROUND(AN30, 2)&amp;" ("&amp;ROUND(AD30, 2)&amp;")"</f>
        <v>&amp;263.94 (7.33)</v>
      </c>
      <c r="AZ30" t="str">
        <f t="shared" ref="AZ30" si="6">"&amp;"&amp;ROUND(AO30, 2)&amp;" ("&amp;ROUND(AE30, 2)&amp;")"</f>
        <v>&amp;7.4 (0.15)</v>
      </c>
      <c r="BA30" s="3" t="s">
        <v>45</v>
      </c>
    </row>
    <row r="31" spans="1:53" x14ac:dyDescent="0.35">
      <c r="H31" t="s">
        <v>7</v>
      </c>
      <c r="I31" t="s">
        <v>10</v>
      </c>
      <c r="L31" t="s">
        <v>36</v>
      </c>
      <c r="M31" t="s">
        <v>37</v>
      </c>
      <c r="N31" t="s">
        <v>27</v>
      </c>
      <c r="O31" s="1" cm="1">
        <f t="array" ref="O31">SUMPRODUCT((O$27 = $C$1:$G$1) * ($I31 = $B$2:$B$22) * ($H31 = $A$2:$A$22) * ($C$2:$G$22))</f>
        <v>2.00930775650267</v>
      </c>
      <c r="P31" s="1" cm="1">
        <f t="array" ref="P31">SUMPRODUCT((P$27 = $C$1:$G$1) * ($I31 = $B$2:$B$22) * ($H31 = $A$2:$A$22) * ($C$2:$G$22))</f>
        <v>77.270140436836996</v>
      </c>
      <c r="Q31" s="1" cm="1">
        <f t="array" ref="Q31">SUMPRODUCT((Q$27 = $C$1:$G$1) * ($I31 = $B$2:$B$22) * ($H31 = $A$2:$A$22) * ($C$2:$G$22))</f>
        <v>130.41380146777701</v>
      </c>
      <c r="R31" s="1" cm="1">
        <f t="array" ref="R31">SUMPRODUCT((R$27 = $C$1:$G$1) * ($I31 = $B$2:$B$22) * ($H31 = $A$2:$A$22) * ($C$2:$G$22))</f>
        <v>281.40529471589099</v>
      </c>
      <c r="S31" s="1" cm="1">
        <f t="array" ref="S31">SUMPRODUCT((S$27 = $C$1:$G$1) * ($I31 = $B$2:$B$22) * ($H31 = $A$2:$A$22) * ($C$2:$G$22))</f>
        <v>7.7612608902002398</v>
      </c>
      <c r="T31" s="1"/>
      <c r="U31" s="1"/>
      <c r="V31" s="1"/>
      <c r="W31" s="1"/>
      <c r="X31" s="1"/>
      <c r="Y31" s="1"/>
      <c r="AA31" s="1" cm="1">
        <f t="array" ref="AA31">SUMPRODUCT((O$27 = $K$1:$O$1) * ($I31 = $J$2:$J$22) * ($H31 = $I$2:$I$22) * ($K$2:$O$22))</f>
        <v>2.4136928485587201E-3</v>
      </c>
      <c r="AB31" s="1" cm="1">
        <f t="array" ref="AB31">SUMPRODUCT((P$27 = $K$1:$O$1) * ($I31 = $J$2:$J$22) * ($H31 = $I$2:$I$22) * ($K$2:$O$22))</f>
        <v>1.33408102090669</v>
      </c>
      <c r="AC31" s="1" cm="1">
        <f t="array" ref="AC31">SUMPRODUCT((Q$27 = $K$1:$O$1) * ($I31 = $J$2:$J$22) * ($H31 = $I$2:$I$22) * ($K$2:$O$22))</f>
        <v>2.77530414030476</v>
      </c>
      <c r="AD31" s="1" cm="1">
        <f t="array" ref="AD31">SUMPRODUCT((R$27 = $K$1:$O$1) * ($I31 = $J$2:$J$22) * ($H31 = $I$2:$I$22) * ($K$2:$O$22))</f>
        <v>6.79258069621525</v>
      </c>
      <c r="AE31" s="1" cm="1">
        <f t="array" ref="AE31">SUMPRODUCT((S$27 = $K$1:$O$1) * ($I31 = $J$2:$J$22) * ($H31 = $I$2:$I$22) * ($K$2:$O$22))</f>
        <v>0.15307366803492201</v>
      </c>
      <c r="AH31" t="s">
        <v>36</v>
      </c>
      <c r="AI31" t="s">
        <v>37</v>
      </c>
      <c r="AJ31" t="s">
        <v>27</v>
      </c>
      <c r="AK31" s="1">
        <f>ROUND(O31,2)</f>
        <v>2.0099999999999998</v>
      </c>
      <c r="AL31" s="1">
        <f t="shared" ref="AL31:AL36" si="7">ROUND(P31,2)</f>
        <v>77.27</v>
      </c>
      <c r="AM31" s="1">
        <f t="shared" ref="AM31:AM36" si="8">ROUND(Q31,2)</f>
        <v>130.41</v>
      </c>
      <c r="AN31" s="1">
        <f t="shared" ref="AN31:AN36" si="9">ROUND(R31,2)</f>
        <v>281.41000000000003</v>
      </c>
      <c r="AO31" s="1">
        <f t="shared" ref="AO31:AO36" si="10">ROUND(S31,2)</f>
        <v>7.76</v>
      </c>
      <c r="AR31" t="s">
        <v>44</v>
      </c>
      <c r="AS31" t="str">
        <f t="shared" ref="AS31:AS36" si="11">AH31</f>
        <v>SL</v>
      </c>
      <c r="AT31" t="str">
        <f t="shared" ref="AT31:AU36" si="12">"&amp;"&amp;AI31</f>
        <v>&amp;HL</v>
      </c>
      <c r="AU31" t="str">
        <f t="shared" si="12"/>
        <v>&amp;None</v>
      </c>
      <c r="AV31" t="str">
        <f>"&amp;"&amp;ROUND(AK31, 2)&amp;" ("&amp;ROUND(AA31, 2)&amp;")"</f>
        <v>&amp;2.01 (0)</v>
      </c>
      <c r="AW31" t="str">
        <f t="shared" ref="AW31:AZ31" si="13">"&amp;"&amp;ROUND(AL31, 2)&amp;" ("&amp;ROUND(AB31, 2)&amp;")"</f>
        <v>&amp;77.27 (1.33)</v>
      </c>
      <c r="AX31" t="str">
        <f t="shared" si="13"/>
        <v>&amp;130.41 (2.78)</v>
      </c>
      <c r="AY31" t="str">
        <f t="shared" si="13"/>
        <v>&amp;281.41 (6.79)</v>
      </c>
      <c r="AZ31" t="str">
        <f t="shared" si="13"/>
        <v>&amp;7.76 (0.15)</v>
      </c>
      <c r="BA31" s="3" t="s">
        <v>45</v>
      </c>
    </row>
    <row r="32" spans="1:53" x14ac:dyDescent="0.35">
      <c r="H32" t="s">
        <v>7</v>
      </c>
      <c r="I32" t="s">
        <v>8</v>
      </c>
      <c r="L32" t="s">
        <v>37</v>
      </c>
      <c r="M32" t="s">
        <v>37</v>
      </c>
      <c r="N32" t="s">
        <v>27</v>
      </c>
      <c r="O32" s="1" cm="1">
        <f t="array" ref="O32">SUMPRODUCT((O$27 = $C$1:$G$1) * ($I32 = $B$2:$B$22) * ($H32 = $A$2:$A$22) * ($C$2:$G$22))</f>
        <v>2.0052399670369798</v>
      </c>
      <c r="P32" s="1" cm="1">
        <f t="array" ref="P32">SUMPRODUCT((P$27 = $C$1:$G$1) * ($I32 = $B$2:$B$22) * ($H32 = $A$2:$A$22) * ($C$2:$G$22))</f>
        <v>77.7475831503221</v>
      </c>
      <c r="Q32" s="1" cm="1">
        <f t="array" ref="Q32">SUMPRODUCT((Q$27 = $C$1:$G$1) * ($I32 = $B$2:$B$22) * ($H32 = $A$2:$A$22) * ($C$2:$G$22))</f>
        <v>131.83321102782901</v>
      </c>
      <c r="R32" s="1" cm="1">
        <f t="array" ref="R32">SUMPRODUCT((R$27 = $C$1:$G$1) * ($I32 = $B$2:$B$22) * ($H32 = $A$2:$A$22) * ($C$2:$G$22))</f>
        <v>281.93790514498602</v>
      </c>
      <c r="S32" s="1" cm="1">
        <f t="array" ref="S32">SUMPRODUCT((S$27 = $C$1:$G$1) * ($I32 = $B$2:$B$22) * ($H32 = $A$2:$A$22) * ($C$2:$G$22))</f>
        <v>7.8016262292618999</v>
      </c>
      <c r="T32" s="1"/>
      <c r="U32" s="1"/>
      <c r="V32" s="1"/>
      <c r="W32" s="1"/>
      <c r="X32" s="1"/>
      <c r="Y32" s="1"/>
      <c r="AA32" s="1" cm="1">
        <f t="array" ref="AA32">SUMPRODUCT((O$27 = $K$1:$O$1) * ($I32 = $J$2:$J$22) * ($H32 = $I$2:$I$22) * ($K$2:$O$22))</f>
        <v>3.1389463792259498E-3</v>
      </c>
      <c r="AB32" s="1" cm="1">
        <f t="array" ref="AB32">SUMPRODUCT((P$27 = $K$1:$O$1) * ($I32 = $J$2:$J$22) * ($H32 = $I$2:$I$22) * ($K$2:$O$22))</f>
        <v>2.3536440317315201</v>
      </c>
      <c r="AC32" s="1" cm="1">
        <f t="array" ref="AC32">SUMPRODUCT((Q$27 = $K$1:$O$1) * ($I32 = $J$2:$J$22) * ($H32 = $I$2:$I$22) * ($K$2:$O$22))</f>
        <v>4.8483193959674704</v>
      </c>
      <c r="AD32" s="1" cm="1">
        <f t="array" ref="AD32">SUMPRODUCT((R$27 = $K$1:$O$1) * ($I32 = $J$2:$J$22) * ($H32 = $I$2:$I$22) * ($K$2:$O$22))</f>
        <v>15.258854098246699</v>
      </c>
      <c r="AE32" s="1" cm="1">
        <f t="array" ref="AE32">SUMPRODUCT((S$27 = $K$1:$O$1) * ($I32 = $J$2:$J$22) * ($H32 = $I$2:$I$22) * ($K$2:$O$22))</f>
        <v>0.30824497292228697</v>
      </c>
      <c r="AH32" t="s">
        <v>37</v>
      </c>
      <c r="AI32" t="s">
        <v>37</v>
      </c>
      <c r="AJ32" t="s">
        <v>27</v>
      </c>
      <c r="AK32" s="1">
        <f t="shared" ref="AK32:AK36" si="14">ROUND(O32,2)</f>
        <v>2.0099999999999998</v>
      </c>
      <c r="AL32" s="1">
        <f t="shared" si="7"/>
        <v>77.75</v>
      </c>
      <c r="AM32" s="1">
        <f t="shared" si="8"/>
        <v>131.83000000000001</v>
      </c>
      <c r="AN32" s="1">
        <f t="shared" si="9"/>
        <v>281.94</v>
      </c>
      <c r="AO32" s="1">
        <f t="shared" si="10"/>
        <v>7.8</v>
      </c>
      <c r="AR32" t="s">
        <v>44</v>
      </c>
      <c r="AS32" t="str">
        <f t="shared" si="11"/>
        <v>HL</v>
      </c>
      <c r="AT32" t="str">
        <f t="shared" si="12"/>
        <v>&amp;HL</v>
      </c>
      <c r="AU32" t="str">
        <f t="shared" si="12"/>
        <v>&amp;None</v>
      </c>
      <c r="AV32" t="str">
        <f t="shared" ref="AV32:AV36" si="15">"&amp;"&amp;ROUND(AK32, 2)&amp;" ("&amp;ROUND(AA32, 2)&amp;")"</f>
        <v>&amp;2.01 (0)</v>
      </c>
      <c r="AW32" t="str">
        <f t="shared" ref="AW32:AW36" si="16">"&amp;"&amp;ROUND(AL32, 2)&amp;" ("&amp;ROUND(AB32, 2)&amp;")"</f>
        <v>&amp;77.75 (2.35)</v>
      </c>
      <c r="AX32" t="str">
        <f t="shared" ref="AX32:AX36" si="17">"&amp;"&amp;ROUND(AM32, 2)&amp;" ("&amp;ROUND(AC32, 2)&amp;")"</f>
        <v>&amp;131.83 (4.85)</v>
      </c>
      <c r="AY32" t="str">
        <f t="shared" ref="AY32:AY36" si="18">"&amp;"&amp;ROUND(AN32, 2)&amp;" ("&amp;ROUND(AD32, 2)&amp;")"</f>
        <v>&amp;281.94 (15.26)</v>
      </c>
      <c r="AZ32" t="str">
        <f t="shared" ref="AZ32:AZ36" si="19">"&amp;"&amp;ROUND(AO32, 2)&amp;" ("&amp;ROUND(AE32, 2)&amp;")"</f>
        <v>&amp;7.8 (0.31)</v>
      </c>
      <c r="BA32" s="3" t="s">
        <v>45</v>
      </c>
    </row>
    <row r="33" spans="8:53" x14ac:dyDescent="0.35">
      <c r="H33" t="s">
        <v>7</v>
      </c>
      <c r="I33" t="s">
        <v>9</v>
      </c>
      <c r="L33" t="s">
        <v>37</v>
      </c>
      <c r="M33" t="s">
        <v>36</v>
      </c>
      <c r="N33" t="s">
        <v>27</v>
      </c>
      <c r="O33" s="1" cm="1">
        <f t="array" ref="O33">SUMPRODUCT((O$27 = $C$1:$G$1) * ($I33 = $B$2:$B$22) * ($H33 = $A$2:$A$22) * ($C$2:$G$22))</f>
        <v>2.0077274189821299</v>
      </c>
      <c r="P33" s="1" cm="1">
        <f t="array" ref="P33">SUMPRODUCT((P$27 = $C$1:$G$1) * ($I33 = $B$2:$B$22) * ($H33 = $A$2:$A$22) * ($C$2:$G$22))</f>
        <v>77.027565544832697</v>
      </c>
      <c r="Q33" s="1" cm="1">
        <f t="array" ref="Q33">SUMPRODUCT((Q$27 = $C$1:$G$1) * ($I33 = $B$2:$B$22) * ($H33 = $A$2:$A$22) * ($C$2:$G$22))</f>
        <v>129.86717024939199</v>
      </c>
      <c r="R33" s="1" cm="1">
        <f t="array" ref="R33">SUMPRODUCT((R$27 = $C$1:$G$1) * ($I33 = $B$2:$B$22) * ($H33 = $A$2:$A$22) * ($C$2:$G$22))</f>
        <v>267.97437930753398</v>
      </c>
      <c r="S33" s="1" cm="1">
        <f t="array" ref="S33">SUMPRODUCT((S$27 = $C$1:$G$1) * ($I33 = $B$2:$B$22) * ($H33 = $A$2:$A$22) * ($C$2:$G$22))</f>
        <v>7.5899463687714999</v>
      </c>
      <c r="T33" s="1"/>
      <c r="U33" s="1"/>
      <c r="V33" s="1"/>
      <c r="W33" s="1"/>
      <c r="X33" s="1"/>
      <c r="Y33" s="1"/>
      <c r="AA33" s="1" cm="1">
        <f t="array" ref="AA33">SUMPRODUCT((O$27 = $K$1:$O$1) * ($I33 = $J$2:$J$22) * ($H33 = $I$2:$I$22) * ($K$2:$O$22))</f>
        <v>2.83463535806905E-3</v>
      </c>
      <c r="AB33" s="1" cm="1">
        <f t="array" ref="AB33">SUMPRODUCT((P$27 = $K$1:$O$1) * ($I33 = $J$2:$J$22) * ($H33 = $I$2:$I$22) * ($K$2:$O$22))</f>
        <v>2.31646477531898</v>
      </c>
      <c r="AC33" s="1" cm="1">
        <f t="array" ref="AC33">SUMPRODUCT((Q$27 = $K$1:$O$1) * ($I33 = $J$2:$J$22) * ($H33 = $I$2:$I$22) * ($K$2:$O$22))</f>
        <v>5.3265514161335199</v>
      </c>
      <c r="AD33" s="1" cm="1">
        <f t="array" ref="AD33">SUMPRODUCT((R$27 = $K$1:$O$1) * ($I33 = $J$2:$J$22) * ($H33 = $I$2:$I$22) * ($K$2:$O$22))</f>
        <v>14.6713899467417</v>
      </c>
      <c r="AE33" s="1" cm="1">
        <f t="array" ref="AE33">SUMPRODUCT((S$27 = $K$1:$O$1) * ($I33 = $J$2:$J$22) * ($H33 = $I$2:$I$22) * ($K$2:$O$22))</f>
        <v>0.30472135970580699</v>
      </c>
      <c r="AH33" t="s">
        <v>37</v>
      </c>
      <c r="AI33" t="s">
        <v>36</v>
      </c>
      <c r="AJ33" t="s">
        <v>27</v>
      </c>
      <c r="AK33" s="1">
        <f t="shared" si="14"/>
        <v>2.0099999999999998</v>
      </c>
      <c r="AL33" s="1">
        <f t="shared" si="7"/>
        <v>77.03</v>
      </c>
      <c r="AM33" s="1">
        <f t="shared" si="8"/>
        <v>129.87</v>
      </c>
      <c r="AN33" s="1">
        <f t="shared" si="9"/>
        <v>267.97000000000003</v>
      </c>
      <c r="AO33" s="1">
        <f t="shared" si="10"/>
        <v>7.59</v>
      </c>
      <c r="AR33" t="s">
        <v>44</v>
      </c>
      <c r="AS33" t="str">
        <f t="shared" si="11"/>
        <v>HL</v>
      </c>
      <c r="AT33" t="str">
        <f t="shared" si="12"/>
        <v>&amp;SL</v>
      </c>
      <c r="AU33" t="str">
        <f t="shared" si="12"/>
        <v>&amp;None</v>
      </c>
      <c r="AV33" t="str">
        <f t="shared" si="15"/>
        <v>&amp;2.01 (0)</v>
      </c>
      <c r="AW33" t="str">
        <f t="shared" si="16"/>
        <v>&amp;77.03 (2.32)</v>
      </c>
      <c r="AX33" t="str">
        <f t="shared" si="17"/>
        <v>&amp;129.87 (5.33)</v>
      </c>
      <c r="AY33" t="str">
        <f t="shared" si="18"/>
        <v>&amp;267.97 (14.67)</v>
      </c>
      <c r="AZ33" t="str">
        <f t="shared" si="19"/>
        <v>&amp;7.59 (0.3)</v>
      </c>
      <c r="BA33" s="3" t="s">
        <v>45</v>
      </c>
    </row>
    <row r="34" spans="8:53" x14ac:dyDescent="0.35">
      <c r="H34" t="s">
        <v>7</v>
      </c>
      <c r="I34" t="s">
        <v>12</v>
      </c>
      <c r="L34" t="s">
        <v>38</v>
      </c>
      <c r="M34" t="s">
        <v>37</v>
      </c>
      <c r="N34" t="s">
        <v>27</v>
      </c>
      <c r="O34" s="1" cm="1">
        <f t="array" ref="O34">SUMPRODUCT((O$27 = $C$1:$G$1) * ($I34 = $B$2:$B$22) * ($H34 = $A$2:$A$22) * ($C$2:$G$22))</f>
        <v>2.00363685012793</v>
      </c>
      <c r="P34" s="1" cm="1">
        <f t="array" ref="P34">SUMPRODUCT((P$27 = $C$1:$G$1) * ($I34 = $B$2:$B$22) * ($H34 = $A$2:$A$22) * ($C$2:$G$22))</f>
        <v>74.058374684695707</v>
      </c>
      <c r="Q34" s="1" cm="1">
        <f t="array" ref="Q34">SUMPRODUCT((Q$27 = $C$1:$G$1) * ($I34 = $B$2:$B$22) * ($H34 = $A$2:$A$22) * ($C$2:$G$22))</f>
        <v>122.465790477176</v>
      </c>
      <c r="R34" s="1" cm="1">
        <f t="array" ref="R34">SUMPRODUCT((R$27 = $C$1:$G$1) * ($I34 = $B$2:$B$22) * ($H34 = $A$2:$A$22) * ($C$2:$G$22))</f>
        <v>262.300630923249</v>
      </c>
      <c r="S34" s="1" cm="1">
        <f t="array" ref="S34">SUMPRODUCT((S$27 = $C$1:$G$1) * ($I34 = $B$2:$B$22) * ($H34 = $A$2:$A$22) * ($C$2:$G$22))</f>
        <v>7.33085474807468</v>
      </c>
      <c r="T34" s="1"/>
      <c r="U34" s="1"/>
      <c r="V34" s="1"/>
      <c r="W34" s="1"/>
      <c r="X34" s="1"/>
      <c r="Y34" s="1"/>
      <c r="AA34" s="1" cm="1">
        <f t="array" ref="AA34">SUMPRODUCT((O$27 = $K$1:$O$1) * ($I34 = $J$2:$J$22) * ($H34 = $I$2:$I$22) * ($K$2:$O$22))</f>
        <v>2.88669864170942E-3</v>
      </c>
      <c r="AB34" s="1" cm="1">
        <f t="array" ref="AB34">SUMPRODUCT((P$27 = $K$1:$O$1) * ($I34 = $J$2:$J$22) * ($H34 = $I$2:$I$22) * ($K$2:$O$22))</f>
        <v>2.2926653073100298</v>
      </c>
      <c r="AC34" s="1" cm="1">
        <f t="array" ref="AC34">SUMPRODUCT((Q$27 = $K$1:$O$1) * ($I34 = $J$2:$J$22) * ($H34 = $I$2:$I$22) * ($K$2:$O$22))</f>
        <v>5.0169222505403601</v>
      </c>
      <c r="AD34" s="1" cm="1">
        <f t="array" ref="AD34">SUMPRODUCT((R$27 = $K$1:$O$1) * ($I34 = $J$2:$J$22) * ($H34 = $I$2:$I$22) * ($K$2:$O$22))</f>
        <v>10.7760835872014</v>
      </c>
      <c r="AE34" s="1" cm="1">
        <f t="array" ref="AE34">SUMPRODUCT((S$27 = $K$1:$O$1) * ($I34 = $J$2:$J$22) * ($H34 = $I$2:$I$22) * ($K$2:$O$22))</f>
        <v>0.25914842998166598</v>
      </c>
      <c r="AH34" t="s">
        <v>38</v>
      </c>
      <c r="AI34" t="s">
        <v>37</v>
      </c>
      <c r="AJ34" t="s">
        <v>27</v>
      </c>
      <c r="AK34" s="1">
        <f t="shared" si="14"/>
        <v>2</v>
      </c>
      <c r="AL34" s="1">
        <f t="shared" si="7"/>
        <v>74.06</v>
      </c>
      <c r="AM34" s="1">
        <f t="shared" si="8"/>
        <v>122.47</v>
      </c>
      <c r="AN34" s="1">
        <f t="shared" si="9"/>
        <v>262.3</v>
      </c>
      <c r="AO34" s="1">
        <f t="shared" si="10"/>
        <v>7.33</v>
      </c>
      <c r="AR34" t="s">
        <v>44</v>
      </c>
      <c r="AS34" t="str">
        <f t="shared" si="11"/>
        <v>TL</v>
      </c>
      <c r="AT34" t="str">
        <f t="shared" si="12"/>
        <v>&amp;HL</v>
      </c>
      <c r="AU34" t="str">
        <f t="shared" si="12"/>
        <v>&amp;None</v>
      </c>
      <c r="AV34" t="str">
        <f t="shared" si="15"/>
        <v>&amp;2 (0)</v>
      </c>
      <c r="AW34" t="str">
        <f t="shared" si="16"/>
        <v>&amp;74.06 (2.29)</v>
      </c>
      <c r="AX34" t="str">
        <f t="shared" si="17"/>
        <v>&amp;122.47 (5.02)</v>
      </c>
      <c r="AY34" t="str">
        <f t="shared" si="18"/>
        <v>&amp;262.3 (10.78)</v>
      </c>
      <c r="AZ34" t="str">
        <f t="shared" si="19"/>
        <v>&amp;7.33 (0.26)</v>
      </c>
      <c r="BA34" s="3" t="s">
        <v>45</v>
      </c>
    </row>
    <row r="35" spans="8:53" x14ac:dyDescent="0.35">
      <c r="H35" t="s">
        <v>7</v>
      </c>
      <c r="I35" t="s">
        <v>13</v>
      </c>
      <c r="L35" t="s">
        <v>38</v>
      </c>
      <c r="M35" t="s">
        <v>36</v>
      </c>
      <c r="N35" t="s">
        <v>27</v>
      </c>
      <c r="O35" s="1" cm="1">
        <f t="array" ref="O35">SUMPRODUCT((O$27 = $C$1:$G$1) * ($I35 = $B$2:$B$22) * ($H35 = $A$2:$A$22) * ($C$2:$G$22))</f>
        <v>2.0030453623843298</v>
      </c>
      <c r="P35" s="1" cm="1">
        <f t="array" ref="P35">SUMPRODUCT((P$27 = $C$1:$G$1) * ($I35 = $B$2:$B$22) * ($H35 = $A$2:$A$22) * ($C$2:$G$22))</f>
        <v>78.528177414650301</v>
      </c>
      <c r="Q35" s="1" cm="1">
        <f t="array" ref="Q35">SUMPRODUCT((Q$27 = $C$1:$G$1) * ($I35 = $B$2:$B$22) * ($H35 = $A$2:$A$22) * ($C$2:$G$22))</f>
        <v>131.480128148278</v>
      </c>
      <c r="R35" s="1" cm="1">
        <f t="array" ref="R35">SUMPRODUCT((R$27 = $C$1:$G$1) * ($I35 = $B$2:$B$22) * ($H35 = $A$2:$A$22) * ($C$2:$G$22))</f>
        <v>286.75448287920801</v>
      </c>
      <c r="S35" s="1" cm="1">
        <f t="array" ref="S35">SUMPRODUCT((S$27 = $C$1:$G$1) * ($I35 = $B$2:$B$22) * ($H35 = $A$2:$A$22) * ($C$2:$G$22))</f>
        <v>7.8697673533121204</v>
      </c>
      <c r="T35" s="1"/>
      <c r="U35" s="1"/>
      <c r="V35" s="1"/>
      <c r="W35" s="1"/>
      <c r="X35" s="1"/>
      <c r="Y35" s="1"/>
      <c r="AA35" s="1" cm="1">
        <f t="array" ref="AA35">SUMPRODUCT((O$27 = $K$1:$O$1) * ($I35 = $J$2:$J$22) * ($H35 = $I$2:$I$22) * ($K$2:$O$22))</f>
        <v>2.7294099624309599E-3</v>
      </c>
      <c r="AB35" s="1" cm="1">
        <f t="array" ref="AB35">SUMPRODUCT((P$27 = $K$1:$O$1) * ($I35 = $J$2:$J$22) * ($H35 = $I$2:$I$22) * ($K$2:$O$22))</f>
        <v>1.97953203551676</v>
      </c>
      <c r="AC35" s="1" cm="1">
        <f t="array" ref="AC35">SUMPRODUCT((Q$27 = $K$1:$O$1) * ($I35 = $J$2:$J$22) * ($H35 = $I$2:$I$22) * ($K$2:$O$22))</f>
        <v>4.6484055671901903</v>
      </c>
      <c r="AD35" s="1" cm="1">
        <f t="array" ref="AD35">SUMPRODUCT((R$27 = $K$1:$O$1) * ($I35 = $J$2:$J$22) * ($H35 = $I$2:$I$22) * ($K$2:$O$22))</f>
        <v>12.5433364848718</v>
      </c>
      <c r="AE35" s="1" cm="1">
        <f t="array" ref="AE35">SUMPRODUCT((S$27 = $K$1:$O$1) * ($I35 = $J$2:$J$22) * ($H35 = $I$2:$I$22) * ($K$2:$O$22))</f>
        <v>0.26815941928713599</v>
      </c>
      <c r="AH35" t="s">
        <v>38</v>
      </c>
      <c r="AI35" t="s">
        <v>36</v>
      </c>
      <c r="AJ35" t="s">
        <v>27</v>
      </c>
      <c r="AK35" s="1">
        <f t="shared" si="14"/>
        <v>2</v>
      </c>
      <c r="AL35" s="1">
        <f t="shared" si="7"/>
        <v>78.53</v>
      </c>
      <c r="AM35" s="1">
        <f t="shared" si="8"/>
        <v>131.47999999999999</v>
      </c>
      <c r="AN35" s="1">
        <f t="shared" si="9"/>
        <v>286.75</v>
      </c>
      <c r="AO35" s="1">
        <f t="shared" si="10"/>
        <v>7.87</v>
      </c>
      <c r="AR35" t="s">
        <v>44</v>
      </c>
      <c r="AS35" t="str">
        <f t="shared" si="11"/>
        <v>TL</v>
      </c>
      <c r="AT35" t="str">
        <f t="shared" si="12"/>
        <v>&amp;SL</v>
      </c>
      <c r="AU35" t="str">
        <f t="shared" si="12"/>
        <v>&amp;None</v>
      </c>
      <c r="AV35" t="str">
        <f t="shared" si="15"/>
        <v>&amp;2 (0)</v>
      </c>
      <c r="AW35" t="str">
        <f t="shared" si="16"/>
        <v>&amp;78.53 (1.98)</v>
      </c>
      <c r="AX35" t="str">
        <f t="shared" si="17"/>
        <v>&amp;131.48 (4.65)</v>
      </c>
      <c r="AY35" t="str">
        <f t="shared" si="18"/>
        <v>&amp;286.75 (12.54)</v>
      </c>
      <c r="AZ35" t="str">
        <f t="shared" si="19"/>
        <v>&amp;7.87 (0.27)</v>
      </c>
      <c r="BA35" s="3" t="s">
        <v>45</v>
      </c>
    </row>
    <row r="36" spans="8:53" x14ac:dyDescent="0.35">
      <c r="H36" t="s">
        <v>7</v>
      </c>
      <c r="I36" t="s">
        <v>14</v>
      </c>
      <c r="L36" t="s">
        <v>38</v>
      </c>
      <c r="M36" t="s">
        <v>38</v>
      </c>
      <c r="N36" t="s">
        <v>27</v>
      </c>
      <c r="O36" s="1" cm="1">
        <f t="array" ref="O36">SUMPRODUCT((O$27 = $C$1:$G$1) * ($I36 = $B$2:$B$22) * ($H36 = $A$2:$A$22) * ($C$2:$G$22))</f>
        <v>2.0732420115930399</v>
      </c>
      <c r="P36" s="1" cm="1">
        <f t="array" ref="P36">SUMPRODUCT((P$27 = $C$1:$G$1) * ($I36 = $B$2:$B$22) * ($H36 = $A$2:$A$22) * ($C$2:$G$22))</f>
        <v>122.983390054537</v>
      </c>
      <c r="Q36" s="1" cm="1">
        <f t="array" ref="Q36">SUMPRODUCT((Q$27 = $C$1:$G$1) * ($I36 = $B$2:$B$22) * ($H36 = $A$2:$A$22) * ($C$2:$G$22))</f>
        <v>213.12750973649401</v>
      </c>
      <c r="R36" s="1" cm="1">
        <f t="array" ref="R36">SUMPRODUCT((R$27 = $C$1:$G$1) * ($I36 = $B$2:$B$22) * ($H36 = $A$2:$A$22) * ($C$2:$G$22))</f>
        <v>455.70267265579002</v>
      </c>
      <c r="S36" s="1" cm="1">
        <f t="array" ref="S36">SUMPRODUCT((S$27 = $C$1:$G$1) * ($I36 = $B$2:$B$22) * ($H36 = $A$2:$A$22) * ($C$2:$G$22))</f>
        <v>12.299700558507899</v>
      </c>
      <c r="T36" s="1"/>
      <c r="U36" s="1"/>
      <c r="V36" s="1"/>
      <c r="W36" s="1"/>
      <c r="X36" s="1"/>
      <c r="Y36" s="1"/>
      <c r="AA36" s="1" cm="1">
        <f t="array" ref="AA36">SUMPRODUCT((O$27 = $K$1:$O$1) * ($I36 = $J$2:$J$22) * ($H36 = $I$2:$I$22) * ($K$2:$O$22))</f>
        <v>4.0006392807084897E-3</v>
      </c>
      <c r="AB36" s="1" cm="1">
        <f t="array" ref="AB36">SUMPRODUCT((P$27 = $K$1:$O$1) * ($I36 = $J$2:$J$22) * ($H36 = $I$2:$I$22) * ($K$2:$O$22))</f>
        <v>1.8520787962785801</v>
      </c>
      <c r="AC36" s="1" cm="1">
        <f t="array" ref="AC36">SUMPRODUCT((Q$27 = $K$1:$O$1) * ($I36 = $J$2:$J$22) * ($H36 = $I$2:$I$22) * ($K$2:$O$22))</f>
        <v>3.0991406785292499</v>
      </c>
      <c r="AD36" s="1" cm="1">
        <f t="array" ref="AD36">SUMPRODUCT((R$27 = $K$1:$O$1) * ($I36 = $J$2:$J$22) * ($H36 = $I$2:$I$22) * ($K$2:$O$22))</f>
        <v>8.9372961960488002</v>
      </c>
      <c r="AE36" s="1" cm="1">
        <f t="array" ref="AE36">SUMPRODUCT((S$27 = $K$1:$O$1) * ($I36 = $J$2:$J$22) * ($H36 = $I$2:$I$22) * ($K$2:$O$22))</f>
        <v>0.19945667530998001</v>
      </c>
      <c r="AH36" t="s">
        <v>38</v>
      </c>
      <c r="AI36" t="s">
        <v>38</v>
      </c>
      <c r="AJ36" t="s">
        <v>27</v>
      </c>
      <c r="AK36" s="1">
        <f t="shared" si="14"/>
        <v>2.0699999999999998</v>
      </c>
      <c r="AL36" s="1">
        <f t="shared" si="7"/>
        <v>122.98</v>
      </c>
      <c r="AM36" s="1">
        <f t="shared" si="8"/>
        <v>213.13</v>
      </c>
      <c r="AN36" s="1">
        <f t="shared" si="9"/>
        <v>455.7</v>
      </c>
      <c r="AO36" s="1">
        <f t="shared" si="10"/>
        <v>12.3</v>
      </c>
      <c r="AR36" t="s">
        <v>44</v>
      </c>
      <c r="AS36" t="str">
        <f t="shared" si="11"/>
        <v>TL</v>
      </c>
      <c r="AT36" t="str">
        <f t="shared" si="12"/>
        <v>&amp;TL</v>
      </c>
      <c r="AU36" t="str">
        <f t="shared" si="12"/>
        <v>&amp;None</v>
      </c>
      <c r="AV36" t="str">
        <f t="shared" si="15"/>
        <v>&amp;2.07 (0)</v>
      </c>
      <c r="AW36" t="str">
        <f t="shared" si="16"/>
        <v>&amp;122.98 (1.85)</v>
      </c>
      <c r="AX36" t="str">
        <f t="shared" si="17"/>
        <v>&amp;213.13 (3.1)</v>
      </c>
      <c r="AY36" t="str">
        <f t="shared" si="18"/>
        <v>&amp;455.7 (8.94)</v>
      </c>
      <c r="AZ36" t="str">
        <f t="shared" si="19"/>
        <v>&amp;12.3 (0.2)</v>
      </c>
      <c r="BA36" s="3" t="s">
        <v>45</v>
      </c>
    </row>
    <row r="37" spans="8:53" x14ac:dyDescent="0.35">
      <c r="K37" t="s">
        <v>42</v>
      </c>
      <c r="AG37" t="s">
        <v>42</v>
      </c>
      <c r="AR37" t="s">
        <v>46</v>
      </c>
    </row>
    <row r="38" spans="8:53" x14ac:dyDescent="0.35">
      <c r="H38" t="s">
        <v>15</v>
      </c>
      <c r="I38" t="s">
        <v>16</v>
      </c>
      <c r="L38" t="s">
        <v>36</v>
      </c>
      <c r="M38" t="s">
        <v>36</v>
      </c>
      <c r="N38" t="s">
        <v>28</v>
      </c>
      <c r="O38" s="1" cm="1">
        <f t="array" ref="O38">SUMPRODUCT((O$27 = $C$1:$G$1) * ($I38 = $B$2:$B$22) * ($H38 = $A$2:$A$22) * ($C$2:$G$22))</f>
        <v>2.0417523507136401</v>
      </c>
      <c r="P38" s="1" cm="1">
        <f t="array" ref="P38">SUMPRODUCT((P$27 = $C$1:$G$1) * ($I38 = $B$2:$B$22) * ($H38 = $A$2:$A$22) * ($C$2:$G$22))</f>
        <v>104.816538382057</v>
      </c>
      <c r="Q38" s="1" cm="1">
        <f t="array" ref="Q38">SUMPRODUCT((Q$27 = $C$1:$G$1) * ($I38 = $B$2:$B$22) * ($H38 = $A$2:$A$22) * ($C$2:$G$22))</f>
        <v>198.44593562106701</v>
      </c>
      <c r="R38" s="1" cm="1">
        <f t="array" ref="R38">SUMPRODUCT((R$27 = $C$1:$G$1) * ($I38 = $B$2:$B$22) * ($H38 = $A$2:$A$22) * ($C$2:$G$22))</f>
        <v>404.37137934220601</v>
      </c>
      <c r="S38" s="1" cm="1">
        <f t="array" ref="S38">SUMPRODUCT((S$27 = $C$1:$G$1) * ($I38 = $B$2:$B$22) * ($H38 = $A$2:$A$22) * ($C$2:$G$22))</f>
        <v>11.020510104503501</v>
      </c>
      <c r="T38" s="1"/>
      <c r="U38" s="1"/>
      <c r="V38" s="1"/>
      <c r="W38" s="1"/>
      <c r="X38" s="1"/>
      <c r="Y38" s="1"/>
      <c r="AA38" s="1" cm="1">
        <f t="array" ref="AA38">SUMPRODUCT((O$27 = $K$1:$O$1) * ($I38 = $J$2:$J$22) * ($H38 = $I$2:$I$22) * ($K$2:$O$22))</f>
        <v>5.7022661045061799E-3</v>
      </c>
      <c r="AB38" s="1" cm="1">
        <f t="array" ref="AB38">SUMPRODUCT((P$27 = $K$1:$O$1) * ($I38 = $J$2:$J$22) * ($H38 = $I$2:$I$22) * ($K$2:$O$22))</f>
        <v>4.4929965776061502</v>
      </c>
      <c r="AC38" s="1" cm="1">
        <f t="array" ref="AC38">SUMPRODUCT((Q$27 = $K$1:$O$1) * ($I38 = $J$2:$J$22) * ($H38 = $I$2:$I$22) * ($K$2:$O$22))</f>
        <v>7.2157302234284399</v>
      </c>
      <c r="AD38" s="1" cm="1">
        <f t="array" ref="AD38">SUMPRODUCT((R$27 = $K$1:$O$1) * ($I38 = $J$2:$J$22) * ($H38 = $I$2:$I$22) * ($K$2:$O$22))</f>
        <v>22.418205953658301</v>
      </c>
      <c r="AE38" s="1" cm="1">
        <f t="array" ref="AE38">SUMPRODUCT((S$27 = $K$1:$O$1) * ($I38 = $J$2:$J$22) * ($H38 = $I$2:$I$22) * ($K$2:$O$22))</f>
        <v>0.35791345102167399</v>
      </c>
      <c r="AH38" t="s">
        <v>36</v>
      </c>
      <c r="AI38" t="s">
        <v>36</v>
      </c>
      <c r="AJ38" t="s">
        <v>28</v>
      </c>
      <c r="AK38" s="1">
        <f t="shared" ref="AK38" si="20">ROUND(O38,2)</f>
        <v>2.04</v>
      </c>
      <c r="AL38" s="1">
        <f t="shared" ref="AL38" si="21">ROUND(P38,2)</f>
        <v>104.82</v>
      </c>
      <c r="AM38" s="1">
        <f t="shared" ref="AM38" si="22">ROUND(Q38,2)</f>
        <v>198.45</v>
      </c>
      <c r="AN38" s="1">
        <f t="shared" ref="AN38" si="23">ROUND(R38,2)</f>
        <v>404.37</v>
      </c>
      <c r="AO38" s="1">
        <f t="shared" ref="AO38" si="24">ROUND(S38,2)</f>
        <v>11.02</v>
      </c>
      <c r="AR38" t="str">
        <f>"\texttt{"&amp;AG45&amp;"}"</f>
        <v>\texttt{Separate aggregations}</v>
      </c>
      <c r="BA38" s="3" t="s">
        <v>45</v>
      </c>
    </row>
    <row r="39" spans="8:53" x14ac:dyDescent="0.35">
      <c r="H39" t="s">
        <v>15</v>
      </c>
      <c r="I39" t="s">
        <v>20</v>
      </c>
      <c r="L39" t="s">
        <v>36</v>
      </c>
      <c r="M39" t="s">
        <v>36</v>
      </c>
      <c r="N39" t="s">
        <v>32</v>
      </c>
      <c r="O39" s="1" cm="1">
        <f t="array" ref="O39">SUMPRODUCT((O$27 = $C$1:$G$1) * ($I39 = $B$2:$B$22) * ($H39 = $A$2:$A$22) * ($C$2:$G$22))</f>
        <v>2.0466130197041301</v>
      </c>
      <c r="P39" s="1" cm="1">
        <f t="array" ref="P39">SUMPRODUCT((P$27 = $C$1:$G$1) * ($I39 = $B$2:$B$22) * ($H39 = $A$2:$A$22) * ($C$2:$G$22))</f>
        <v>108.59965615415599</v>
      </c>
      <c r="Q39" s="1" cm="1">
        <f t="array" ref="Q39">SUMPRODUCT((Q$27 = $C$1:$G$1) * ($I39 = $B$2:$B$22) * ($H39 = $A$2:$A$22) * ($C$2:$G$22))</f>
        <v>191.75433779046699</v>
      </c>
      <c r="R39" s="1" cm="1">
        <f t="array" ref="R39">SUMPRODUCT((R$27 = $C$1:$G$1) * ($I39 = $B$2:$B$22) * ($H39 = $A$2:$A$22) * ($C$2:$G$22))</f>
        <v>381.04373304661101</v>
      </c>
      <c r="S39" s="1" cm="1">
        <f t="array" ref="S39">SUMPRODUCT((S$27 = $C$1:$G$1) * ($I39 = $B$2:$B$22) * ($H39 = $A$2:$A$22) * ($C$2:$G$22))</f>
        <v>10.709139299873399</v>
      </c>
      <c r="T39" s="1"/>
      <c r="U39" s="1"/>
      <c r="V39" s="1"/>
      <c r="W39" s="1"/>
      <c r="X39" s="1"/>
      <c r="Y39" s="1"/>
      <c r="AA39" s="1" cm="1">
        <f t="array" ref="AA39">SUMPRODUCT((O$27 = $K$1:$O$1) * ($I39 = $J$2:$J$22) * ($H39 = $I$2:$I$22) * ($K$2:$O$22))</f>
        <v>5.4566397147202302E-3</v>
      </c>
      <c r="AB39" s="1" cm="1">
        <f t="array" ref="AB39">SUMPRODUCT((P$27 = $K$1:$O$1) * ($I39 = $J$2:$J$22) * ($H39 = $I$2:$I$22) * ($K$2:$O$22))</f>
        <v>3.47267813609092</v>
      </c>
      <c r="AC39" s="1" cm="1">
        <f t="array" ref="AC39">SUMPRODUCT((Q$27 = $K$1:$O$1) * ($I39 = $J$2:$J$22) * ($H39 = $I$2:$I$22) * ($K$2:$O$22))</f>
        <v>6.4446417488471504</v>
      </c>
      <c r="AD39" s="1" cm="1">
        <f t="array" ref="AD39">SUMPRODUCT((R$27 = $K$1:$O$1) * ($I39 = $J$2:$J$22) * ($H39 = $I$2:$I$22) * ($K$2:$O$22))</f>
        <v>17.672586506516499</v>
      </c>
      <c r="AE39" s="1" cm="1">
        <f t="array" ref="AE39">SUMPRODUCT((S$27 = $K$1:$O$1) * ($I39 = $J$2:$J$22) * ($H39 = $I$2:$I$22) * ($K$2:$O$22))</f>
        <v>0.36303937773650902</v>
      </c>
      <c r="AH39" t="s">
        <v>36</v>
      </c>
      <c r="AI39" t="s">
        <v>36</v>
      </c>
      <c r="AJ39" t="s">
        <v>32</v>
      </c>
      <c r="AK39" s="1">
        <f t="shared" ref="AK39:AK44" si="25">ROUND(O39,2)</f>
        <v>2.0499999999999998</v>
      </c>
      <c r="AL39" s="1">
        <f t="shared" ref="AL39:AL44" si="26">ROUND(P39,2)</f>
        <v>108.6</v>
      </c>
      <c r="AM39" s="1">
        <f t="shared" ref="AM39:AM44" si="27">ROUND(Q39,2)</f>
        <v>191.75</v>
      </c>
      <c r="AN39" s="1">
        <f t="shared" ref="AN39:AN44" si="28">ROUND(R39,2)</f>
        <v>381.04</v>
      </c>
      <c r="AO39" s="1">
        <f t="shared" ref="AO39:AO44" si="29">ROUND(S39,2)</f>
        <v>10.71</v>
      </c>
      <c r="AR39" t="s">
        <v>44</v>
      </c>
      <c r="AS39" t="str">
        <f t="shared" ref="AS39:AS45" si="30">AH46</f>
        <v>SL</v>
      </c>
      <c r="AT39" t="str">
        <f t="shared" ref="AT39:AU45" si="31">"&amp;"&amp;AI46</f>
        <v>&amp;SL</v>
      </c>
      <c r="AU39" t="str">
        <f t="shared" si="31"/>
        <v>&amp;Base</v>
      </c>
      <c r="AV39" t="str">
        <f>"&amp;"&amp;ROUND(AK46, 2)&amp;" ("&amp;ROUND(AA46, 2)&amp;")"</f>
        <v>&amp;2.01 (0)</v>
      </c>
      <c r="AW39" t="str">
        <f t="shared" ref="AW39:AZ39" si="32">"&amp;"&amp;ROUND(AL46, 2)&amp;" ("&amp;ROUND(AB46, 2)&amp;")"</f>
        <v>&amp;89.65 (1.78)</v>
      </c>
      <c r="AX39" t="str">
        <f t="shared" si="32"/>
        <v>&amp;162.52 (3.97)</v>
      </c>
      <c r="AY39" t="str">
        <f t="shared" si="32"/>
        <v>&amp;386.67 (21.94)</v>
      </c>
      <c r="AZ39" t="str">
        <f t="shared" si="32"/>
        <v>&amp;9.86 (0.28)</v>
      </c>
      <c r="BA39" s="3" t="s">
        <v>45</v>
      </c>
    </row>
    <row r="40" spans="8:53" x14ac:dyDescent="0.35">
      <c r="H40" t="s">
        <v>15</v>
      </c>
      <c r="I40" t="s">
        <v>21</v>
      </c>
      <c r="L40" t="s">
        <v>36</v>
      </c>
      <c r="M40" t="s">
        <v>36</v>
      </c>
      <c r="N40" t="s">
        <v>33</v>
      </c>
      <c r="O40" s="1" cm="1">
        <f t="array" ref="O40">SUMPRODUCT((O$27 = $C$1:$G$1) * ($I40 = $B$2:$B$22) * ($H40 = $A$2:$A$22) * ($C$2:$G$22))</f>
        <v>2.0439083444360699</v>
      </c>
      <c r="P40" s="1" cm="1">
        <f t="array" ref="P40">SUMPRODUCT((P$27 = $C$1:$G$1) * ($I40 = $B$2:$B$22) * ($H40 = $A$2:$A$22) * ($C$2:$G$22))</f>
        <v>92.113980729523504</v>
      </c>
      <c r="Q40" s="1" cm="1">
        <f t="array" ref="Q40">SUMPRODUCT((Q$27 = $C$1:$G$1) * ($I40 = $B$2:$B$22) * ($H40 = $A$2:$A$22) * ($C$2:$G$22))</f>
        <v>162.111516425556</v>
      </c>
      <c r="R40" s="1" cm="1">
        <f t="array" ref="R40">SUMPRODUCT((R$27 = $C$1:$G$1) * ($I40 = $B$2:$B$22) * ($H40 = $A$2:$A$22) * ($C$2:$G$22))</f>
        <v>330.50698554435701</v>
      </c>
      <c r="S40" s="1" cm="1">
        <f t="array" ref="S40">SUMPRODUCT((S$27 = $C$1:$G$1) * ($I40 = $B$2:$B$22) * ($H40 = $A$2:$A$22) * ($C$2:$G$22))</f>
        <v>9.2217466254243892</v>
      </c>
      <c r="T40" s="1"/>
      <c r="U40" s="1"/>
      <c r="V40" s="1"/>
      <c r="W40" s="1"/>
      <c r="X40" s="1"/>
      <c r="Y40" s="1"/>
      <c r="AA40" s="1" cm="1">
        <f t="array" ref="AA40">SUMPRODUCT((O$27 = $K$1:$O$1) * ($I40 = $J$2:$J$22) * ($H40 = $I$2:$I$22) * ($K$2:$O$22))</f>
        <v>5.5048842627872198E-3</v>
      </c>
      <c r="AB40" s="1" cm="1">
        <f t="array" ref="AB40">SUMPRODUCT((P$27 = $K$1:$O$1) * ($I40 = $J$2:$J$22) * ($H40 = $I$2:$I$22) * ($K$2:$O$22))</f>
        <v>2.0849658305712699</v>
      </c>
      <c r="AC40" s="1" cm="1">
        <f t="array" ref="AC40">SUMPRODUCT((Q$27 = $K$1:$O$1) * ($I40 = $J$2:$J$22) * ($H40 = $I$2:$I$22) * ($K$2:$O$22))</f>
        <v>3.35864527847116</v>
      </c>
      <c r="AD40" s="1" cm="1">
        <f t="array" ref="AD40">SUMPRODUCT((R$27 = $K$1:$O$1) * ($I40 = $J$2:$J$22) * ($H40 = $I$2:$I$22) * ($K$2:$O$22))</f>
        <v>7.5363852415200698</v>
      </c>
      <c r="AE40" s="1" cm="1">
        <f t="array" ref="AE40">SUMPRODUCT((S$27 = $K$1:$O$1) * ($I40 = $J$2:$J$22) * ($H40 = $I$2:$I$22) * ($K$2:$O$22))</f>
        <v>0.18312698573675901</v>
      </c>
      <c r="AH40" t="s">
        <v>36</v>
      </c>
      <c r="AI40" t="s">
        <v>36</v>
      </c>
      <c r="AJ40" t="s">
        <v>33</v>
      </c>
      <c r="AK40" s="1">
        <f t="shared" si="25"/>
        <v>2.04</v>
      </c>
      <c r="AL40" s="1">
        <f t="shared" si="26"/>
        <v>92.11</v>
      </c>
      <c r="AM40" s="1">
        <f t="shared" si="27"/>
        <v>162.11000000000001</v>
      </c>
      <c r="AN40" s="1">
        <f t="shared" si="28"/>
        <v>330.51</v>
      </c>
      <c r="AO40" s="1">
        <f t="shared" si="29"/>
        <v>9.2200000000000006</v>
      </c>
      <c r="AR40" t="s">
        <v>44</v>
      </c>
      <c r="AS40" t="str">
        <f t="shared" si="30"/>
        <v>SL</v>
      </c>
      <c r="AT40" t="str">
        <f t="shared" si="31"/>
        <v>&amp;SL</v>
      </c>
      <c r="AU40" t="str">
        <f t="shared" si="31"/>
        <v>&amp;OLS</v>
      </c>
      <c r="AV40" t="str">
        <f t="shared" ref="AV40:AV45" si="33">"&amp;"&amp;ROUND(AK47, 2)&amp;" ("&amp;ROUND(AA47, 2)&amp;")"</f>
        <v>&amp;2.01 (0)</v>
      </c>
      <c r="AW40" t="str">
        <f t="shared" ref="AW40:AW45" si="34">"&amp;"&amp;ROUND(AL47, 2)&amp;" ("&amp;ROUND(AB47, 2)&amp;")"</f>
        <v>&amp;94.88 (1.84)</v>
      </c>
      <c r="AX40" t="str">
        <f t="shared" ref="AX40:AX45" si="35">"&amp;"&amp;ROUND(AM47, 2)&amp;" ("&amp;ROUND(AC47, 2)&amp;")"</f>
        <v>&amp;169.86 (4.27)</v>
      </c>
      <c r="AY40" t="str">
        <f t="shared" ref="AY40:AY45" si="36">"&amp;"&amp;ROUND(AN47, 2)&amp;" ("&amp;ROUND(AD47, 2)&amp;")"</f>
        <v>&amp;348.07 (13.68)</v>
      </c>
      <c r="AZ40" t="str">
        <f t="shared" ref="AZ40:AZ45" si="37">"&amp;"&amp;ROUND(AO47, 2)&amp;" ("&amp;ROUND(AE47, 2)&amp;")"</f>
        <v>&amp;9.62 (0.25)</v>
      </c>
      <c r="BA40" s="3" t="s">
        <v>45</v>
      </c>
    </row>
    <row r="41" spans="8:53" x14ac:dyDescent="0.35">
      <c r="H41" t="s">
        <v>15</v>
      </c>
      <c r="I41" t="s">
        <v>22</v>
      </c>
      <c r="L41" t="s">
        <v>36</v>
      </c>
      <c r="M41" t="s">
        <v>36</v>
      </c>
      <c r="N41" t="s">
        <v>34</v>
      </c>
      <c r="O41" s="1" cm="1">
        <f t="array" ref="O41">SUMPRODUCT((O$27 = $C$1:$G$1) * ($I41 = $B$2:$B$22) * ($H41 = $A$2:$A$22) * ($C$2:$G$22))</f>
        <v>2.0436735314496701</v>
      </c>
      <c r="P41" s="1" cm="1">
        <f t="array" ref="P41">SUMPRODUCT((P$27 = $C$1:$G$1) * ($I41 = $B$2:$B$22) * ($H41 = $A$2:$A$22) * ($C$2:$G$22))</f>
        <v>79.227412748691293</v>
      </c>
      <c r="Q41" s="1" cm="1">
        <f t="array" ref="Q41">SUMPRODUCT((Q$27 = $C$1:$G$1) * ($I41 = $B$2:$B$22) * ($H41 = $A$2:$A$22) * ($C$2:$G$22))</f>
        <v>135.78383864427201</v>
      </c>
      <c r="R41" s="1" cm="1">
        <f t="array" ref="R41">SUMPRODUCT((R$27 = $C$1:$G$1) * ($I41 = $B$2:$B$22) * ($H41 = $A$2:$A$22) * ($C$2:$G$22))</f>
        <v>282.66644623733998</v>
      </c>
      <c r="S41" s="1" cm="1">
        <f t="array" ref="S41">SUMPRODUCT((S$27 = $C$1:$G$1) * ($I41 = $B$2:$B$22) * ($H41 = $A$2:$A$22) * ($C$2:$G$22))</f>
        <v>7.9190875578195099</v>
      </c>
      <c r="T41" s="1"/>
      <c r="U41" s="1"/>
      <c r="V41" s="1"/>
      <c r="W41" s="1"/>
      <c r="X41" s="1"/>
      <c r="Y41" s="1"/>
      <c r="AA41" s="1" cm="1">
        <f t="array" ref="AA41">SUMPRODUCT((O$27 = $K$1:$O$1) * ($I41 = $J$2:$J$22) * ($H41 = $I$2:$I$22) * ($K$2:$O$22))</f>
        <v>5.78875733092051E-3</v>
      </c>
      <c r="AB41" s="1" cm="1">
        <f t="array" ref="AB41">SUMPRODUCT((P$27 = $K$1:$O$1) * ($I41 = $J$2:$J$22) * ($H41 = $I$2:$I$22) * ($K$2:$O$22))</f>
        <v>2.2590697648665499</v>
      </c>
      <c r="AC41" s="1" cm="1">
        <f t="array" ref="AC41">SUMPRODUCT((Q$27 = $K$1:$O$1) * ($I41 = $J$2:$J$22) * ($H41 = $I$2:$I$22) * ($K$2:$O$22))</f>
        <v>4.2324081708760497</v>
      </c>
      <c r="AD41" s="1" cm="1">
        <f t="array" ref="AD41">SUMPRODUCT((R$27 = $K$1:$O$1) * ($I41 = $J$2:$J$22) * ($H41 = $I$2:$I$22) * ($K$2:$O$22))</f>
        <v>8.8111869099212807</v>
      </c>
      <c r="AE41" s="1" cm="1">
        <f t="array" ref="AE41">SUMPRODUCT((S$27 = $K$1:$O$1) * ($I41 = $J$2:$J$22) * ($H41 = $I$2:$I$22) * ($K$2:$O$22))</f>
        <v>0.22330881791155799</v>
      </c>
      <c r="AH41" t="s">
        <v>36</v>
      </c>
      <c r="AI41" t="s">
        <v>36</v>
      </c>
      <c r="AJ41" t="s">
        <v>34</v>
      </c>
      <c r="AK41" s="1">
        <f t="shared" si="25"/>
        <v>2.04</v>
      </c>
      <c r="AL41" s="1">
        <f t="shared" si="26"/>
        <v>79.23</v>
      </c>
      <c r="AM41" s="1">
        <f t="shared" si="27"/>
        <v>135.78</v>
      </c>
      <c r="AN41" s="1">
        <f t="shared" si="28"/>
        <v>282.67</v>
      </c>
      <c r="AO41" s="1">
        <f t="shared" si="29"/>
        <v>7.92</v>
      </c>
      <c r="AR41" t="s">
        <v>44</v>
      </c>
      <c r="AS41" t="str">
        <f t="shared" si="30"/>
        <v>SL</v>
      </c>
      <c r="AT41" t="str">
        <f t="shared" si="31"/>
        <v>&amp;SL</v>
      </c>
      <c r="AU41" t="str">
        <f t="shared" si="31"/>
        <v>&amp;WLS-struct</v>
      </c>
      <c r="AV41" t="str">
        <f t="shared" si="33"/>
        <v>&amp;2.01 (0)</v>
      </c>
      <c r="AW41" t="str">
        <f t="shared" si="34"/>
        <v>&amp;83.31 (0.9)</v>
      </c>
      <c r="AX41" t="str">
        <f t="shared" si="35"/>
        <v>&amp;144.7 (1.78)</v>
      </c>
      <c r="AY41" t="str">
        <f t="shared" si="36"/>
        <v>&amp;289.46 (5.69)</v>
      </c>
      <c r="AZ41" t="str">
        <f t="shared" si="37"/>
        <v>&amp;8.23 (0.1)</v>
      </c>
      <c r="BA41" s="3" t="s">
        <v>45</v>
      </c>
    </row>
    <row r="42" spans="8:53" x14ac:dyDescent="0.35">
      <c r="H42" t="s">
        <v>15</v>
      </c>
      <c r="I42" t="s">
        <v>18</v>
      </c>
      <c r="L42" t="s">
        <v>36</v>
      </c>
      <c r="M42" t="s">
        <v>36</v>
      </c>
      <c r="N42" t="s">
        <v>30</v>
      </c>
      <c r="O42" s="1" cm="1">
        <f t="array" ref="O42">SUMPRODUCT((O$27 = $C$1:$G$1) * ($I42 = $B$2:$B$22) * ($H42 = $A$2:$A$22) * ($C$2:$G$22))</f>
        <v>2.0540073336659699</v>
      </c>
      <c r="P42" s="1" cm="1">
        <f t="array" ref="P42">SUMPRODUCT((P$27 = $C$1:$G$1) * ($I42 = $B$2:$B$22) * ($H42 = $A$2:$A$22) * ($C$2:$G$22))</f>
        <v>77.273814072143097</v>
      </c>
      <c r="Q42" s="1" cm="1">
        <f t="array" ref="Q42">SUMPRODUCT((Q$27 = $C$1:$G$1) * ($I42 = $B$2:$B$22) * ($H42 = $A$2:$A$22) * ($C$2:$G$22))</f>
        <v>127.315780184441</v>
      </c>
      <c r="R42" s="1" cm="1">
        <f t="array" ref="R42">SUMPRODUCT((R$27 = $C$1:$G$1) * ($I42 = $B$2:$B$22) * ($H42 = $A$2:$A$22) * ($C$2:$G$22))</f>
        <v>269.01680005311601</v>
      </c>
      <c r="S42" s="1" cm="1">
        <f t="array" ref="S42">SUMPRODUCT((S$27 = $C$1:$G$1) * ($I42 = $B$2:$B$22) * ($H42 = $A$2:$A$22) * ($C$2:$G$22))</f>
        <v>7.5777218568678597</v>
      </c>
      <c r="T42" s="1"/>
      <c r="U42" s="1"/>
      <c r="V42" s="1"/>
      <c r="W42" s="1"/>
      <c r="X42" s="1"/>
      <c r="Y42" s="1"/>
      <c r="AA42" s="1" cm="1">
        <f t="array" ref="AA42">SUMPRODUCT((O$27 = $K$1:$O$1) * ($I42 = $J$2:$J$22) * ($H42 = $I$2:$I$22) * ($K$2:$O$22))</f>
        <v>5.01531704604958E-3</v>
      </c>
      <c r="AB42" s="1" cm="1">
        <f t="array" ref="AB42">SUMPRODUCT((P$27 = $K$1:$O$1) * ($I42 = $J$2:$J$22) * ($H42 = $I$2:$I$22) * ($K$2:$O$22))</f>
        <v>3.3160217759102499</v>
      </c>
      <c r="AC42" s="1" cm="1">
        <f t="array" ref="AC42">SUMPRODUCT((Q$27 = $K$1:$O$1) * ($I42 = $J$2:$J$22) * ($H42 = $I$2:$I$22) * ($K$2:$O$22))</f>
        <v>7.3450889472036396</v>
      </c>
      <c r="AD42" s="1" cm="1">
        <f t="array" ref="AD42">SUMPRODUCT((R$27 = $K$1:$O$1) * ($I42 = $J$2:$J$22) * ($H42 = $I$2:$I$22) * ($K$2:$O$22))</f>
        <v>16.035077093279298</v>
      </c>
      <c r="AE42" s="1" cm="1">
        <f t="array" ref="AE42">SUMPRODUCT((S$27 = $K$1:$O$1) * ($I42 = $J$2:$J$22) * ($H42 = $I$2:$I$22) * ($K$2:$O$22))</f>
        <v>0.37906777475361098</v>
      </c>
      <c r="AH42" t="s">
        <v>36</v>
      </c>
      <c r="AI42" t="s">
        <v>36</v>
      </c>
      <c r="AJ42" t="s">
        <v>30</v>
      </c>
      <c r="AK42" s="1">
        <f t="shared" si="25"/>
        <v>2.0499999999999998</v>
      </c>
      <c r="AL42" s="1">
        <f t="shared" si="26"/>
        <v>77.27</v>
      </c>
      <c r="AM42" s="1">
        <f t="shared" si="27"/>
        <v>127.32</v>
      </c>
      <c r="AN42" s="1">
        <f t="shared" si="28"/>
        <v>269.02</v>
      </c>
      <c r="AO42" s="1">
        <f t="shared" si="29"/>
        <v>7.58</v>
      </c>
      <c r="AR42" t="s">
        <v>44</v>
      </c>
      <c r="AS42" t="str">
        <f t="shared" si="30"/>
        <v>SL</v>
      </c>
      <c r="AT42" t="str">
        <f t="shared" si="31"/>
        <v>&amp;SL</v>
      </c>
      <c r="AU42" t="str">
        <f t="shared" si="31"/>
        <v>&amp;WLS-var</v>
      </c>
      <c r="AV42" t="str">
        <f t="shared" si="33"/>
        <v>&amp;2.01 (0)</v>
      </c>
      <c r="AW42" t="str">
        <f t="shared" si="34"/>
        <v>&amp;77.21 (0.75)</v>
      </c>
      <c r="AX42" t="str">
        <f t="shared" si="35"/>
        <v>&amp;130.46 (1.76)</v>
      </c>
      <c r="AY42" t="str">
        <f t="shared" si="36"/>
        <v>&amp;264.99 (6.08)</v>
      </c>
      <c r="AZ42" t="str">
        <f t="shared" si="37"/>
        <v>&amp;7.57 (0.11)</v>
      </c>
      <c r="BA42" s="3" t="s">
        <v>45</v>
      </c>
    </row>
    <row r="43" spans="8:53" x14ac:dyDescent="0.35">
      <c r="H43" t="s">
        <v>15</v>
      </c>
      <c r="I43" t="s">
        <v>19</v>
      </c>
      <c r="L43" t="s">
        <v>36</v>
      </c>
      <c r="M43" t="s">
        <v>36</v>
      </c>
      <c r="N43" t="s">
        <v>31</v>
      </c>
      <c r="O43" s="1" cm="1">
        <f t="array" ref="O43">SUMPRODUCT((O$27 = $C$1:$G$1) * ($I43 = $B$2:$B$22) * ($H43 = $A$2:$A$22) * ($C$2:$G$22))</f>
        <v>2.0435114814777902</v>
      </c>
      <c r="P43" s="1" cm="1">
        <f t="array" ref="P43">SUMPRODUCT((P$27 = $C$1:$G$1) * ($I43 = $B$2:$B$22) * ($H43 = $A$2:$A$22) * ($C$2:$G$22))</f>
        <v>78.928140514279093</v>
      </c>
      <c r="Q43" s="1" cm="1">
        <f t="array" ref="Q43">SUMPRODUCT((Q$27 = $C$1:$G$1) * ($I43 = $B$2:$B$22) * ($H43 = $A$2:$A$22) * ($C$2:$G$22))</f>
        <v>135.126241181154</v>
      </c>
      <c r="R43" s="1" cm="1">
        <f t="array" ref="R43">SUMPRODUCT((R$27 = $C$1:$G$1) * ($I43 = $B$2:$B$22) * ($H43 = $A$2:$A$22) * ($C$2:$G$22))</f>
        <v>281.21962878000198</v>
      </c>
      <c r="S43" s="1" cm="1">
        <f t="array" ref="S43">SUMPRODUCT((S$27 = $C$1:$G$1) * ($I43 = $B$2:$B$22) * ($H43 = $A$2:$A$22) * ($C$2:$G$22))</f>
        <v>7.8842868390902296</v>
      </c>
      <c r="T43" s="1"/>
      <c r="U43" s="1"/>
      <c r="V43" s="1"/>
      <c r="W43" s="1"/>
      <c r="X43" s="1"/>
      <c r="Y43" s="1"/>
      <c r="AA43" s="1" cm="1">
        <f t="array" ref="AA43">SUMPRODUCT((O$27 = $K$1:$O$1) * ($I43 = $J$2:$J$22) * ($H43 = $I$2:$I$22) * ($K$2:$O$22))</f>
        <v>5.7543877638688802E-3</v>
      </c>
      <c r="AB43" s="1" cm="1">
        <f t="array" ref="AB43">SUMPRODUCT((P$27 = $K$1:$O$1) * ($I43 = $J$2:$J$22) * ($H43 = $I$2:$I$22) * ($K$2:$O$22))</f>
        <v>2.3080039984615901</v>
      </c>
      <c r="AC43" s="1" cm="1">
        <f t="array" ref="AC43">SUMPRODUCT((Q$27 = $K$1:$O$1) * ($I43 = $J$2:$J$22) * ($H43 = $I$2:$I$22) * ($K$2:$O$22))</f>
        <v>4.3600049243627996</v>
      </c>
      <c r="AD43" s="1" cm="1">
        <f t="array" ref="AD43">SUMPRODUCT((R$27 = $K$1:$O$1) * ($I43 = $J$2:$J$22) * ($H43 = $I$2:$I$22) * ($K$2:$O$22))</f>
        <v>9.1073515145006407</v>
      </c>
      <c r="AE43" s="1" cm="1">
        <f t="array" ref="AE43">SUMPRODUCT((S$27 = $K$1:$O$1) * ($I43 = $J$2:$J$22) * ($H43 = $I$2:$I$22) * ($K$2:$O$22))</f>
        <v>0.230050817249771</v>
      </c>
      <c r="AH43" t="s">
        <v>36</v>
      </c>
      <c r="AI43" t="s">
        <v>36</v>
      </c>
      <c r="AJ43" t="s">
        <v>31</v>
      </c>
      <c r="AK43" s="1">
        <f t="shared" si="25"/>
        <v>2.04</v>
      </c>
      <c r="AL43" s="1">
        <f t="shared" si="26"/>
        <v>78.930000000000007</v>
      </c>
      <c r="AM43" s="1">
        <f t="shared" si="27"/>
        <v>135.13</v>
      </c>
      <c r="AN43" s="1">
        <f t="shared" si="28"/>
        <v>281.22000000000003</v>
      </c>
      <c r="AO43" s="1">
        <f t="shared" si="29"/>
        <v>7.88</v>
      </c>
      <c r="AR43" t="s">
        <v>44</v>
      </c>
      <c r="AS43" t="str">
        <f t="shared" si="30"/>
        <v>SL</v>
      </c>
      <c r="AT43" t="str">
        <f t="shared" si="31"/>
        <v>&amp;SL</v>
      </c>
      <c r="AU43" t="str">
        <f t="shared" si="31"/>
        <v>&amp;MinT-cov</v>
      </c>
      <c r="AV43" t="str">
        <f t="shared" si="33"/>
        <v>&amp;2.02 (0)</v>
      </c>
      <c r="AW43" t="str">
        <f t="shared" si="34"/>
        <v>&amp;84.51 (3.9)</v>
      </c>
      <c r="AX43" t="str">
        <f t="shared" si="35"/>
        <v>&amp;150.38 (9.21)</v>
      </c>
      <c r="AY43" t="str">
        <f t="shared" si="36"/>
        <v>&amp;308.69 (27.17)</v>
      </c>
      <c r="AZ43" t="str">
        <f t="shared" si="37"/>
        <v>&amp;8.59 (0.56)</v>
      </c>
      <c r="BA43" s="3" t="s">
        <v>45</v>
      </c>
    </row>
    <row r="44" spans="8:53" x14ac:dyDescent="0.35">
      <c r="H44" t="s">
        <v>15</v>
      </c>
      <c r="I44" t="s">
        <v>17</v>
      </c>
      <c r="L44" t="s">
        <v>36</v>
      </c>
      <c r="M44" t="s">
        <v>36</v>
      </c>
      <c r="N44" t="s">
        <v>29</v>
      </c>
      <c r="O44" s="1" cm="1">
        <f t="array" ref="O44">SUMPRODUCT((O$27 = $C$1:$G$1) * ($I44 = $B$2:$B$22) * ($H44 = $A$2:$A$22) * ($C$2:$G$22))</f>
        <v>3.72575226644644</v>
      </c>
      <c r="P44" s="1" cm="1">
        <f t="array" ref="P44">SUMPRODUCT((P$27 = $C$1:$G$1) * ($I44 = $B$2:$B$22) * ($H44 = $A$2:$A$22) * ($C$2:$G$22))</f>
        <v>120.310703630671</v>
      </c>
      <c r="Q44" s="1" cm="1">
        <f t="array" ref="Q44">SUMPRODUCT((Q$27 = $C$1:$G$1) * ($I44 = $B$2:$B$22) * ($H44 = $A$2:$A$22) * ($C$2:$G$22))</f>
        <v>184.77136505483099</v>
      </c>
      <c r="R44" s="1" cm="1">
        <f t="array" ref="R44">SUMPRODUCT((R$27 = $C$1:$G$1) * ($I44 = $B$2:$B$22) * ($H44 = $A$2:$A$22) * ($C$2:$G$22))</f>
        <v>371.54696319808397</v>
      </c>
      <c r="S44" s="1" cm="1">
        <f t="array" ref="S44">SUMPRODUCT((S$27 = $C$1:$G$1) * ($I44 = $B$2:$B$22) * ($H44 = $A$2:$A$22) * ($C$2:$G$22))</f>
        <v>11.2379377865796</v>
      </c>
      <c r="T44" s="1"/>
      <c r="U44" s="1"/>
      <c r="V44" s="1"/>
      <c r="W44" s="1"/>
      <c r="X44" s="1"/>
      <c r="Y44" s="1"/>
      <c r="AA44" s="1" cm="1">
        <f t="array" ref="AA44">SUMPRODUCT((O$27 = $K$1:$O$1) * ($I44 = $J$2:$J$22) * ($H44 = $I$2:$I$22) * ($K$2:$O$22))</f>
        <v>8.1732334878856602E-2</v>
      </c>
      <c r="AB44" s="1" cm="1">
        <f t="array" ref="AB44">SUMPRODUCT((P$27 = $K$1:$O$1) * ($I44 = $J$2:$J$22) * ($H44 = $I$2:$I$22) * ($K$2:$O$22))</f>
        <v>14.5458407321356</v>
      </c>
      <c r="AC44" s="1" cm="1">
        <f t="array" ref="AC44">SUMPRODUCT((Q$27 = $K$1:$O$1) * ($I44 = $J$2:$J$22) * ($H44 = $I$2:$I$22) * ($K$2:$O$22))</f>
        <v>30.824880576191202</v>
      </c>
      <c r="AD44" s="1" cm="1">
        <f t="array" ref="AD44">SUMPRODUCT((R$27 = $K$1:$O$1) * ($I44 = $J$2:$J$22) * ($H44 = $I$2:$I$22) * ($K$2:$O$22))</f>
        <v>70.747514794291902</v>
      </c>
      <c r="AE44" s="1" cm="1">
        <f t="array" ref="AE44">SUMPRODUCT((S$27 = $K$1:$O$1) * ($I44 = $J$2:$J$22) * ($H44 = $I$2:$I$22) * ($K$2:$O$22))</f>
        <v>1.4864781509507901</v>
      </c>
      <c r="AH44" t="s">
        <v>36</v>
      </c>
      <c r="AI44" t="s">
        <v>36</v>
      </c>
      <c r="AJ44" t="s">
        <v>29</v>
      </c>
      <c r="AK44" s="1">
        <f t="shared" si="25"/>
        <v>3.73</v>
      </c>
      <c r="AL44" s="1">
        <f t="shared" si="26"/>
        <v>120.31</v>
      </c>
      <c r="AM44" s="1">
        <f t="shared" si="27"/>
        <v>184.77</v>
      </c>
      <c r="AN44" s="1">
        <f t="shared" si="28"/>
        <v>371.55</v>
      </c>
      <c r="AO44" s="1">
        <f t="shared" si="29"/>
        <v>11.24</v>
      </c>
      <c r="AR44" t="s">
        <v>44</v>
      </c>
      <c r="AS44" t="str">
        <f t="shared" si="30"/>
        <v>SL</v>
      </c>
      <c r="AT44" t="str">
        <f t="shared" si="31"/>
        <v>&amp;SL</v>
      </c>
      <c r="AU44" t="str">
        <f t="shared" si="31"/>
        <v>&amp;MinT-shrink</v>
      </c>
      <c r="AV44" t="str">
        <f t="shared" si="33"/>
        <v>&amp;2.01 (0)</v>
      </c>
      <c r="AW44" t="str">
        <f t="shared" si="34"/>
        <v>&amp;77.16 (0.76)</v>
      </c>
      <c r="AX44" t="str">
        <f t="shared" si="35"/>
        <v>&amp;130.66 (1.92)</v>
      </c>
      <c r="AY44" t="str">
        <f t="shared" si="36"/>
        <v>&amp;265.27 (6.68)</v>
      </c>
      <c r="AZ44" t="str">
        <f t="shared" si="37"/>
        <v>&amp;7.58 (0.12)</v>
      </c>
      <c r="BA44" s="3" t="s">
        <v>45</v>
      </c>
    </row>
    <row r="45" spans="8:53" x14ac:dyDescent="0.35">
      <c r="K45" t="s">
        <v>43</v>
      </c>
      <c r="AG45" t="s">
        <v>43</v>
      </c>
      <c r="AR45" t="s">
        <v>44</v>
      </c>
      <c r="AS45" t="str">
        <f t="shared" si="30"/>
        <v>SL</v>
      </c>
      <c r="AT45" t="str">
        <f t="shared" si="31"/>
        <v>&amp;SL</v>
      </c>
      <c r="AU45" t="str">
        <f t="shared" si="31"/>
        <v>&amp;ERM</v>
      </c>
      <c r="AV45" t="str">
        <f t="shared" si="33"/>
        <v>&amp;4.81 (0.16)</v>
      </c>
      <c r="AW45" t="str">
        <f t="shared" si="34"/>
        <v>&amp;176.56 (20)</v>
      </c>
      <c r="AX45" t="str">
        <f t="shared" si="35"/>
        <v>&amp;290.94 (42.84)</v>
      </c>
      <c r="AY45" t="str">
        <f t="shared" si="36"/>
        <v>&amp;539.3 (67.07)</v>
      </c>
      <c r="AZ45" t="str">
        <f t="shared" si="37"/>
        <v>&amp;16.55 (1.62)</v>
      </c>
      <c r="BA45" s="3" t="s">
        <v>45</v>
      </c>
    </row>
    <row r="46" spans="8:53" x14ac:dyDescent="0.35">
      <c r="H46" t="s">
        <v>23</v>
      </c>
      <c r="I46" t="s">
        <v>16</v>
      </c>
      <c r="L46" t="s">
        <v>36</v>
      </c>
      <c r="M46" t="s">
        <v>36</v>
      </c>
      <c r="N46" t="str">
        <f t="shared" ref="N46:N52" si="38">N38</f>
        <v>Base</v>
      </c>
      <c r="O46" s="1" cm="1">
        <f t="array" ref="O46">SUMPRODUCT((O$27 = $C$1:$G$1) * ($I46 = $B$2:$B$22) * ($H46 = $A$2:$A$22) * ($C$2:$G$22))</f>
        <v>2.0082137868225902</v>
      </c>
      <c r="P46" s="1" cm="1">
        <f t="array" ref="P46">SUMPRODUCT((P$27 = $C$1:$G$1) * ($I46 = $B$2:$B$22) * ($H46 = $A$2:$A$22) * ($C$2:$G$22))</f>
        <v>89.653306206218701</v>
      </c>
      <c r="Q46" s="1" cm="1">
        <f t="array" ref="Q46">SUMPRODUCT((Q$27 = $C$1:$G$1) * ($I46 = $B$2:$B$22) * ($H46 = $A$2:$A$22) * ($C$2:$G$22))</f>
        <v>162.51636683508701</v>
      </c>
      <c r="R46" s="1" cm="1">
        <f t="array" ref="R46">SUMPRODUCT((R$27 = $C$1:$G$1) * ($I46 = $B$2:$B$22) * ($H46 = $A$2:$A$22) * ($C$2:$G$22))</f>
        <v>386.67016459455999</v>
      </c>
      <c r="S46" s="1" cm="1">
        <f t="array" ref="S46">SUMPRODUCT((S$27 = $C$1:$G$1) * ($I46 = $B$2:$B$22) * ($H46 = $A$2:$A$22) * ($C$2:$G$22))</f>
        <v>9.8615488327022192</v>
      </c>
      <c r="T46" s="1"/>
      <c r="U46" s="1"/>
      <c r="V46" s="1"/>
      <c r="W46" s="1"/>
      <c r="X46" s="1"/>
      <c r="Y46" s="1"/>
      <c r="AA46" s="1" cm="1">
        <f t="array" ref="AA46">SUMPRODUCT((O$27 = $K$1:$O$1) * ($I46 = $J$2:$J$22) * ($H46 = $I$2:$I$22) * ($K$2:$O$22))</f>
        <v>1.73751125986702E-3</v>
      </c>
      <c r="AB46" s="1" cm="1">
        <f t="array" ref="AB46">SUMPRODUCT((P$27 = $K$1:$O$1) * ($I46 = $J$2:$J$22) * ($H46 = $I$2:$I$22) * ($K$2:$O$22))</f>
        <v>1.7830571269565401</v>
      </c>
      <c r="AC46" s="1" cm="1">
        <f t="array" ref="AC46">SUMPRODUCT((Q$27 = $K$1:$O$1) * ($I46 = $J$2:$J$22) * ($H46 = $I$2:$I$22) * ($K$2:$O$22))</f>
        <v>3.9675370350001198</v>
      </c>
      <c r="AD46" s="1" cm="1">
        <f t="array" ref="AD46">SUMPRODUCT((R$27 = $K$1:$O$1) * ($I46 = $J$2:$J$22) * ($H46 = $I$2:$I$22) * ($K$2:$O$22))</f>
        <v>21.9378077774413</v>
      </c>
      <c r="AE46" s="1" cm="1">
        <f t="array" ref="AE46">SUMPRODUCT((S$27 = $K$1:$O$1) * ($I46 = $J$2:$J$22) * ($H46 = $I$2:$I$22) * ($K$2:$O$22))</f>
        <v>0.28208952987817099</v>
      </c>
      <c r="AH46" t="s">
        <v>36</v>
      </c>
      <c r="AI46" t="s">
        <v>36</v>
      </c>
      <c r="AJ46" t="str">
        <f t="shared" ref="AJ46:AJ52" si="39">AJ38</f>
        <v>Base</v>
      </c>
      <c r="AK46" s="1">
        <f t="shared" ref="AK46" si="40">ROUND(O46,2)</f>
        <v>2.0099999999999998</v>
      </c>
      <c r="AL46" s="1">
        <f t="shared" ref="AL46" si="41">ROUND(P46,2)</f>
        <v>89.65</v>
      </c>
      <c r="AM46" s="1">
        <f t="shared" ref="AM46" si="42">ROUND(Q46,2)</f>
        <v>162.52000000000001</v>
      </c>
      <c r="AN46" s="1">
        <f t="shared" ref="AN46" si="43">ROUND(R46,2)</f>
        <v>386.67</v>
      </c>
      <c r="AO46" s="1">
        <f t="shared" ref="AO46" si="44">ROUND(S46,2)</f>
        <v>9.86</v>
      </c>
      <c r="AR46" t="s">
        <v>46</v>
      </c>
    </row>
    <row r="47" spans="8:53" x14ac:dyDescent="0.35">
      <c r="H47" t="s">
        <v>23</v>
      </c>
      <c r="I47" t="s">
        <v>20</v>
      </c>
      <c r="L47" t="s">
        <v>36</v>
      </c>
      <c r="M47" t="s">
        <v>36</v>
      </c>
      <c r="N47" t="str">
        <f t="shared" si="38"/>
        <v>OLS</v>
      </c>
      <c r="O47" s="1" cm="1">
        <f t="array" ref="O47">SUMPRODUCT((O$27 = $C$1:$G$1) * ($I47 = $B$2:$B$22) * ($H47 = $A$2:$A$22) * ($C$2:$G$22))</f>
        <v>2.01087818507329</v>
      </c>
      <c r="P47" s="1" cm="1">
        <f t="array" ref="P47">SUMPRODUCT((P$27 = $C$1:$G$1) * ($I47 = $B$2:$B$22) * ($H47 = $A$2:$A$22) * ($C$2:$G$22))</f>
        <v>94.878170800671199</v>
      </c>
      <c r="Q47" s="1" cm="1">
        <f t="array" ref="Q47">SUMPRODUCT((Q$27 = $C$1:$G$1) * ($I47 = $B$2:$B$22) * ($H47 = $A$2:$A$22) * ($C$2:$G$22))</f>
        <v>169.855718836432</v>
      </c>
      <c r="R47" s="1" cm="1">
        <f t="array" ref="R47">SUMPRODUCT((R$27 = $C$1:$G$1) * ($I47 = $B$2:$B$22) * ($H47 = $A$2:$A$22) * ($C$2:$G$22))</f>
        <v>348.07183479146897</v>
      </c>
      <c r="S47" s="1" cm="1">
        <f t="array" ref="S47">SUMPRODUCT((S$27 = $C$1:$G$1) * ($I47 = $B$2:$B$22) * ($H47 = $A$2:$A$22) * ($C$2:$G$22))</f>
        <v>9.6189167657560795</v>
      </c>
      <c r="T47" s="1"/>
      <c r="U47" s="1"/>
      <c r="V47" s="1"/>
      <c r="W47" s="1"/>
      <c r="X47" s="1"/>
      <c r="Y47" s="1"/>
      <c r="AA47" s="1" cm="1">
        <f t="array" ref="AA47">SUMPRODUCT((O$27 = $K$1:$O$1) * ($I47 = $J$2:$J$22) * ($H47 = $I$2:$I$22) * ($K$2:$O$22))</f>
        <v>1.64258575678607E-3</v>
      </c>
      <c r="AB47" s="1" cm="1">
        <f t="array" ref="AB47">SUMPRODUCT((P$27 = $K$1:$O$1) * ($I47 = $J$2:$J$22) * ($H47 = $I$2:$I$22) * ($K$2:$O$22))</f>
        <v>1.84003671821931</v>
      </c>
      <c r="AC47" s="1" cm="1">
        <f t="array" ref="AC47">SUMPRODUCT((Q$27 = $K$1:$O$1) * ($I47 = $J$2:$J$22) * ($H47 = $I$2:$I$22) * ($K$2:$O$22))</f>
        <v>4.2698495208220999</v>
      </c>
      <c r="AD47" s="1" cm="1">
        <f t="array" ref="AD47">SUMPRODUCT((R$27 = $K$1:$O$1) * ($I47 = $J$2:$J$22) * ($H47 = $I$2:$I$22) * ($K$2:$O$22))</f>
        <v>13.675113270603299</v>
      </c>
      <c r="AE47" s="1" cm="1">
        <f t="array" ref="AE47">SUMPRODUCT((S$27 = $K$1:$O$1) * ($I47 = $J$2:$J$22) * ($H47 = $I$2:$I$22) * ($K$2:$O$22))</f>
        <v>0.24534738962330899</v>
      </c>
      <c r="AH47" t="s">
        <v>36</v>
      </c>
      <c r="AI47" t="s">
        <v>36</v>
      </c>
      <c r="AJ47" t="str">
        <f t="shared" si="39"/>
        <v>OLS</v>
      </c>
      <c r="AK47" s="1">
        <f t="shared" ref="AK47:AK52" si="45">ROUND(O47,2)</f>
        <v>2.0099999999999998</v>
      </c>
      <c r="AL47" s="1">
        <f t="shared" ref="AL47:AL52" si="46">ROUND(P47,2)</f>
        <v>94.88</v>
      </c>
      <c r="AM47" s="1">
        <f t="shared" ref="AM47:AM52" si="47">ROUND(Q47,2)</f>
        <v>169.86</v>
      </c>
      <c r="AN47" s="1">
        <f t="shared" ref="AN47:AN52" si="48">ROUND(R47,2)</f>
        <v>348.07</v>
      </c>
      <c r="AO47" s="1">
        <f t="shared" ref="AO47:AO52" si="49">ROUND(S47,2)</f>
        <v>9.6199999999999992</v>
      </c>
      <c r="AR47" t="str">
        <f>"\texttt{"&amp;AG37&amp;"}"</f>
        <v>\texttt{Global}</v>
      </c>
      <c r="BA47" s="3" t="s">
        <v>45</v>
      </c>
    </row>
    <row r="48" spans="8:53" x14ac:dyDescent="0.35">
      <c r="H48" t="s">
        <v>23</v>
      </c>
      <c r="I48" t="s">
        <v>21</v>
      </c>
      <c r="L48" t="s">
        <v>36</v>
      </c>
      <c r="M48" t="s">
        <v>36</v>
      </c>
      <c r="N48" t="str">
        <f t="shared" si="38"/>
        <v>WLS-struct</v>
      </c>
      <c r="O48" s="1" cm="1">
        <f t="array" ref="O48">SUMPRODUCT((O$27 = $C$1:$G$1) * ($I48 = $B$2:$B$22) * ($H48 = $A$2:$A$22) * ($C$2:$G$22))</f>
        <v>2.0090829425034502</v>
      </c>
      <c r="P48" s="1" cm="1">
        <f t="array" ref="P48">SUMPRODUCT((P$27 = $C$1:$G$1) * ($I48 = $B$2:$B$22) * ($H48 = $A$2:$A$22) * ($C$2:$G$22))</f>
        <v>83.309879450733007</v>
      </c>
      <c r="Q48" s="1" cm="1">
        <f t="array" ref="Q48">SUMPRODUCT((Q$27 = $C$1:$G$1) * ($I48 = $B$2:$B$22) * ($H48 = $A$2:$A$22) * ($C$2:$G$22))</f>
        <v>144.70274911374699</v>
      </c>
      <c r="R48" s="1" cm="1">
        <f t="array" ref="R48">SUMPRODUCT((R$27 = $C$1:$G$1) * ($I48 = $B$2:$B$22) * ($H48 = $A$2:$A$22) * ($C$2:$G$22))</f>
        <v>289.458375891743</v>
      </c>
      <c r="S48" s="1" cm="1">
        <f t="array" ref="S48">SUMPRODUCT((S$27 = $C$1:$G$1) * ($I48 = $B$2:$B$22) * ($H48 = $A$2:$A$22) * ($C$2:$G$22))</f>
        <v>8.2348978298333506</v>
      </c>
      <c r="T48" s="1"/>
      <c r="U48" s="1"/>
      <c r="V48" s="1"/>
      <c r="W48" s="1"/>
      <c r="X48" s="1"/>
      <c r="Y48" s="1"/>
      <c r="AA48" s="1" cm="1">
        <f t="array" ref="AA48">SUMPRODUCT((O$27 = $K$1:$O$1) * ($I48 = $J$2:$J$22) * ($H48 = $I$2:$I$22) * ($K$2:$O$22))</f>
        <v>1.67245969469658E-3</v>
      </c>
      <c r="AB48" s="1" cm="1">
        <f t="array" ref="AB48">SUMPRODUCT((P$27 = $K$1:$O$1) * ($I48 = $J$2:$J$22) * ($H48 = $I$2:$I$22) * ($K$2:$O$22))</f>
        <v>0.90056795119337596</v>
      </c>
      <c r="AC48" s="1" cm="1">
        <f t="array" ref="AC48">SUMPRODUCT((Q$27 = $K$1:$O$1) * ($I48 = $J$2:$J$22) * ($H48 = $I$2:$I$22) * ($K$2:$O$22))</f>
        <v>1.7848350221205</v>
      </c>
      <c r="AD48" s="1" cm="1">
        <f t="array" ref="AD48">SUMPRODUCT((R$27 = $K$1:$O$1) * ($I48 = $J$2:$J$22) * ($H48 = $I$2:$I$22) * ($K$2:$O$22))</f>
        <v>5.6923620133431401</v>
      </c>
      <c r="AE48" s="1" cm="1">
        <f t="array" ref="AE48">SUMPRODUCT((S$27 = $K$1:$O$1) * ($I48 = $J$2:$J$22) * ($H48 = $I$2:$I$22) * ($K$2:$O$22))</f>
        <v>9.9068038183155405E-2</v>
      </c>
      <c r="AH48" t="s">
        <v>36</v>
      </c>
      <c r="AI48" t="s">
        <v>36</v>
      </c>
      <c r="AJ48" t="str">
        <f t="shared" si="39"/>
        <v>WLS-struct</v>
      </c>
      <c r="AK48" s="1">
        <f t="shared" si="45"/>
        <v>2.0099999999999998</v>
      </c>
      <c r="AL48" s="1">
        <f t="shared" si="46"/>
        <v>83.31</v>
      </c>
      <c r="AM48" s="1">
        <f t="shared" si="47"/>
        <v>144.69999999999999</v>
      </c>
      <c r="AN48" s="1">
        <f t="shared" si="48"/>
        <v>289.45999999999998</v>
      </c>
      <c r="AO48" s="1">
        <f t="shared" si="49"/>
        <v>8.23</v>
      </c>
      <c r="AR48" t="s">
        <v>44</v>
      </c>
      <c r="AS48" t="str">
        <f t="shared" ref="AS48:AS54" si="50">AH38</f>
        <v>SL</v>
      </c>
      <c r="AT48" t="str">
        <f t="shared" ref="AT48:AU54" si="51">"&amp;"&amp;AI38</f>
        <v>&amp;SL</v>
      </c>
      <c r="AU48" t="str">
        <f t="shared" si="51"/>
        <v>&amp;Base</v>
      </c>
      <c r="AV48" t="str">
        <f>"&amp;"&amp;ROUND(AK38, 2)&amp;" ("&amp;ROUND(AA38, 2)&amp;")"</f>
        <v>&amp;2.04 (0.01)</v>
      </c>
      <c r="AW48" t="str">
        <f t="shared" ref="AW48:AZ48" si="52">"&amp;"&amp;ROUND(AL38, 2)&amp;" ("&amp;ROUND(AB38, 2)&amp;")"</f>
        <v>&amp;104.82 (4.49)</v>
      </c>
      <c r="AX48" t="str">
        <f t="shared" si="52"/>
        <v>&amp;198.45 (7.22)</v>
      </c>
      <c r="AY48" t="str">
        <f t="shared" si="52"/>
        <v>&amp;404.37 (22.42)</v>
      </c>
      <c r="AZ48" t="str">
        <f t="shared" si="52"/>
        <v>&amp;11.02 (0.36)</v>
      </c>
      <c r="BA48" s="3" t="s">
        <v>45</v>
      </c>
    </row>
    <row r="49" spans="8:53" x14ac:dyDescent="0.35">
      <c r="H49" t="s">
        <v>23</v>
      </c>
      <c r="I49" t="s">
        <v>22</v>
      </c>
      <c r="L49" t="s">
        <v>36</v>
      </c>
      <c r="M49" t="s">
        <v>36</v>
      </c>
      <c r="N49" t="str">
        <f t="shared" si="38"/>
        <v>WLS-var</v>
      </c>
      <c r="O49" s="1" cm="1">
        <f t="array" ref="O49">SUMPRODUCT((O$27 = $C$1:$G$1) * ($I49 = $B$2:$B$22) * ($H49 = $A$2:$A$22) * ($C$2:$G$22))</f>
        <v>2.0107657565982802</v>
      </c>
      <c r="P49" s="1" cm="1">
        <f t="array" ref="P49">SUMPRODUCT((P$27 = $C$1:$G$1) * ($I49 = $B$2:$B$22) * ($H49 = $A$2:$A$22) * ($C$2:$G$22))</f>
        <v>77.209604183055504</v>
      </c>
      <c r="Q49" s="1" cm="1">
        <f t="array" ref="Q49">SUMPRODUCT((Q$27 = $C$1:$G$1) * ($I49 = $B$2:$B$22) * ($H49 = $A$2:$A$22) * ($C$2:$G$22))</f>
        <v>130.46195232124401</v>
      </c>
      <c r="R49" s="1" cm="1">
        <f t="array" ref="R49">SUMPRODUCT((R$27 = $C$1:$G$1) * ($I49 = $B$2:$B$22) * ($H49 = $A$2:$A$22) * ($C$2:$G$22))</f>
        <v>264.98858135600398</v>
      </c>
      <c r="S49" s="1" cm="1">
        <f t="array" ref="S49">SUMPRODUCT((S$27 = $C$1:$G$1) * ($I49 = $B$2:$B$22) * ($H49 = $A$2:$A$22) * ($C$2:$G$22))</f>
        <v>7.5699153138000499</v>
      </c>
      <c r="T49" s="1"/>
      <c r="U49" s="1"/>
      <c r="V49" s="1"/>
      <c r="W49" s="1"/>
      <c r="X49" s="1"/>
      <c r="Y49" s="1"/>
      <c r="AA49" s="1" cm="1">
        <f t="array" ref="AA49">SUMPRODUCT((O$27 = $K$1:$O$1) * ($I49 = $J$2:$J$22) * ($H49 = $I$2:$I$22) * ($K$2:$O$22))</f>
        <v>1.77266209118527E-3</v>
      </c>
      <c r="AB49" s="1" cm="1">
        <f t="array" ref="AB49">SUMPRODUCT((P$27 = $K$1:$O$1) * ($I49 = $J$2:$J$22) * ($H49 = $I$2:$I$22) * ($K$2:$O$22))</f>
        <v>0.75166782810387001</v>
      </c>
      <c r="AC49" s="1" cm="1">
        <f t="array" ref="AC49">SUMPRODUCT((Q$27 = $K$1:$O$1) * ($I49 = $J$2:$J$22) * ($H49 = $I$2:$I$22) * ($K$2:$O$22))</f>
        <v>1.7598419615106</v>
      </c>
      <c r="AD49" s="1" cm="1">
        <f t="array" ref="AD49">SUMPRODUCT((R$27 = $K$1:$O$1) * ($I49 = $J$2:$J$22) * ($H49 = $I$2:$I$22) * ($K$2:$O$22))</f>
        <v>6.0847878728027904</v>
      </c>
      <c r="AE49" s="1" cm="1">
        <f t="array" ref="AE49">SUMPRODUCT((S$27 = $K$1:$O$1) * ($I49 = $J$2:$J$22) * ($H49 = $I$2:$I$22) * ($K$2:$O$22))</f>
        <v>0.109475477754751</v>
      </c>
      <c r="AH49" t="s">
        <v>36</v>
      </c>
      <c r="AI49" t="s">
        <v>36</v>
      </c>
      <c r="AJ49" t="str">
        <f t="shared" si="39"/>
        <v>WLS-var</v>
      </c>
      <c r="AK49" s="1">
        <f t="shared" si="45"/>
        <v>2.0099999999999998</v>
      </c>
      <c r="AL49" s="1">
        <f t="shared" si="46"/>
        <v>77.209999999999994</v>
      </c>
      <c r="AM49" s="1">
        <f t="shared" si="47"/>
        <v>130.46</v>
      </c>
      <c r="AN49" s="1">
        <f t="shared" si="48"/>
        <v>264.99</v>
      </c>
      <c r="AO49" s="1">
        <f t="shared" si="49"/>
        <v>7.57</v>
      </c>
      <c r="AR49" t="s">
        <v>44</v>
      </c>
      <c r="AS49" t="str">
        <f t="shared" si="50"/>
        <v>SL</v>
      </c>
      <c r="AT49" t="str">
        <f t="shared" si="51"/>
        <v>&amp;SL</v>
      </c>
      <c r="AU49" t="str">
        <f t="shared" si="51"/>
        <v>&amp;OLS</v>
      </c>
      <c r="AV49" t="str">
        <f t="shared" ref="AV49:AV54" si="53">"&amp;"&amp;ROUND(AK39, 2)&amp;" ("&amp;ROUND(AA39, 2)&amp;")"</f>
        <v>&amp;2.05 (0.01)</v>
      </c>
      <c r="AW49" t="str">
        <f t="shared" ref="AW49:AW54" si="54">"&amp;"&amp;ROUND(AL39, 2)&amp;" ("&amp;ROUND(AB39, 2)&amp;")"</f>
        <v>&amp;108.6 (3.47)</v>
      </c>
      <c r="AX49" t="str">
        <f t="shared" ref="AX49:AX54" si="55">"&amp;"&amp;ROUND(AM39, 2)&amp;" ("&amp;ROUND(AC39, 2)&amp;")"</f>
        <v>&amp;191.75 (6.44)</v>
      </c>
      <c r="AY49" t="str">
        <f t="shared" ref="AY49:AY54" si="56">"&amp;"&amp;ROUND(AN39, 2)&amp;" ("&amp;ROUND(AD39, 2)&amp;")"</f>
        <v>&amp;381.04 (17.67)</v>
      </c>
      <c r="AZ49" t="str">
        <f t="shared" ref="AZ49:AZ54" si="57">"&amp;"&amp;ROUND(AO39, 2)&amp;" ("&amp;ROUND(AE39, 2)&amp;")"</f>
        <v>&amp;10.71 (0.36)</v>
      </c>
      <c r="BA49" s="3" t="s">
        <v>45</v>
      </c>
    </row>
    <row r="50" spans="8:53" x14ac:dyDescent="0.35">
      <c r="H50" t="s">
        <v>23</v>
      </c>
      <c r="I50" t="s">
        <v>18</v>
      </c>
      <c r="L50" t="s">
        <v>36</v>
      </c>
      <c r="M50" t="s">
        <v>36</v>
      </c>
      <c r="N50" t="str">
        <f t="shared" si="38"/>
        <v>MinT-cov</v>
      </c>
      <c r="O50" s="1" cm="1">
        <f t="array" ref="O50">SUMPRODUCT((O$27 = $C$1:$G$1) * ($I50 = $B$2:$B$22) * ($H50 = $A$2:$A$22) * ($C$2:$G$22))</f>
        <v>2.02341426276841</v>
      </c>
      <c r="P50" s="1" cm="1">
        <f t="array" ref="P50">SUMPRODUCT((P$27 = $C$1:$G$1) * ($I50 = $B$2:$B$22) * ($H50 = $A$2:$A$22) * ($C$2:$G$22))</f>
        <v>84.507800117239199</v>
      </c>
      <c r="Q50" s="1" cm="1">
        <f t="array" ref="Q50">SUMPRODUCT((Q$27 = $C$1:$G$1) * ($I50 = $B$2:$B$22) * ($H50 = $A$2:$A$22) * ($C$2:$G$22))</f>
        <v>150.37615506983599</v>
      </c>
      <c r="R50" s="1" cm="1">
        <f t="array" ref="R50">SUMPRODUCT((R$27 = $C$1:$G$1) * ($I50 = $B$2:$B$22) * ($H50 = $A$2:$A$22) * ($C$2:$G$22))</f>
        <v>308.68809913785401</v>
      </c>
      <c r="S50" s="1" cm="1">
        <f t="array" ref="S50">SUMPRODUCT((S$27 = $C$1:$G$1) * ($I50 = $B$2:$B$22) * ($H50 = $A$2:$A$22) * ($C$2:$G$22))</f>
        <v>8.5887824245484499</v>
      </c>
      <c r="T50" s="1"/>
      <c r="U50" s="1"/>
      <c r="V50" s="1"/>
      <c r="W50" s="1"/>
      <c r="X50" s="1"/>
      <c r="Y50" s="1"/>
      <c r="AA50" s="1" cm="1">
        <f t="array" ref="AA50">SUMPRODUCT((O$27 = $K$1:$O$1) * ($I50 = $J$2:$J$22) * ($H50 = $I$2:$I$22) * ($K$2:$O$22))</f>
        <v>3.8443141175851202E-3</v>
      </c>
      <c r="AB50" s="1" cm="1">
        <f t="array" ref="AB50">SUMPRODUCT((P$27 = $K$1:$O$1) * ($I50 = $J$2:$J$22) * ($H50 = $I$2:$I$22) * ($K$2:$O$22))</f>
        <v>3.8978714987581902</v>
      </c>
      <c r="AC50" s="1" cm="1">
        <f t="array" ref="AC50">SUMPRODUCT((Q$27 = $K$1:$O$1) * ($I50 = $J$2:$J$22) * ($H50 = $I$2:$I$22) * ($K$2:$O$22))</f>
        <v>9.2077615374894304</v>
      </c>
      <c r="AD50" s="1" cm="1">
        <f t="array" ref="AD50">SUMPRODUCT((R$27 = $K$1:$O$1) * ($I50 = $J$2:$J$22) * ($H50 = $I$2:$I$22) * ($K$2:$O$22))</f>
        <v>27.171866391327701</v>
      </c>
      <c r="AE50" s="1" cm="1">
        <f t="array" ref="AE50">SUMPRODUCT((S$27 = $K$1:$O$1) * ($I50 = $J$2:$J$22) * ($H50 = $I$2:$I$22) * ($K$2:$O$22))</f>
        <v>0.559815972417397</v>
      </c>
      <c r="AH50" t="s">
        <v>36</v>
      </c>
      <c r="AI50" t="s">
        <v>36</v>
      </c>
      <c r="AJ50" t="str">
        <f t="shared" si="39"/>
        <v>MinT-cov</v>
      </c>
      <c r="AK50" s="1">
        <f t="shared" si="45"/>
        <v>2.02</v>
      </c>
      <c r="AL50" s="1">
        <f t="shared" si="46"/>
        <v>84.51</v>
      </c>
      <c r="AM50" s="1">
        <f t="shared" si="47"/>
        <v>150.38</v>
      </c>
      <c r="AN50" s="1">
        <f t="shared" si="48"/>
        <v>308.69</v>
      </c>
      <c r="AO50" s="1">
        <f t="shared" si="49"/>
        <v>8.59</v>
      </c>
      <c r="AR50" t="s">
        <v>44</v>
      </c>
      <c r="AS50" t="str">
        <f t="shared" si="50"/>
        <v>SL</v>
      </c>
      <c r="AT50" t="str">
        <f t="shared" si="51"/>
        <v>&amp;SL</v>
      </c>
      <c r="AU50" t="str">
        <f t="shared" si="51"/>
        <v>&amp;WLS-struct</v>
      </c>
      <c r="AV50" t="str">
        <f t="shared" si="53"/>
        <v>&amp;2.04 (0.01)</v>
      </c>
      <c r="AW50" t="str">
        <f t="shared" si="54"/>
        <v>&amp;92.11 (2.08)</v>
      </c>
      <c r="AX50" t="str">
        <f t="shared" si="55"/>
        <v>&amp;162.11 (3.36)</v>
      </c>
      <c r="AY50" t="str">
        <f t="shared" si="56"/>
        <v>&amp;330.51 (7.54)</v>
      </c>
      <c r="AZ50" t="str">
        <f t="shared" si="57"/>
        <v>&amp;9.22 (0.18)</v>
      </c>
      <c r="BA50" s="3" t="s">
        <v>45</v>
      </c>
    </row>
    <row r="51" spans="8:53" x14ac:dyDescent="0.35">
      <c r="H51" t="s">
        <v>23</v>
      </c>
      <c r="I51" t="s">
        <v>19</v>
      </c>
      <c r="L51" t="s">
        <v>36</v>
      </c>
      <c r="M51" t="s">
        <v>36</v>
      </c>
      <c r="N51" t="str">
        <f t="shared" si="38"/>
        <v>MinT-shrink</v>
      </c>
      <c r="O51" s="1" cm="1">
        <f t="array" ref="O51">SUMPRODUCT((O$27 = $C$1:$G$1) * ($I51 = $B$2:$B$22) * ($H51 = $A$2:$A$22) * ($C$2:$G$22))</f>
        <v>2.0105510376152398</v>
      </c>
      <c r="P51" s="1" cm="1">
        <f t="array" ref="P51">SUMPRODUCT((P$27 = $C$1:$G$1) * ($I51 = $B$2:$B$22) * ($H51 = $A$2:$A$22) * ($C$2:$G$22))</f>
        <v>77.155348085733607</v>
      </c>
      <c r="Q51" s="1" cm="1">
        <f t="array" ref="Q51">SUMPRODUCT((Q$27 = $C$1:$G$1) * ($I51 = $B$2:$B$22) * ($H51 = $A$2:$A$22) * ($C$2:$G$22))</f>
        <v>130.659098874645</v>
      </c>
      <c r="R51" s="1" cm="1">
        <f t="array" ref="R51">SUMPRODUCT((R$27 = $C$1:$G$1) * ($I51 = $B$2:$B$22) * ($H51 = $A$2:$A$22) * ($C$2:$G$22))</f>
        <v>265.27387231706501</v>
      </c>
      <c r="S51" s="1" cm="1">
        <f t="array" ref="S51">SUMPRODUCT((S$27 = $C$1:$G$1) * ($I51 = $B$2:$B$22) * ($H51 = $A$2:$A$22) * ($C$2:$G$22))</f>
        <v>7.5752304090212004</v>
      </c>
      <c r="T51" s="1"/>
      <c r="U51" s="1"/>
      <c r="V51" s="1"/>
      <c r="W51" s="1"/>
      <c r="X51" s="1"/>
      <c r="Y51" s="1"/>
      <c r="AA51" s="1" cm="1">
        <f t="array" ref="AA51">SUMPRODUCT((O$27 = $K$1:$O$1) * ($I51 = $J$2:$J$22) * ($H51 = $I$2:$I$22) * ($K$2:$O$22))</f>
        <v>1.80325185860238E-3</v>
      </c>
      <c r="AB51" s="1" cm="1">
        <f t="array" ref="AB51">SUMPRODUCT((P$27 = $K$1:$O$1) * ($I51 = $J$2:$J$22) * ($H51 = $I$2:$I$22) * ($K$2:$O$22))</f>
        <v>0.75925913002603895</v>
      </c>
      <c r="AC51" s="1" cm="1">
        <f t="array" ref="AC51">SUMPRODUCT((Q$27 = $K$1:$O$1) * ($I51 = $J$2:$J$22) * ($H51 = $I$2:$I$22) * ($K$2:$O$22))</f>
        <v>1.91948457516148</v>
      </c>
      <c r="AD51" s="1" cm="1">
        <f t="array" ref="AD51">SUMPRODUCT((R$27 = $K$1:$O$1) * ($I51 = $J$2:$J$22) * ($H51 = $I$2:$I$22) * ($K$2:$O$22))</f>
        <v>6.6789032298021898</v>
      </c>
      <c r="AE51" s="1" cm="1">
        <f t="array" ref="AE51">SUMPRODUCT((S$27 = $K$1:$O$1) * ($I51 = $J$2:$J$22) * ($H51 = $I$2:$I$22) * ($K$2:$O$22))</f>
        <v>0.119947895844447</v>
      </c>
      <c r="AH51" t="s">
        <v>36</v>
      </c>
      <c r="AI51" t="s">
        <v>36</v>
      </c>
      <c r="AJ51" t="str">
        <f t="shared" si="39"/>
        <v>MinT-shrink</v>
      </c>
      <c r="AK51" s="1">
        <f t="shared" si="45"/>
        <v>2.0099999999999998</v>
      </c>
      <c r="AL51" s="1">
        <f t="shared" si="46"/>
        <v>77.16</v>
      </c>
      <c r="AM51" s="1">
        <f t="shared" si="47"/>
        <v>130.66</v>
      </c>
      <c r="AN51" s="1">
        <f t="shared" si="48"/>
        <v>265.27</v>
      </c>
      <c r="AO51" s="1">
        <f t="shared" si="49"/>
        <v>7.58</v>
      </c>
      <c r="AR51" t="s">
        <v>44</v>
      </c>
      <c r="AS51" t="str">
        <f t="shared" si="50"/>
        <v>SL</v>
      </c>
      <c r="AT51" t="str">
        <f t="shared" si="51"/>
        <v>&amp;SL</v>
      </c>
      <c r="AU51" t="str">
        <f t="shared" si="51"/>
        <v>&amp;WLS-var</v>
      </c>
      <c r="AV51" t="str">
        <f t="shared" si="53"/>
        <v>&amp;2.04 (0.01)</v>
      </c>
      <c r="AW51" t="str">
        <f t="shared" si="54"/>
        <v>&amp;79.23 (2.26)</v>
      </c>
      <c r="AX51" t="str">
        <f t="shared" si="55"/>
        <v>&amp;135.78 (4.23)</v>
      </c>
      <c r="AY51" t="str">
        <f t="shared" si="56"/>
        <v>&amp;282.67 (8.81)</v>
      </c>
      <c r="AZ51" t="str">
        <f t="shared" si="57"/>
        <v>&amp;7.92 (0.22)</v>
      </c>
      <c r="BA51" s="3" t="s">
        <v>45</v>
      </c>
    </row>
    <row r="52" spans="8:53" x14ac:dyDescent="0.35">
      <c r="H52" t="s">
        <v>23</v>
      </c>
      <c r="I52" t="s">
        <v>17</v>
      </c>
      <c r="L52" t="s">
        <v>36</v>
      </c>
      <c r="M52" t="s">
        <v>36</v>
      </c>
      <c r="N52" t="str">
        <f t="shared" si="38"/>
        <v>ERM</v>
      </c>
      <c r="O52" s="1" cm="1">
        <f t="array" ref="O52">SUMPRODUCT((O$27 = $C$1:$G$1) * ($I52 = $B$2:$B$22) * ($H52 = $A$2:$A$22) * ($C$2:$G$22))</f>
        <v>4.8115856045650798</v>
      </c>
      <c r="P52" s="1" cm="1">
        <f t="array" ref="P52">SUMPRODUCT((P$27 = $C$1:$G$1) * ($I52 = $B$2:$B$22) * ($H52 = $A$2:$A$22) * ($C$2:$G$22))</f>
        <v>176.55925862928001</v>
      </c>
      <c r="Q52" s="1" cm="1">
        <f t="array" ref="Q52">SUMPRODUCT((Q$27 = $C$1:$G$1) * ($I52 = $B$2:$B$22) * ($H52 = $A$2:$A$22) * ($C$2:$G$22))</f>
        <v>290.94204412088999</v>
      </c>
      <c r="R52" s="1" cm="1">
        <f t="array" ref="R52">SUMPRODUCT((R$27 = $C$1:$G$1) * ($I52 = $B$2:$B$22) * ($H52 = $A$2:$A$22) * ($C$2:$G$22))</f>
        <v>539.30274630492897</v>
      </c>
      <c r="S52" s="1" cm="1">
        <f t="array" ref="S52">SUMPRODUCT((S$27 = $C$1:$G$1) * ($I52 = $B$2:$B$22) * ($H52 = $A$2:$A$22) * ($C$2:$G$22))</f>
        <v>16.547766228707399</v>
      </c>
      <c r="T52" s="1"/>
      <c r="U52" s="1"/>
      <c r="V52" s="1"/>
      <c r="W52" s="1"/>
      <c r="X52" s="1"/>
      <c r="Y52" s="1"/>
      <c r="AA52" s="1" cm="1">
        <f t="array" ref="AA52">SUMPRODUCT((O$27 = $K$1:$O$1) * ($I52 = $J$2:$J$22) * ($H52 = $I$2:$I$22) * ($K$2:$O$22))</f>
        <v>0.16054947816100401</v>
      </c>
      <c r="AB52" s="1" cm="1">
        <f t="array" ref="AB52">SUMPRODUCT((P$27 = $K$1:$O$1) * ($I52 = $J$2:$J$22) * ($H52 = $I$2:$I$22) * ($K$2:$O$22))</f>
        <v>19.998029926798502</v>
      </c>
      <c r="AC52" s="1" cm="1">
        <f t="array" ref="AC52">SUMPRODUCT((Q$27 = $K$1:$O$1) * ($I52 = $J$2:$J$22) * ($H52 = $I$2:$I$22) * ($K$2:$O$22))</f>
        <v>42.840255797885199</v>
      </c>
      <c r="AD52" s="1" cm="1">
        <f t="array" ref="AD52">SUMPRODUCT((R$27 = $K$1:$O$1) * ($I52 = $J$2:$J$22) * ($H52 = $I$2:$I$22) * ($K$2:$O$22))</f>
        <v>67.071963275617193</v>
      </c>
      <c r="AE52" s="1" cm="1">
        <f t="array" ref="AE52">SUMPRODUCT((S$27 = $K$1:$O$1) * ($I52 = $J$2:$J$22) * ($H52 = $I$2:$I$22) * ($K$2:$O$22))</f>
        <v>1.62461531664967</v>
      </c>
      <c r="AH52" t="s">
        <v>36</v>
      </c>
      <c r="AI52" t="s">
        <v>36</v>
      </c>
      <c r="AJ52" t="str">
        <f t="shared" si="39"/>
        <v>ERM</v>
      </c>
      <c r="AK52" s="1">
        <f t="shared" si="45"/>
        <v>4.8099999999999996</v>
      </c>
      <c r="AL52" s="1">
        <f t="shared" si="46"/>
        <v>176.56</v>
      </c>
      <c r="AM52" s="1">
        <f t="shared" si="47"/>
        <v>290.94</v>
      </c>
      <c r="AN52" s="1">
        <f t="shared" si="48"/>
        <v>539.29999999999995</v>
      </c>
      <c r="AO52" s="1">
        <f t="shared" si="49"/>
        <v>16.55</v>
      </c>
      <c r="AR52" t="s">
        <v>44</v>
      </c>
      <c r="AS52" t="str">
        <f t="shared" si="50"/>
        <v>SL</v>
      </c>
      <c r="AT52" t="str">
        <f t="shared" si="51"/>
        <v>&amp;SL</v>
      </c>
      <c r="AU52" t="str">
        <f t="shared" si="51"/>
        <v>&amp;MinT-cov</v>
      </c>
      <c r="AV52" t="str">
        <f t="shared" si="53"/>
        <v>&amp;2.05 (0.01)</v>
      </c>
      <c r="AW52" t="str">
        <f t="shared" si="54"/>
        <v>&amp;77.27 (3.32)</v>
      </c>
      <c r="AX52" t="str">
        <f t="shared" si="55"/>
        <v>&amp;127.32 (7.35)</v>
      </c>
      <c r="AY52" t="str">
        <f t="shared" si="56"/>
        <v>&amp;269.02 (16.04)</v>
      </c>
      <c r="AZ52" t="str">
        <f t="shared" si="57"/>
        <v>&amp;7.58 (0.38)</v>
      </c>
      <c r="BA52" s="3" t="s">
        <v>45</v>
      </c>
    </row>
    <row r="53" spans="8:53" x14ac:dyDescent="0.35">
      <c r="AR53" t="s">
        <v>44</v>
      </c>
      <c r="AS53" t="str">
        <f t="shared" si="50"/>
        <v>SL</v>
      </c>
      <c r="AT53" t="str">
        <f t="shared" si="51"/>
        <v>&amp;SL</v>
      </c>
      <c r="AU53" t="str">
        <f t="shared" si="51"/>
        <v>&amp;MinT-shrink</v>
      </c>
      <c r="AV53" t="str">
        <f t="shared" si="53"/>
        <v>&amp;2.04 (0.01)</v>
      </c>
      <c r="AW53" t="str">
        <f t="shared" si="54"/>
        <v>&amp;78.93 (2.31)</v>
      </c>
      <c r="AX53" t="str">
        <f t="shared" si="55"/>
        <v>&amp;135.13 (4.36)</v>
      </c>
      <c r="AY53" t="str">
        <f t="shared" si="56"/>
        <v>&amp;281.22 (9.11)</v>
      </c>
      <c r="AZ53" t="str">
        <f t="shared" si="57"/>
        <v>&amp;7.88 (0.23)</v>
      </c>
      <c r="BA53" s="3" t="s">
        <v>45</v>
      </c>
    </row>
    <row r="54" spans="8:53" x14ac:dyDescent="0.35">
      <c r="AR54" t="s">
        <v>44</v>
      </c>
      <c r="AS54" t="str">
        <f t="shared" si="50"/>
        <v>SL</v>
      </c>
      <c r="AT54" t="str">
        <f t="shared" si="51"/>
        <v>&amp;SL</v>
      </c>
      <c r="AU54" t="str">
        <f t="shared" si="51"/>
        <v>&amp;ERM</v>
      </c>
      <c r="AV54" t="str">
        <f t="shared" si="53"/>
        <v>&amp;3.73 (0.08)</v>
      </c>
      <c r="AW54" t="str">
        <f t="shared" si="54"/>
        <v>&amp;120.31 (14.55)</v>
      </c>
      <c r="AX54" t="str">
        <f t="shared" si="55"/>
        <v>&amp;184.77 (30.82)</v>
      </c>
      <c r="AY54" t="str">
        <f t="shared" si="56"/>
        <v>&amp;371.55 (70.75)</v>
      </c>
      <c r="AZ54" t="str">
        <f t="shared" si="57"/>
        <v>&amp;11.24 (1.49)</v>
      </c>
      <c r="BA54" s="3" t="s">
        <v>45</v>
      </c>
    </row>
  </sheetData>
  <hyperlinks>
    <hyperlink ref="BA30" r:id="rId1" xr:uid="{00000000-0004-0000-0100-000000000000}"/>
    <hyperlink ref="BA31" r:id="rId2" xr:uid="{00000000-0004-0000-0100-000001000000}"/>
    <hyperlink ref="BA32" r:id="rId3" xr:uid="{00000000-0004-0000-0100-000002000000}"/>
    <hyperlink ref="BA33" r:id="rId4" xr:uid="{00000000-0004-0000-0100-000003000000}"/>
    <hyperlink ref="BA34" r:id="rId5" xr:uid="{00000000-0004-0000-0100-000004000000}"/>
    <hyperlink ref="BA35" r:id="rId6" xr:uid="{00000000-0004-0000-0100-000005000000}"/>
    <hyperlink ref="BA36" r:id="rId7" xr:uid="{00000000-0004-0000-0100-000006000000}"/>
    <hyperlink ref="BA48" r:id="rId8" xr:uid="{00000000-0004-0000-0100-000007000000}"/>
    <hyperlink ref="BA49" r:id="rId9" xr:uid="{00000000-0004-0000-0100-000008000000}"/>
    <hyperlink ref="BA50" r:id="rId10" xr:uid="{00000000-0004-0000-0100-000009000000}"/>
    <hyperlink ref="BA51" r:id="rId11" xr:uid="{00000000-0004-0000-0100-00000A000000}"/>
    <hyperlink ref="BA52" r:id="rId12" xr:uid="{00000000-0004-0000-0100-00000B000000}"/>
    <hyperlink ref="BA53" r:id="rId13" xr:uid="{00000000-0004-0000-0100-00000C000000}"/>
    <hyperlink ref="BA54" r:id="rId14" xr:uid="{00000000-0004-0000-0100-00000D000000}"/>
    <hyperlink ref="BA39" r:id="rId15" xr:uid="{00000000-0004-0000-0100-00000E000000}"/>
    <hyperlink ref="BA40" r:id="rId16" xr:uid="{00000000-0004-0000-0100-00000F000000}"/>
    <hyperlink ref="BA41" r:id="rId17" xr:uid="{00000000-0004-0000-0100-000010000000}"/>
    <hyperlink ref="BA42" r:id="rId18" xr:uid="{00000000-0004-0000-0100-000011000000}"/>
    <hyperlink ref="BA43" r:id="rId19" xr:uid="{00000000-0004-0000-0100-000012000000}"/>
    <hyperlink ref="BA44" r:id="rId20" xr:uid="{00000000-0004-0000-0100-000013000000}"/>
    <hyperlink ref="BA45" r:id="rId21" xr:uid="{00000000-0004-0000-0100-000014000000}"/>
    <hyperlink ref="BA29" r:id="rId22" xr:uid="{00000000-0004-0000-0100-000015000000}"/>
    <hyperlink ref="BA47" r:id="rId23" xr:uid="{00000000-0004-0000-0100-000016000000}"/>
    <hyperlink ref="BA38" r:id="rId24" xr:uid="{00000000-0004-0000-01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</vt:lpstr>
      <vt:lpstr>absolute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Sprangers</dc:creator>
  <cp:lastModifiedBy>Olivier Sprangers</cp:lastModifiedBy>
  <dcterms:created xsi:type="dcterms:W3CDTF">2023-06-08T17:39:30Z</dcterms:created>
  <dcterms:modified xsi:type="dcterms:W3CDTF">2023-06-08T19:36:20Z</dcterms:modified>
</cp:coreProperties>
</file>