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b8362a244f4f5b/Phd/Repositories/hfas/src/exp_m5/"/>
    </mc:Choice>
  </mc:AlternateContent>
  <xr:revisionPtr revIDLastSave="177" documentId="8_{9777FB3C-CBA3-4991-ACEA-8DD570C2D7F9}" xr6:coauthVersionLast="47" xr6:coauthVersionMax="47" xr10:uidLastSave="{A5073593-ED29-45C6-BAFD-937A63709B4D}"/>
  <bookViews>
    <workbookView xWindow="-110" yWindow="-110" windowWidth="38620" windowHeight="21100" activeTab="2" xr2:uid="{500D197E-389A-471F-BD88-1CA3507DB966}"/>
  </bookViews>
  <sheets>
    <sheet name="Timings" sheetId="8" r:id="rId1"/>
    <sheet name="single" sheetId="6" r:id="rId2"/>
    <sheet name="all" sheetId="7" r:id="rId3"/>
    <sheet name="M5 characteristics" sheetId="2" r:id="rId4"/>
    <sheet name="_old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8" l="1"/>
  <c r="F50" i="8" s="1"/>
  <c r="F5" i="8"/>
  <c r="E50" i="8" s="1"/>
  <c r="E5" i="8"/>
  <c r="D5" i="8"/>
  <c r="G3" i="8"/>
  <c r="F3" i="8"/>
  <c r="E3" i="8"/>
  <c r="D3" i="8"/>
  <c r="C48" i="8"/>
  <c r="F62" i="8"/>
  <c r="F54" i="8"/>
  <c r="F49" i="8"/>
  <c r="C50" i="8"/>
  <c r="D50" i="8"/>
  <c r="E51" i="8"/>
  <c r="D48" i="8"/>
  <c r="E48" i="8"/>
  <c r="F48" i="8"/>
  <c r="L14" i="8" a="1"/>
  <c r="L14" i="8" s="1"/>
  <c r="K14" i="8" a="1"/>
  <c r="K18" i="8" s="1"/>
  <c r="G13" i="8"/>
  <c r="F13" i="8"/>
  <c r="E62" i="8" s="1"/>
  <c r="E13" i="8"/>
  <c r="D62" i="8" s="1"/>
  <c r="D13" i="8"/>
  <c r="C62" i="8" s="1"/>
  <c r="L8" i="8" a="1"/>
  <c r="L12" i="8" s="1"/>
  <c r="K8" i="8" a="1"/>
  <c r="K10" i="8" s="1"/>
  <c r="G7" i="8"/>
  <c r="G12" i="8" s="1"/>
  <c r="F59" i="8" s="1"/>
  <c r="F7" i="8"/>
  <c r="E54" i="8" s="1"/>
  <c r="E7" i="8"/>
  <c r="E8" i="8" s="1"/>
  <c r="D55" i="8" s="1"/>
  <c r="D7" i="8"/>
  <c r="D11" i="8" s="1"/>
  <c r="C58" i="8" s="1"/>
  <c r="G6" i="8"/>
  <c r="F51" i="8" s="1"/>
  <c r="F6" i="8"/>
  <c r="E6" i="8"/>
  <c r="D51" i="8" s="1"/>
  <c r="D6" i="8"/>
  <c r="C51" i="8" s="1"/>
  <c r="G4" i="8"/>
  <c r="G26" i="8" s="1"/>
  <c r="F4" i="8"/>
  <c r="E49" i="8" s="1"/>
  <c r="E4" i="8"/>
  <c r="E26" i="8" s="1"/>
  <c r="D4" i="8"/>
  <c r="D26" i="8" s="1"/>
  <c r="K12" i="1" a="1"/>
  <c r="K12" i="1" s="1"/>
  <c r="K6" i="1" a="1"/>
  <c r="K6" i="1" s="1"/>
  <c r="F11" i="1"/>
  <c r="D11" i="1"/>
  <c r="D14" i="1" s="1"/>
  <c r="F5" i="1"/>
  <c r="D5" i="1"/>
  <c r="D10" i="1" s="1"/>
  <c r="G11" i="1"/>
  <c r="E11" i="1"/>
  <c r="E12" i="1" s="1"/>
  <c r="E13" i="1" s="1"/>
  <c r="E14" i="1" s="1"/>
  <c r="E15" i="1" s="1"/>
  <c r="E16" i="1" s="1"/>
  <c r="L12" i="1" a="1"/>
  <c r="L12" i="1" s="1"/>
  <c r="L6" i="1" a="1"/>
  <c r="L6" i="1" s="1"/>
  <c r="G5" i="1"/>
  <c r="E5" i="1"/>
  <c r="E6" i="1" s="1"/>
  <c r="E7" i="1" s="1"/>
  <c r="E8" i="1" s="1"/>
  <c r="E9" i="1" s="1"/>
  <c r="E10" i="1" s="1"/>
  <c r="F3" i="1"/>
  <c r="F24" i="1" s="1"/>
  <c r="F4" i="1"/>
  <c r="D4" i="1"/>
  <c r="D3" i="1"/>
  <c r="D24" i="1" s="1"/>
  <c r="G4" i="1"/>
  <c r="G3" i="1"/>
  <c r="E48" i="1" s="1"/>
  <c r="E4" i="1"/>
  <c r="E3" i="1"/>
  <c r="B5" i="2"/>
  <c r="D54" i="8" l="1"/>
  <c r="D49" i="8"/>
  <c r="C54" i="8"/>
  <c r="C49" i="8"/>
  <c r="D26" i="1"/>
  <c r="F26" i="1"/>
  <c r="F28" i="8"/>
  <c r="L17" i="8"/>
  <c r="G17" i="8" s="1"/>
  <c r="E28" i="8"/>
  <c r="L18" i="8"/>
  <c r="D33" i="8"/>
  <c r="K12" i="8"/>
  <c r="D12" i="8"/>
  <c r="C59" i="8" s="1"/>
  <c r="K11" i="8"/>
  <c r="F11" i="8" s="1"/>
  <c r="F12" i="8"/>
  <c r="E59" i="8" s="1"/>
  <c r="G18" i="8"/>
  <c r="F67" i="8" s="1"/>
  <c r="D28" i="8"/>
  <c r="L15" i="8"/>
  <c r="G15" i="8" s="1"/>
  <c r="L16" i="8"/>
  <c r="G16" i="8" s="1"/>
  <c r="F34" i="8"/>
  <c r="D18" i="8"/>
  <c r="D35" i="8"/>
  <c r="D17" i="8"/>
  <c r="D14" i="8"/>
  <c r="D16" i="8"/>
  <c r="E35" i="8"/>
  <c r="E14" i="8"/>
  <c r="D63" i="8" s="1"/>
  <c r="F35" i="8"/>
  <c r="F18" i="8"/>
  <c r="G28" i="8"/>
  <c r="E30" i="8"/>
  <c r="E9" i="8"/>
  <c r="D56" i="8" s="1"/>
  <c r="L8" i="8"/>
  <c r="G8" i="8" s="1"/>
  <c r="L9" i="8"/>
  <c r="G9" i="8" s="1"/>
  <c r="L10" i="8"/>
  <c r="G10" i="8" s="1"/>
  <c r="L11" i="8"/>
  <c r="G11" i="8" s="1"/>
  <c r="F26" i="8"/>
  <c r="D34" i="8"/>
  <c r="G34" i="8"/>
  <c r="G40" i="8"/>
  <c r="D15" i="8"/>
  <c r="F29" i="8"/>
  <c r="D8" i="8"/>
  <c r="D10" i="8"/>
  <c r="K16" i="8"/>
  <c r="F16" i="8" s="1"/>
  <c r="D9" i="8"/>
  <c r="D29" i="8"/>
  <c r="E29" i="8"/>
  <c r="G14" i="8"/>
  <c r="G29" i="8"/>
  <c r="K14" i="8"/>
  <c r="F14" i="8" s="1"/>
  <c r="F10" i="8"/>
  <c r="K15" i="8"/>
  <c r="F15" i="8" s="1"/>
  <c r="G35" i="8"/>
  <c r="K17" i="8"/>
  <c r="F17" i="8" s="1"/>
  <c r="K8" i="8"/>
  <c r="F8" i="8" s="1"/>
  <c r="K9" i="8"/>
  <c r="F9" i="8" s="1"/>
  <c r="D36" i="1"/>
  <c r="F27" i="1"/>
  <c r="F52" i="1" s="1"/>
  <c r="G26" i="1"/>
  <c r="E35" i="1"/>
  <c r="F33" i="1"/>
  <c r="F60" i="1" s="1"/>
  <c r="D32" i="1"/>
  <c r="E34" i="1"/>
  <c r="E38" i="1"/>
  <c r="E26" i="1"/>
  <c r="D47" i="1" s="1"/>
  <c r="E36" i="1"/>
  <c r="E33" i="1"/>
  <c r="D60" i="1" s="1"/>
  <c r="E32" i="1"/>
  <c r="E28" i="1"/>
  <c r="D53" i="1" s="1"/>
  <c r="D27" i="1"/>
  <c r="C52" i="1" s="1"/>
  <c r="E30" i="1"/>
  <c r="E27" i="1"/>
  <c r="D52" i="1" s="1"/>
  <c r="E24" i="1"/>
  <c r="D46" i="1" s="1"/>
  <c r="G27" i="1"/>
  <c r="E52" i="1" s="1"/>
  <c r="E31" i="1"/>
  <c r="D33" i="1"/>
  <c r="C60" i="1" s="1"/>
  <c r="E29" i="1"/>
  <c r="G33" i="1"/>
  <c r="E60" i="1" s="1"/>
  <c r="E37" i="1"/>
  <c r="D64" i="1" s="1"/>
  <c r="G24" i="1"/>
  <c r="E46" i="1" s="1"/>
  <c r="G12" i="1"/>
  <c r="F6" i="1"/>
  <c r="F28" i="1" s="1"/>
  <c r="F53" i="1" s="1"/>
  <c r="D48" i="1"/>
  <c r="C48" i="1"/>
  <c r="F12" i="1"/>
  <c r="F34" i="1" s="1"/>
  <c r="F61" i="1" s="1"/>
  <c r="D9" i="1"/>
  <c r="D31" i="1" s="1"/>
  <c r="D8" i="1"/>
  <c r="D30" i="1" s="1"/>
  <c r="D7" i="1"/>
  <c r="D29" i="1" s="1"/>
  <c r="D12" i="1"/>
  <c r="D13" i="1"/>
  <c r="D6" i="1"/>
  <c r="D28" i="1" s="1"/>
  <c r="F46" i="1"/>
  <c r="G6" i="1"/>
  <c r="L10" i="1"/>
  <c r="G10" i="1"/>
  <c r="L9" i="1"/>
  <c r="G9" i="1" s="1"/>
  <c r="D16" i="1"/>
  <c r="D38" i="1" s="1"/>
  <c r="L8" i="1"/>
  <c r="G8" i="1" s="1"/>
  <c r="D15" i="1"/>
  <c r="D37" i="1" s="1"/>
  <c r="L7" i="1"/>
  <c r="G7" i="1" s="1"/>
  <c r="K13" i="1"/>
  <c r="F13" i="1" s="1"/>
  <c r="K16" i="1"/>
  <c r="F16" i="1" s="1"/>
  <c r="K15" i="1"/>
  <c r="F15" i="1" s="1"/>
  <c r="K14" i="1"/>
  <c r="F14" i="1" s="1"/>
  <c r="K10" i="1"/>
  <c r="F10" i="1" s="1"/>
  <c r="K9" i="1"/>
  <c r="F9" i="1" s="1"/>
  <c r="K8" i="1"/>
  <c r="F8" i="1" s="1"/>
  <c r="K7" i="1"/>
  <c r="F7" i="1" s="1"/>
  <c r="C46" i="1"/>
  <c r="L16" i="1"/>
  <c r="G16" i="1" s="1"/>
  <c r="G38" i="1" s="1"/>
  <c r="E65" i="1" s="1"/>
  <c r="L15" i="1"/>
  <c r="G15" i="1" s="1"/>
  <c r="L14" i="1"/>
  <c r="G14" i="1" s="1"/>
  <c r="L13" i="1"/>
  <c r="G13" i="1" s="1"/>
  <c r="C49" i="1"/>
  <c r="C47" i="1"/>
  <c r="F49" i="1"/>
  <c r="F48" i="1"/>
  <c r="F47" i="1"/>
  <c r="E47" i="1"/>
  <c r="E49" i="1"/>
  <c r="D49" i="1"/>
  <c r="D61" i="1"/>
  <c r="G37" i="8" l="1"/>
  <c r="F64" i="8"/>
  <c r="G33" i="8"/>
  <c r="F58" i="8"/>
  <c r="G38" i="8"/>
  <c r="F65" i="8"/>
  <c r="G36" i="8"/>
  <c r="F63" i="8"/>
  <c r="G31" i="8"/>
  <c r="F56" i="8"/>
  <c r="G32" i="8"/>
  <c r="F57" i="8"/>
  <c r="G30" i="8"/>
  <c r="F55" i="8"/>
  <c r="G39" i="8"/>
  <c r="F66" i="8"/>
  <c r="D40" i="8"/>
  <c r="C67" i="8"/>
  <c r="F30" i="8"/>
  <c r="E55" i="8"/>
  <c r="F32" i="8"/>
  <c r="E57" i="8"/>
  <c r="F33" i="8"/>
  <c r="E58" i="8"/>
  <c r="D30" i="8"/>
  <c r="C55" i="8"/>
  <c r="D38" i="8"/>
  <c r="C65" i="8"/>
  <c r="F39" i="8"/>
  <c r="E66" i="8"/>
  <c r="F40" i="8"/>
  <c r="E67" i="8"/>
  <c r="F38" i="8"/>
  <c r="E65" i="8"/>
  <c r="D39" i="8"/>
  <c r="C66" i="8"/>
  <c r="F31" i="8"/>
  <c r="E56" i="8"/>
  <c r="F37" i="8"/>
  <c r="E64" i="8"/>
  <c r="F36" i="8"/>
  <c r="E63" i="8"/>
  <c r="D31" i="8"/>
  <c r="C56" i="8"/>
  <c r="D32" i="8"/>
  <c r="C57" i="8"/>
  <c r="D36" i="8"/>
  <c r="C63" i="8"/>
  <c r="D37" i="8"/>
  <c r="C64" i="8"/>
  <c r="E31" i="8"/>
  <c r="E10" i="8"/>
  <c r="D57" i="8" s="1"/>
  <c r="E36" i="8"/>
  <c r="E15" i="8"/>
  <c r="D64" i="8" s="1"/>
  <c r="G29" i="1"/>
  <c r="E54" i="1" s="1"/>
  <c r="G32" i="1"/>
  <c r="E57" i="1" s="1"/>
  <c r="F29" i="1"/>
  <c r="F54" i="1" s="1"/>
  <c r="C63" i="1"/>
  <c r="D35" i="1"/>
  <c r="C62" i="1" s="1"/>
  <c r="D34" i="1"/>
  <c r="C61" i="1" s="1"/>
  <c r="F35" i="1"/>
  <c r="F62" i="1" s="1"/>
  <c r="G30" i="1"/>
  <c r="E55" i="1" s="1"/>
  <c r="G28" i="1"/>
  <c r="E53" i="1" s="1"/>
  <c r="F31" i="1"/>
  <c r="F56" i="1" s="1"/>
  <c r="F32" i="1"/>
  <c r="F57" i="1" s="1"/>
  <c r="F36" i="1"/>
  <c r="F63" i="1" s="1"/>
  <c r="F38" i="1"/>
  <c r="F65" i="1" s="1"/>
  <c r="G34" i="1"/>
  <c r="E61" i="1" s="1"/>
  <c r="G31" i="1"/>
  <c r="E56" i="1" s="1"/>
  <c r="G35" i="1"/>
  <c r="E62" i="1" s="1"/>
  <c r="G36" i="1"/>
  <c r="E63" i="1" s="1"/>
  <c r="G37" i="1"/>
  <c r="E64" i="1" s="1"/>
  <c r="F30" i="1"/>
  <c r="F55" i="1" s="1"/>
  <c r="F37" i="1"/>
  <c r="F64" i="1" s="1"/>
  <c r="C53" i="1"/>
  <c r="D54" i="1"/>
  <c r="D55" i="1"/>
  <c r="D57" i="1"/>
  <c r="C64" i="1"/>
  <c r="D63" i="1"/>
  <c r="C65" i="1"/>
  <c r="D56" i="1"/>
  <c r="D62" i="1"/>
  <c r="D65" i="1"/>
  <c r="C54" i="1"/>
  <c r="E16" i="8" l="1"/>
  <c r="D65" i="8" s="1"/>
  <c r="E37" i="8"/>
  <c r="E11" i="8"/>
  <c r="D58" i="8" s="1"/>
  <c r="E32" i="8"/>
  <c r="C55" i="1"/>
  <c r="E12" i="8" l="1"/>
  <c r="E33" i="8"/>
  <c r="E17" i="8"/>
  <c r="D66" i="8" s="1"/>
  <c r="E38" i="8"/>
  <c r="C56" i="1"/>
  <c r="C57" i="1"/>
  <c r="E34" i="8" l="1"/>
  <c r="D59" i="8"/>
  <c r="E18" i="8"/>
  <c r="E39" i="8"/>
  <c r="E40" i="8" l="1"/>
  <c r="D67" i="8"/>
</calcChain>
</file>

<file path=xl/sharedStrings.xml><?xml version="1.0" encoding="utf-8"?>
<sst xmlns="http://schemas.openxmlformats.org/spreadsheetml/2006/main" count="306" uniqueCount="89">
  <si>
    <t>Method</t>
  </si>
  <si>
    <t>t_train</t>
  </si>
  <si>
    <t>t_predict</t>
  </si>
  <si>
    <t>bu_objmse_evalmse</t>
  </si>
  <si>
    <t>bu_objmse_evalhmse</t>
  </si>
  <si>
    <t>bu_objtweedie_evalmse</t>
  </si>
  <si>
    <t>bu_objtweedie_evalhmse</t>
  </si>
  <si>
    <t>bu_objtweedie_evaltweedie</t>
  </si>
  <si>
    <t>bu_objhse_evalhmse</t>
  </si>
  <si>
    <t>bu_objhse_evalmse</t>
  </si>
  <si>
    <t>bu_objrhse_evalhmse</t>
  </si>
  <si>
    <t>Scenario</t>
  </si>
  <si>
    <t>BU</t>
  </si>
  <si>
    <t>SepAgg</t>
  </si>
  <si>
    <t>base</t>
  </si>
  <si>
    <t>ols</t>
  </si>
  <si>
    <t>wls_struct</t>
  </si>
  <si>
    <t>wls_var</t>
  </si>
  <si>
    <t>mint_shrink</t>
  </si>
  <si>
    <t>erm</t>
  </si>
  <si>
    <t>GlobalAll</t>
  </si>
  <si>
    <t>ReconTime</t>
  </si>
  <si>
    <t>DENSEBU</t>
  </si>
  <si>
    <t>    \midrule                                  </t>
  </si>
  <si>
    <t>    \bottomrule</t>
  </si>
  <si>
    <t>    \hspace{0.1cm}  SL  &amp;SL &amp;None &amp; $O(T(s_nn))$  &amp;$O(T(s_nn) + s_nn^2l)$</t>
  </si>
  <si>
    <t>    \hspace{0.1cm}  HL (dense)  &amp;HL (dense) &amp;None &amp; $O(T(s_nn + s_nn^3))$  &amp;$O(T(s_nn) + s_nn^3)$</t>
  </si>
  <si>
    <t>    \hspace{0.1cm}  HL (sparse) &amp;HL (sparse) &amp;None &amp; $O(T(s_nn + s_nn^2l))$  &amp;$O(T(s_nn) + s_nn^2l)$</t>
  </si>
  <si>
    <t>    \hspace{0.1cm}  SL  &amp;SL &amp;Base &amp; $O(l \cdot T(s_ln_l))$  &amp;$O(l \cdot T(s_ln_l))$  </t>
  </si>
  <si>
    <t>    \hspace{0.1cm}  SL  &amp;SL &amp;WLS-var  &amp; $O(l \cdot T(s_ln_l))$  &amp;$O(l \cdot T_p(n_l) + m^{*3})$</t>
  </si>
  <si>
    <t>    \hspace{0.1cm}  SL  &amp;SL &amp;MinT-shrink &amp; $O(l \cdot T(s_ln_l))$ &amp;$O(l \cdot T(s_ln_l) + m^3)$</t>
  </si>
  <si>
    <t>    \hspace{0.1cm}  SL  &amp;SL &amp;ERM &amp; $O(l \cdot T(n_l))$  &amp;$O(l \cdot T(s_ln_l) + m^3)$</t>
  </si>
  <si>
    <t>    \texttt{Global}                                </t>
  </si>
  <si>
    <t>    \hspace{0.1cm}  SL  &amp;SL &amp;Base &amp; $O(T(s_mm))$  &amp;$O(T(s_mm))$  </t>
  </si>
  <si>
    <t>    \hspace{0.1cm}  SL  &amp;SL &amp;MinT-shrink &amp; $O(T(s_mm))$ &amp;$O(T(s_mm) + m^3)$</t>
  </si>
  <si>
    <t>    \hspace{0.1cm}  SL  &amp;SL &amp;ERM &amp; $O(T(s_mm))$ &amp;$O(T(s_mm) + m^3)$</t>
  </si>
  <si>
    <t>    \texttt{Bottom-up}                                  </t>
  </si>
  <si>
    <t>    \texttt{Sep. agg.}                                  </t>
  </si>
  <si>
    <t>    \hspace{0.1cm}  SL  &amp;SL &amp;OLS  &amp; $O(l \cdot T(s_ln_l))$  &amp;$O(l \cdot T(s_ln_l) + m^{*3})$    </t>
  </si>
  <si>
    <t>    \hspace{0.1cm}  SL  &amp;SL &amp;WLS-struct &amp; $O(l \cdot T(s_ln_l))$  &amp;$O(l \cdot T(s_ln_l) + m^{*3})$  </t>
  </si>
  <si>
    <t>    \hspace{0.1cm}  SL  &amp;SL &amp;OLS  &amp; $O(T(s_mm))$  &amp;$O(T(s_mm) + m^{*3})$    </t>
  </si>
  <si>
    <t>    \hspace{0.1cm}  SL  &amp;SL &amp;WLS-struct &amp; $O(T(s_mm))$  &amp;$O(T(s_mm) + m^{*3})$  </t>
  </si>
  <si>
    <t>    \hspace{0.1cm}  SL  &amp;SL &amp;WLS-var  &amp; $O(T(s_mm))$  &amp;$O(T(s_mm) + m^{*3})$  </t>
  </si>
  <si>
    <t>\\</t>
  </si>
  <si>
    <t>All</t>
  </si>
  <si>
    <t>Single</t>
  </si>
  <si>
    <t>Separate</t>
  </si>
  <si>
    <t>Global</t>
  </si>
  <si>
    <t>Training</t>
  </si>
  <si>
    <t>Test</t>
  </si>
  <si>
    <t>SPARSEBU</t>
  </si>
  <si>
    <t>DENSE</t>
  </si>
  <si>
    <t>SPARSE</t>
  </si>
  <si>
    <t>sepagg_objse_evalmse</t>
  </si>
  <si>
    <t>globalall_objse_evalmse</t>
  </si>
  <si>
    <t>Experiment</t>
  </si>
  <si>
    <t>t_trainpredict</t>
  </si>
  <si>
    <t>bu_objhse_evalhmse_withtemp</t>
  </si>
  <si>
    <t>bu_objhse_evalhmse_withtemponly</t>
  </si>
  <si>
    <t>Naive</t>
  </si>
  <si>
    <t>SeasonalNaive</t>
  </si>
  <si>
    <t>AutoETS</t>
  </si>
  <si>
    <t>AutoARIMA</t>
  </si>
  <si>
    <t>AutoTheta</t>
  </si>
  <si>
    <t>CrostonOptimized</t>
  </si>
  <si>
    <t>\midrule</t>
  </si>
  <si>
    <t>\texttt{Bottom-up}</t>
  </si>
  <si>
    <t>\bottomrule</t>
  </si>
  <si>
    <t>\hspace{0.1cm} SL &amp;SL &amp;None &amp; $O(T(s_nn))$ &amp;$O(T(s_nn) + s_nn^3)$</t>
  </si>
  <si>
    <t>\hspace{0.1cm} SL &amp;SL &amp;None &amp; $O(T(s_nn))$ &amp;$O(T(s_nn) + s_nn^2l)$</t>
  </si>
  <si>
    <t>\hspace{0.1cm} HL (dense) &amp;HL (dense) &amp;None &amp; $O(T(s_nn + s_nn^3))$ &amp;$O(T(s_nn) + s_nn^3)$</t>
  </si>
  <si>
    <t>\hspace{0.1cm} HL (sparse) &amp;HL (sparse) &amp;None &amp; $O(T(s_nn + s_nn^2l))$ &amp;$O(T(s_nn) + s_nn^2l)$</t>
  </si>
  <si>
    <t xml:space="preserve">\midrule </t>
  </si>
  <si>
    <t xml:space="preserve">\texttt{Sep. agg.} </t>
  </si>
  <si>
    <t xml:space="preserve">\hspace{0.1cm} SL &amp;SL &amp;Base &amp; $O(l \cdot T(s_ln_l))$ &amp;$O(l \cdot T(s_ln_l))$ </t>
  </si>
  <si>
    <t xml:space="preserve">\hspace{0.1cm} SL &amp;SL &amp;OLS &amp; $O(l \cdot T(s_ln_l))$ &amp;$O(l \cdot T(s_ln_l) + m^{*3})$  </t>
  </si>
  <si>
    <t xml:space="preserve">\hspace{0.1cm} SL &amp;SL &amp;WLS-struct &amp; $O(l \cdot T(s_ln_l))$ &amp;$O(l \cdot T(s_ln_l) + m^{*3})$ </t>
  </si>
  <si>
    <t>\hspace{0.1cm} SL &amp;SL &amp;WLS-var &amp; $O(l \cdot T(s_ln_l))$ &amp;$O(l \cdot T_p(n_l) + m^{*3})$</t>
  </si>
  <si>
    <t>\hspace{0.1cm} SL &amp;SL &amp;MinT-shrink &amp; $O(l \cdot T(s_ln_l))$ &amp;$O(l \cdot T(s_ln_l) + m^3)$</t>
  </si>
  <si>
    <t>\hspace{0.1cm} SL &amp;SL &amp;ERM &amp; $O(l \cdot T(n_l))$ &amp;$O(l \cdot T(s_ln_l) + m^3)$</t>
  </si>
  <si>
    <t xml:space="preserve">\texttt{Global}  </t>
  </si>
  <si>
    <t xml:space="preserve">\hspace{0.1cm} SL &amp;SL &amp;Base &amp; $O(T(s_mm))$ &amp;$O(T(s_mm))$ </t>
  </si>
  <si>
    <t xml:space="preserve">\hspace{0.1cm} SL &amp;SL &amp;OLS &amp; $O(T(s_mm))$ &amp;$O(T(s_mm) + m^{*3})$  </t>
  </si>
  <si>
    <t xml:space="preserve">\hspace{0.1cm} SL &amp;SL &amp;WLS-struct &amp; $O(T(s_mm))$ &amp;$O(T(s_mm) + m^{*3})$ </t>
  </si>
  <si>
    <t xml:space="preserve">\hspace{0.1cm} SL &amp;SL &amp;WLS-var &amp; $O(T(s_mm))$ &amp;$O(T(s_mm) + m^{*3})$ </t>
  </si>
  <si>
    <t>\hspace{0.1cm} SL &amp;SL &amp;MinT-shrink &amp; $O(T(s_mm))$ &amp;$O(T(s_mm) + m^3)$</t>
  </si>
  <si>
    <t>\hspace{0.1cm} SL &amp;SL &amp;ERM &amp; $O(T(s_mm))$ &amp;$O(T(s_mm) + m^3)$</t>
  </si>
  <si>
    <t>bu_objmse_evalmse_dense</t>
  </si>
  <si>
    <t>bu_objhse_evalhmse_dense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</si>
</sst>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3" fontId="0" fillId="0" borderId="0" xfId="1" applyFont="1"/>
    <xf numFmtId="0" fontId="2" fillId="0" borderId="0" xfId="2"/>
    <xf numFmtId="164" fontId="0" fillId="0" borderId="0" xfId="1" applyNumberFormat="1" applyFont="1"/>
    <xf numFmtId="165" fontId="0" fillId="0" borderId="0" xfId="1" applyNumberFormat="1" applyFont="1"/>
    <xf numFmtId="0" fontId="0" fillId="2" borderId="0" xfId="0" applyFill="1"/>
    <xf numFmtId="0" fontId="0" fillId="0" borderId="0" xfId="0" applyFill="1"/>
    <xf numFmtId="43" fontId="0" fillId="0" borderId="0" xfId="1" applyFont="1" applyFill="1"/>
    <xf numFmtId="43" fontId="0" fillId="0" borderId="0" xfId="0" applyNumberFormat="1"/>
    <xf numFmtId="165" fontId="0" fillId="0" borderId="0" xfId="1" applyNumberFormat="1" applyFont="1" applyFill="1"/>
    <xf numFmtId="165" fontId="0" fillId="0" borderId="0" xfId="0" applyNumberForma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4BD8-267F-4773-94F8-52820C969B0F}">
  <dimension ref="A1:L68"/>
  <sheetViews>
    <sheetView zoomScaleNormal="100" workbookViewId="0">
      <selection activeCell="F48" sqref="F48"/>
    </sheetView>
  </sheetViews>
  <sheetFormatPr defaultRowHeight="14.5" x14ac:dyDescent="0.35"/>
  <cols>
    <col min="2" max="2" width="78.1796875" customWidth="1"/>
    <col min="3" max="3" width="5.7265625" bestFit="1" customWidth="1"/>
  </cols>
  <sheetData>
    <row r="1" spans="1:12" x14ac:dyDescent="0.35">
      <c r="D1" t="s">
        <v>45</v>
      </c>
      <c r="E1" t="s">
        <v>44</v>
      </c>
      <c r="F1" t="s">
        <v>45</v>
      </c>
      <c r="G1" t="s">
        <v>44</v>
      </c>
    </row>
    <row r="2" spans="1:12" x14ac:dyDescent="0.35">
      <c r="A2" t="s">
        <v>11</v>
      </c>
      <c r="B2" t="s">
        <v>0</v>
      </c>
      <c r="D2" t="s">
        <v>1</v>
      </c>
      <c r="E2" t="s">
        <v>1</v>
      </c>
      <c r="F2" t="s">
        <v>2</v>
      </c>
      <c r="G2" t="s">
        <v>2</v>
      </c>
      <c r="K2" t="s">
        <v>21</v>
      </c>
      <c r="L2" t="s">
        <v>21</v>
      </c>
    </row>
    <row r="3" spans="1:12" x14ac:dyDescent="0.35">
      <c r="A3" t="s">
        <v>12</v>
      </c>
      <c r="B3" t="s">
        <v>87</v>
      </c>
      <c r="D3" s="9">
        <f>SUMIFS(single!B:B, single!$A:$A, $B3)</f>
        <v>7.8672500699758503</v>
      </c>
      <c r="E3" s="10">
        <f>SUMIFS(all!B:B, all!$A:$A, $B3)</f>
        <v>173.09229883551501</v>
      </c>
      <c r="F3" s="9">
        <f>SUMIFS(single!C:C, single!$A:$A, $B3)</f>
        <v>1.07731376588344</v>
      </c>
      <c r="G3" s="10">
        <f>SUMIFS(all!C:C, all!$A:$A, $B3)</f>
        <v>10.9527505263686</v>
      </c>
    </row>
    <row r="4" spans="1:12" x14ac:dyDescent="0.35">
      <c r="A4" t="s">
        <v>12</v>
      </c>
      <c r="B4" t="s">
        <v>3</v>
      </c>
      <c r="D4" s="9">
        <f>SUMIFS(single!B:B, single!$A:$A, $B4)</f>
        <v>10.4369122199994</v>
      </c>
      <c r="E4" s="10">
        <f>SUMIFS(all!B:B, all!$A:$A, $B4)</f>
        <v>173.555983769893</v>
      </c>
      <c r="F4" s="9">
        <f>SUMIFS(single!C:C, single!$A:$A, $B4)</f>
        <v>0.13646509000027399</v>
      </c>
      <c r="G4" s="10">
        <f>SUMIFS(all!C:C, all!$A:$A, $B4)</f>
        <v>9.9010741762816892</v>
      </c>
      <c r="H4" s="8"/>
      <c r="I4" t="s">
        <v>52</v>
      </c>
      <c r="L4" s="1"/>
    </row>
    <row r="5" spans="1:12" x14ac:dyDescent="0.35">
      <c r="A5" t="s">
        <v>12</v>
      </c>
      <c r="B5" t="s">
        <v>88</v>
      </c>
      <c r="D5" s="9">
        <f>SUMIFS(single!B:B, single!$A:$A, $B5)</f>
        <v>13.7637144774198</v>
      </c>
      <c r="E5" s="10">
        <f>SUMIFS(all!B:B, all!$A:$A, $B5)</f>
        <v>1184.7134108468799</v>
      </c>
      <c r="F5" s="9">
        <f>SUMIFS(single!C:C, single!$A:$A, $B5)</f>
        <v>1.0655664205551101</v>
      </c>
      <c r="G5" s="10">
        <f>SUMIFS(all!C:C, all!$A:$A, $B5)</f>
        <v>9.6051707044243795</v>
      </c>
      <c r="H5" s="8"/>
      <c r="L5" s="1"/>
    </row>
    <row r="6" spans="1:12" x14ac:dyDescent="0.35">
      <c r="A6" t="s">
        <v>12</v>
      </c>
      <c r="B6" t="s">
        <v>8</v>
      </c>
      <c r="D6" s="9">
        <f>SUMIFS(single!B:B, single!$A:$A, $B6)</f>
        <v>12.1102842400001</v>
      </c>
      <c r="E6" s="10">
        <f>SUMIFS(all!B:B, all!$A:$A, $B6)</f>
        <v>317.82606940045901</v>
      </c>
      <c r="F6" s="9">
        <f>SUMIFS(single!C:C, single!$A:$A, $B6)</f>
        <v>0.13109078999996199</v>
      </c>
      <c r="G6" s="10">
        <f>SUMIFS(all!C:C, all!$A:$A, $B6)</f>
        <v>10.894370362162499</v>
      </c>
      <c r="H6" s="8"/>
      <c r="I6" t="s">
        <v>52</v>
      </c>
      <c r="L6" s="1"/>
    </row>
    <row r="7" spans="1:12" x14ac:dyDescent="0.35">
      <c r="A7" t="s">
        <v>13</v>
      </c>
      <c r="B7" t="s">
        <v>14</v>
      </c>
      <c r="D7" s="9">
        <f>single!B9</f>
        <v>10.7668421599995</v>
      </c>
      <c r="E7" s="10">
        <f>all!B13</f>
        <v>36017.817437428203</v>
      </c>
      <c r="F7" s="9">
        <f>single!C9</f>
        <v>4.4305689799999497</v>
      </c>
      <c r="G7" s="10">
        <f>all!C13</f>
        <v>102.68093055784701</v>
      </c>
      <c r="H7" s="8"/>
      <c r="L7" s="1"/>
    </row>
    <row r="8" spans="1:12" x14ac:dyDescent="0.35">
      <c r="A8" t="s">
        <v>13</v>
      </c>
      <c r="B8" t="s">
        <v>15</v>
      </c>
      <c r="D8" s="9">
        <f>D$7</f>
        <v>10.7668421599995</v>
      </c>
      <c r="E8" s="10">
        <f>E7</f>
        <v>36017.817437428203</v>
      </c>
      <c r="F8" s="9">
        <f>F$7 + K8</f>
        <v>4.5012981299998467</v>
      </c>
      <c r="G8" s="10">
        <f>G$7 + L8</f>
        <v>149.14322988539931</v>
      </c>
      <c r="H8" s="8"/>
      <c r="K8" s="6">
        <f t="array" ref="K8:K12">TRANSPOSE(single!D9:H9)</f>
        <v>7.0729149999897295E-2</v>
      </c>
      <c r="L8" s="7">
        <f t="array" ref="L8:L12">TRANSPOSE(all!D13:H13)</f>
        <v>46.462299327552302</v>
      </c>
    </row>
    <row r="9" spans="1:12" x14ac:dyDescent="0.35">
      <c r="A9" t="s">
        <v>13</v>
      </c>
      <c r="B9" t="s">
        <v>16</v>
      </c>
      <c r="D9" s="9">
        <f t="shared" ref="D9:D12" si="0">D$7</f>
        <v>10.7668421599995</v>
      </c>
      <c r="E9" s="10">
        <f t="shared" ref="E9:E12" si="1">E8</f>
        <v>36017.817437428203</v>
      </c>
      <c r="F9" s="9">
        <f>F$7 + K9</f>
        <v>4.5052265799997224</v>
      </c>
      <c r="G9" s="10">
        <f t="shared" ref="G9:G12" si="2">G$7 + L9</f>
        <v>151.20558112338182</v>
      </c>
      <c r="H9" s="8"/>
      <c r="K9" s="6">
        <v>7.4657599999773006E-2</v>
      </c>
      <c r="L9" s="7">
        <v>48.524650565534799</v>
      </c>
    </row>
    <row r="10" spans="1:12" x14ac:dyDescent="0.35">
      <c r="A10" t="s">
        <v>13</v>
      </c>
      <c r="B10" t="s">
        <v>17</v>
      </c>
      <c r="D10" s="9">
        <f t="shared" si="0"/>
        <v>10.7668421599995</v>
      </c>
      <c r="E10" s="10">
        <f t="shared" si="1"/>
        <v>36017.817437428203</v>
      </c>
      <c r="F10" s="9">
        <f>F$7 + K10</f>
        <v>4.5156310599999383</v>
      </c>
      <c r="G10" s="10">
        <f t="shared" si="2"/>
        <v>151.08299227505921</v>
      </c>
      <c r="H10" s="8"/>
      <c r="K10" s="6">
        <v>8.5062079999988702E-2</v>
      </c>
      <c r="L10" s="7">
        <v>48.402061717212199</v>
      </c>
    </row>
    <row r="11" spans="1:12" x14ac:dyDescent="0.35">
      <c r="A11" t="s">
        <v>13</v>
      </c>
      <c r="B11" t="s">
        <v>18</v>
      </c>
      <c r="D11" s="9">
        <f t="shared" si="0"/>
        <v>10.7668421599995</v>
      </c>
      <c r="E11" s="10">
        <f t="shared" si="1"/>
        <v>36017.817437428203</v>
      </c>
      <c r="F11" s="9">
        <f>F$7 + K11</f>
        <v>5.8426654499999096</v>
      </c>
      <c r="G11" s="10">
        <f t="shared" si="2"/>
        <v>305.25052067786402</v>
      </c>
      <c r="H11" s="8"/>
      <c r="K11" s="6">
        <v>1.4120964699999601</v>
      </c>
      <c r="L11" s="7">
        <v>202.56959012001701</v>
      </c>
    </row>
    <row r="12" spans="1:12" x14ac:dyDescent="0.35">
      <c r="A12" t="s">
        <v>13</v>
      </c>
      <c r="B12" t="s">
        <v>19</v>
      </c>
      <c r="D12" s="9">
        <f t="shared" si="0"/>
        <v>10.7668421599995</v>
      </c>
      <c r="E12" s="10">
        <f t="shared" si="1"/>
        <v>36017.817437428203</v>
      </c>
      <c r="F12" s="9">
        <f>F$7 + K12</f>
        <v>5.9761778899999491</v>
      </c>
      <c r="G12" s="10">
        <f t="shared" si="2"/>
        <v>238.52884015217401</v>
      </c>
      <c r="H12" s="8"/>
      <c r="K12" s="6">
        <v>1.5456089099999999</v>
      </c>
      <c r="L12" s="7">
        <v>135.84790959432701</v>
      </c>
    </row>
    <row r="13" spans="1:12" x14ac:dyDescent="0.35">
      <c r="A13" t="s">
        <v>20</v>
      </c>
      <c r="B13" t="s">
        <v>14</v>
      </c>
      <c r="D13" s="9">
        <f>single!B2</f>
        <v>4.2555720500002199</v>
      </c>
      <c r="E13" s="10">
        <f>all!B2</f>
        <v>172.70429888591099</v>
      </c>
      <c r="F13" s="9">
        <f>single!C2</f>
        <v>2.4326440900000299</v>
      </c>
      <c r="G13" s="10">
        <f>all!C2</f>
        <v>70.9903862811625</v>
      </c>
      <c r="H13" s="8"/>
      <c r="L13" s="1"/>
    </row>
    <row r="14" spans="1:12" x14ac:dyDescent="0.35">
      <c r="A14" t="s">
        <v>20</v>
      </c>
      <c r="B14" t="s">
        <v>15</v>
      </c>
      <c r="D14" s="9">
        <f>D$13</f>
        <v>4.2555720500002199</v>
      </c>
      <c r="E14" s="10">
        <f>E13</f>
        <v>172.70429888591099</v>
      </c>
      <c r="F14" s="9">
        <f>F$13 + K14</f>
        <v>2.5024555200001477</v>
      </c>
      <c r="G14" s="10">
        <f>G$13 + L14</f>
        <v>117.5411079347133</v>
      </c>
      <c r="H14" s="8"/>
      <c r="K14" s="6">
        <f t="array" ref="K14:K18">TRANSPOSE(single!D2:H2)</f>
        <v>6.9811430000117899E-2</v>
      </c>
      <c r="L14" s="7">
        <f t="array" ref="L14:L18">TRANSPOSE(all!D2:H2)</f>
        <v>46.550721653550802</v>
      </c>
    </row>
    <row r="15" spans="1:12" x14ac:dyDescent="0.35">
      <c r="A15" t="s">
        <v>20</v>
      </c>
      <c r="B15" t="s">
        <v>16</v>
      </c>
      <c r="D15" s="9">
        <f t="shared" ref="D15:D18" si="3">D$13</f>
        <v>4.2555720500002199</v>
      </c>
      <c r="E15" s="10">
        <f t="shared" ref="E15:E18" si="4">E14</f>
        <v>172.70429888591099</v>
      </c>
      <c r="F15" s="9">
        <f>F$13 + K15</f>
        <v>2.5069732199999626</v>
      </c>
      <c r="G15" s="10">
        <f t="shared" ref="G15:G18" si="5">G$13 + L15</f>
        <v>119.64325733259321</v>
      </c>
      <c r="H15" s="8"/>
      <c r="K15" s="6">
        <v>7.43291299999327E-2</v>
      </c>
      <c r="L15" s="7">
        <v>48.652871051430701</v>
      </c>
    </row>
    <row r="16" spans="1:12" x14ac:dyDescent="0.35">
      <c r="A16" t="s">
        <v>20</v>
      </c>
      <c r="B16" t="s">
        <v>17</v>
      </c>
      <c r="D16" s="9">
        <f t="shared" si="3"/>
        <v>4.2555720500002199</v>
      </c>
      <c r="E16" s="10">
        <f t="shared" si="4"/>
        <v>172.70429888591099</v>
      </c>
      <c r="F16" s="9">
        <f>F$13 + K16</f>
        <v>2.5124232400003157</v>
      </c>
      <c r="G16" s="10">
        <f t="shared" si="5"/>
        <v>119.48895929530261</v>
      </c>
      <c r="H16" s="8"/>
      <c r="K16" s="6">
        <v>7.9779150000285806E-2</v>
      </c>
      <c r="L16" s="7">
        <v>48.498573014140099</v>
      </c>
    </row>
    <row r="17" spans="1:12" x14ac:dyDescent="0.35">
      <c r="A17" t="s">
        <v>20</v>
      </c>
      <c r="B17" t="s">
        <v>18</v>
      </c>
      <c r="D17" s="9">
        <f t="shared" si="3"/>
        <v>4.2555720500002199</v>
      </c>
      <c r="E17" s="10">
        <f t="shared" si="4"/>
        <v>172.70429888591099</v>
      </c>
      <c r="F17" s="9">
        <f>F$13 + K17</f>
        <v>4.1656783699996502</v>
      </c>
      <c r="G17" s="10">
        <f t="shared" si="5"/>
        <v>274.40801581740351</v>
      </c>
      <c r="H17" s="8"/>
      <c r="K17" s="6">
        <v>1.7330342799996199</v>
      </c>
      <c r="L17" s="7">
        <v>203.41762953624101</v>
      </c>
    </row>
    <row r="18" spans="1:12" x14ac:dyDescent="0.35">
      <c r="A18" t="s">
        <v>20</v>
      </c>
      <c r="B18" t="s">
        <v>19</v>
      </c>
      <c r="D18" s="9">
        <f t="shared" si="3"/>
        <v>4.2555720500002199</v>
      </c>
      <c r="E18" s="10">
        <f t="shared" si="4"/>
        <v>172.70429888591099</v>
      </c>
      <c r="F18" s="9">
        <f>F$13 + K18</f>
        <v>4.0006727200001402</v>
      </c>
      <c r="G18" s="10">
        <f t="shared" si="5"/>
        <v>206.87516397982751</v>
      </c>
      <c r="H18" s="8"/>
      <c r="K18" s="6">
        <v>1.5680286300001101</v>
      </c>
      <c r="L18" s="7">
        <v>135.884777698665</v>
      </c>
    </row>
    <row r="21" spans="1:12" x14ac:dyDescent="0.35">
      <c r="A21" t="s">
        <v>22</v>
      </c>
      <c r="B21" t="s">
        <v>8</v>
      </c>
      <c r="D21" s="5"/>
      <c r="E21" s="5"/>
      <c r="F21" s="5"/>
      <c r="G21" s="5"/>
    </row>
    <row r="22" spans="1:12" x14ac:dyDescent="0.35">
      <c r="A22" t="s">
        <v>50</v>
      </c>
      <c r="B22" t="s">
        <v>3</v>
      </c>
      <c r="D22" s="5"/>
      <c r="E22" s="5"/>
      <c r="F22" s="5"/>
      <c r="G22" s="5"/>
    </row>
    <row r="25" spans="1:12" x14ac:dyDescent="0.35">
      <c r="A25" t="s">
        <v>12</v>
      </c>
      <c r="B25" t="s">
        <v>3</v>
      </c>
      <c r="I25" t="s">
        <v>51</v>
      </c>
    </row>
    <row r="26" spans="1:12" x14ac:dyDescent="0.35">
      <c r="A26" t="s">
        <v>12</v>
      </c>
      <c r="B26" t="s">
        <v>3</v>
      </c>
      <c r="D26" s="3">
        <f>D4 / D$4</f>
        <v>1</v>
      </c>
      <c r="E26" s="3">
        <f>E4 / E$4</f>
        <v>1</v>
      </c>
      <c r="F26" s="3">
        <f>F4 / F$4</f>
        <v>1</v>
      </c>
      <c r="G26" s="3">
        <f>G4 / G$4</f>
        <v>1</v>
      </c>
      <c r="I26" t="s">
        <v>52</v>
      </c>
    </row>
    <row r="27" spans="1:12" x14ac:dyDescent="0.35">
      <c r="A27" t="s">
        <v>12</v>
      </c>
      <c r="B27" t="s">
        <v>8</v>
      </c>
      <c r="D27" s="3"/>
      <c r="E27" s="3"/>
      <c r="F27" s="3"/>
      <c r="G27" s="3"/>
      <c r="I27" t="s">
        <v>51</v>
      </c>
    </row>
    <row r="28" spans="1:12" x14ac:dyDescent="0.35">
      <c r="A28" t="s">
        <v>12</v>
      </c>
      <c r="B28" t="s">
        <v>8</v>
      </c>
      <c r="D28" s="3">
        <f>D6 / D$4</f>
        <v>1.1603320967665278</v>
      </c>
      <c r="E28" s="3">
        <f>E6 / E$4</f>
        <v>1.8312596460047419</v>
      </c>
      <c r="F28" s="3">
        <f>F6 / F$4</f>
        <v>0.9606177667834227</v>
      </c>
      <c r="G28" s="3">
        <f>G6 / G$4</f>
        <v>1.1003220628586219</v>
      </c>
      <c r="I28" t="s">
        <v>52</v>
      </c>
    </row>
    <row r="29" spans="1:12" x14ac:dyDescent="0.35">
      <c r="A29" t="s">
        <v>13</v>
      </c>
      <c r="B29" t="s">
        <v>14</v>
      </c>
      <c r="D29" s="3">
        <f t="shared" ref="D29:G40" si="6">D7 / D$4</f>
        <v>1.0316118343285368</v>
      </c>
      <c r="E29" s="3">
        <f>E7 / E$4</f>
        <v>207.52852569567389</v>
      </c>
      <c r="F29" s="3">
        <f>F7 / F$4</f>
        <v>32.466684190008259</v>
      </c>
      <c r="G29" s="3">
        <f t="shared" si="6"/>
        <v>10.370685920505691</v>
      </c>
    </row>
    <row r="30" spans="1:12" x14ac:dyDescent="0.35">
      <c r="A30" t="s">
        <v>13</v>
      </c>
      <c r="B30" t="s">
        <v>15</v>
      </c>
      <c r="D30" s="3">
        <f t="shared" si="6"/>
        <v>1.0316118343285368</v>
      </c>
      <c r="E30" s="3">
        <f>E8 / E$4</f>
        <v>207.52852569567389</v>
      </c>
      <c r="F30" s="3">
        <f>F8 / F$4</f>
        <v>32.984979015444971</v>
      </c>
      <c r="G30" s="3">
        <f t="shared" si="6"/>
        <v>15.063338303502084</v>
      </c>
    </row>
    <row r="31" spans="1:12" x14ac:dyDescent="0.35">
      <c r="A31" t="s">
        <v>13</v>
      </c>
      <c r="B31" t="s">
        <v>16</v>
      </c>
      <c r="D31" s="3">
        <f t="shared" si="6"/>
        <v>1.0316118343285368</v>
      </c>
      <c r="E31" s="3">
        <f>E9 / E$4</f>
        <v>207.52852569567389</v>
      </c>
      <c r="F31" s="3">
        <f>F9 / F$4</f>
        <v>33.01376623128067</v>
      </c>
      <c r="G31" s="3">
        <f t="shared" si="6"/>
        <v>15.271634009731912</v>
      </c>
    </row>
    <row r="32" spans="1:12" x14ac:dyDescent="0.35">
      <c r="A32" t="s">
        <v>13</v>
      </c>
      <c r="B32" t="s">
        <v>17</v>
      </c>
      <c r="D32" s="3">
        <f t="shared" si="6"/>
        <v>1.0316118343285368</v>
      </c>
      <c r="E32" s="3">
        <f>E10 / E$4</f>
        <v>207.52852569567389</v>
      </c>
      <c r="F32" s="3">
        <f>F10 / F$4</f>
        <v>33.090009027150259</v>
      </c>
      <c r="G32" s="3">
        <f t="shared" si="6"/>
        <v>15.259252641191489</v>
      </c>
    </row>
    <row r="33" spans="1:7" x14ac:dyDescent="0.35">
      <c r="A33" t="s">
        <v>13</v>
      </c>
      <c r="B33" t="s">
        <v>18</v>
      </c>
      <c r="D33" s="3">
        <f t="shared" si="6"/>
        <v>1.0316118343285368</v>
      </c>
      <c r="E33" s="3">
        <f>E11 / E$4</f>
        <v>207.52852569567389</v>
      </c>
      <c r="F33" s="3">
        <f>F11 / F$4</f>
        <v>42.814359701724293</v>
      </c>
      <c r="G33" s="3">
        <f t="shared" si="6"/>
        <v>30.830040785786707</v>
      </c>
    </row>
    <row r="34" spans="1:7" x14ac:dyDescent="0.35">
      <c r="A34" t="s">
        <v>13</v>
      </c>
      <c r="B34" t="s">
        <v>19</v>
      </c>
      <c r="D34" s="3">
        <f t="shared" si="6"/>
        <v>1.0316118343285368</v>
      </c>
      <c r="E34" s="3">
        <f>E12 / E$4</f>
        <v>207.52852569567389</v>
      </c>
      <c r="F34" s="3">
        <f>F12 / F$4</f>
        <v>43.792723032593543</v>
      </c>
      <c r="G34" s="3">
        <f t="shared" si="6"/>
        <v>24.091208277539902</v>
      </c>
    </row>
    <row r="35" spans="1:7" x14ac:dyDescent="0.35">
      <c r="A35" t="s">
        <v>20</v>
      </c>
      <c r="B35" t="s">
        <v>14</v>
      </c>
      <c r="D35" s="3">
        <f t="shared" si="6"/>
        <v>0.40774243955464301</v>
      </c>
      <c r="E35" s="3">
        <f>E13 / E$4</f>
        <v>0.99509273684789101</v>
      </c>
      <c r="F35" s="3">
        <f>F13 / F$4</f>
        <v>17.826127473298452</v>
      </c>
      <c r="G35" s="3">
        <f t="shared" si="6"/>
        <v>7.1699681284301491</v>
      </c>
    </row>
    <row r="36" spans="1:7" x14ac:dyDescent="0.35">
      <c r="A36" t="s">
        <v>20</v>
      </c>
      <c r="B36" t="s">
        <v>15</v>
      </c>
      <c r="D36" s="3">
        <f t="shared" si="6"/>
        <v>0.40774243955464301</v>
      </c>
      <c r="E36" s="3">
        <f>E14 / E$4</f>
        <v>0.99509273684789101</v>
      </c>
      <c r="F36" s="3">
        <f>F14 / F$4</f>
        <v>18.337697355383149</v>
      </c>
      <c r="G36" s="3">
        <f t="shared" si="6"/>
        <v>11.871551090515657</v>
      </c>
    </row>
    <row r="37" spans="1:7" x14ac:dyDescent="0.35">
      <c r="A37" t="s">
        <v>20</v>
      </c>
      <c r="B37" t="s">
        <v>16</v>
      </c>
      <c r="D37" s="3">
        <f t="shared" si="6"/>
        <v>0.40774243955464301</v>
      </c>
      <c r="E37" s="3">
        <f>E15 / E$4</f>
        <v>0.99509273684789101</v>
      </c>
      <c r="F37" s="3">
        <f>F15 / F$4</f>
        <v>18.370802525355966</v>
      </c>
      <c r="G37" s="3">
        <f t="shared" si="6"/>
        <v>12.083866376761636</v>
      </c>
    </row>
    <row r="38" spans="1:7" x14ac:dyDescent="0.35">
      <c r="A38" t="s">
        <v>20</v>
      </c>
      <c r="B38" t="s">
        <v>17</v>
      </c>
      <c r="D38" s="3">
        <f t="shared" si="6"/>
        <v>0.40774243955464301</v>
      </c>
      <c r="E38" s="3">
        <f>E16 / E$4</f>
        <v>0.99509273684789101</v>
      </c>
      <c r="F38" s="3">
        <f>F16 / F$4</f>
        <v>18.410739625755358</v>
      </c>
      <c r="G38" s="3">
        <f t="shared" si="6"/>
        <v>12.068282407331305</v>
      </c>
    </row>
    <row r="39" spans="1:7" x14ac:dyDescent="0.35">
      <c r="A39" t="s">
        <v>20</v>
      </c>
      <c r="B39" t="s">
        <v>18</v>
      </c>
      <c r="D39" s="3">
        <f t="shared" si="6"/>
        <v>0.40774243955464301</v>
      </c>
      <c r="E39" s="3">
        <f>E17 / E$4</f>
        <v>0.99509273684789101</v>
      </c>
      <c r="F39" s="3">
        <f>F17 / F$4</f>
        <v>30.525597205785644</v>
      </c>
      <c r="G39" s="3">
        <f t="shared" si="6"/>
        <v>27.714974247416091</v>
      </c>
    </row>
    <row r="40" spans="1:7" x14ac:dyDescent="0.35">
      <c r="A40" t="s">
        <v>20</v>
      </c>
      <c r="B40" t="s">
        <v>19</v>
      </c>
      <c r="D40" s="3">
        <f t="shared" si="6"/>
        <v>0.40774243955464301</v>
      </c>
      <c r="E40" s="3">
        <f>E18 / E$4</f>
        <v>0.99509273684789101</v>
      </c>
      <c r="F40" s="3">
        <f>F18 / F$4</f>
        <v>29.316455365926245</v>
      </c>
      <c r="G40" s="3">
        <f t="shared" si="6"/>
        <v>20.894214132382018</v>
      </c>
    </row>
    <row r="46" spans="1:7" x14ac:dyDescent="0.35">
      <c r="A46" t="s">
        <v>65</v>
      </c>
    </row>
    <row r="47" spans="1:7" x14ac:dyDescent="0.35">
      <c r="A47" t="s">
        <v>66</v>
      </c>
      <c r="G47" s="2" t="s">
        <v>43</v>
      </c>
    </row>
    <row r="48" spans="1:7" x14ac:dyDescent="0.35">
      <c r="A48" t="s">
        <v>68</v>
      </c>
      <c r="C48" t="str">
        <f>"&amp;"&amp;ROUND(D3, 2)</f>
        <v>&amp;7.87</v>
      </c>
      <c r="D48" t="str">
        <f t="shared" ref="D48:F48" si="7">"&amp;"&amp;ROUND(E3, 1)</f>
        <v>&amp;173.1</v>
      </c>
      <c r="E48" t="str">
        <f t="shared" si="7"/>
        <v>&amp;1.1</v>
      </c>
      <c r="F48" t="str">
        <f t="shared" si="7"/>
        <v>&amp;11</v>
      </c>
      <c r="G48" s="2" t="s">
        <v>43</v>
      </c>
    </row>
    <row r="49" spans="1:7" x14ac:dyDescent="0.35">
      <c r="A49" t="s">
        <v>69</v>
      </c>
      <c r="C49" t="str">
        <f t="shared" ref="C49:F49" si="8">"&amp;"&amp;ROUND(D4, 1)</f>
        <v>&amp;10.4</v>
      </c>
      <c r="D49" t="str">
        <f t="shared" si="8"/>
        <v>&amp;173.6</v>
      </c>
      <c r="E49" t="str">
        <f t="shared" si="8"/>
        <v>&amp;0.1</v>
      </c>
      <c r="F49" t="str">
        <f t="shared" si="8"/>
        <v>&amp;9.9</v>
      </c>
      <c r="G49" s="2" t="s">
        <v>43</v>
      </c>
    </row>
    <row r="50" spans="1:7" x14ac:dyDescent="0.35">
      <c r="A50" t="s">
        <v>70</v>
      </c>
      <c r="C50" t="str">
        <f t="shared" ref="C50:F50" si="9">"&amp;"&amp;ROUND(D5, 1)</f>
        <v>&amp;13.8</v>
      </c>
      <c r="D50" t="str">
        <f t="shared" si="9"/>
        <v>&amp;1184.7</v>
      </c>
      <c r="E50" t="str">
        <f t="shared" si="9"/>
        <v>&amp;1.1</v>
      </c>
      <c r="F50" t="str">
        <f t="shared" si="9"/>
        <v>&amp;9.6</v>
      </c>
      <c r="G50" s="2" t="s">
        <v>43</v>
      </c>
    </row>
    <row r="51" spans="1:7" x14ac:dyDescent="0.35">
      <c r="A51" t="s">
        <v>71</v>
      </c>
      <c r="C51" t="str">
        <f t="shared" ref="C51:F51" si="10">"&amp;"&amp;ROUND(D6, 1)</f>
        <v>&amp;12.1</v>
      </c>
      <c r="D51" t="str">
        <f t="shared" si="10"/>
        <v>&amp;317.8</v>
      </c>
      <c r="E51" t="str">
        <f t="shared" si="10"/>
        <v>&amp;0.1</v>
      </c>
      <c r="F51" t="str">
        <f t="shared" si="10"/>
        <v>&amp;10.9</v>
      </c>
      <c r="G51" s="2" t="s">
        <v>43</v>
      </c>
    </row>
    <row r="52" spans="1:7" x14ac:dyDescent="0.35">
      <c r="A52" t="s">
        <v>72</v>
      </c>
    </row>
    <row r="53" spans="1:7" x14ac:dyDescent="0.35">
      <c r="A53" t="s">
        <v>73</v>
      </c>
      <c r="G53" s="2" t="s">
        <v>43</v>
      </c>
    </row>
    <row r="54" spans="1:7" x14ac:dyDescent="0.35">
      <c r="A54" t="s">
        <v>74</v>
      </c>
      <c r="C54" t="str">
        <f>"&amp;"&amp;ROUND(D7, 1)</f>
        <v>&amp;10.8</v>
      </c>
      <c r="D54" t="str">
        <f t="shared" ref="D54:F54" si="11">"&amp;"&amp;ROUND(E7, 1)</f>
        <v>&amp;36017.8</v>
      </c>
      <c r="E54" t="str">
        <f t="shared" si="11"/>
        <v>&amp;4.4</v>
      </c>
      <c r="F54" t="str">
        <f t="shared" si="11"/>
        <v>&amp;102.7</v>
      </c>
      <c r="G54" s="2" t="s">
        <v>43</v>
      </c>
    </row>
    <row r="55" spans="1:7" x14ac:dyDescent="0.35">
      <c r="A55" t="s">
        <v>75</v>
      </c>
      <c r="C55" t="str">
        <f t="shared" ref="C55:F55" si="12">"&amp;"&amp;ROUND(D8, 1)</f>
        <v>&amp;10.8</v>
      </c>
      <c r="D55" t="str">
        <f t="shared" si="12"/>
        <v>&amp;36017.8</v>
      </c>
      <c r="E55" t="str">
        <f t="shared" si="12"/>
        <v>&amp;4.5</v>
      </c>
      <c r="F55" t="str">
        <f t="shared" si="12"/>
        <v>&amp;149.1</v>
      </c>
      <c r="G55" s="2" t="s">
        <v>43</v>
      </c>
    </row>
    <row r="56" spans="1:7" x14ac:dyDescent="0.35">
      <c r="A56" t="s">
        <v>76</v>
      </c>
      <c r="C56" t="str">
        <f t="shared" ref="C56:F56" si="13">"&amp;"&amp;ROUND(D9, 1)</f>
        <v>&amp;10.8</v>
      </c>
      <c r="D56" t="str">
        <f t="shared" si="13"/>
        <v>&amp;36017.8</v>
      </c>
      <c r="E56" t="str">
        <f t="shared" si="13"/>
        <v>&amp;4.5</v>
      </c>
      <c r="F56" t="str">
        <f t="shared" si="13"/>
        <v>&amp;151.2</v>
      </c>
      <c r="G56" s="2" t="s">
        <v>43</v>
      </c>
    </row>
    <row r="57" spans="1:7" x14ac:dyDescent="0.35">
      <c r="A57" t="s">
        <v>77</v>
      </c>
      <c r="C57" t="str">
        <f t="shared" ref="C57:F57" si="14">"&amp;"&amp;ROUND(D10, 1)</f>
        <v>&amp;10.8</v>
      </c>
      <c r="D57" t="str">
        <f t="shared" si="14"/>
        <v>&amp;36017.8</v>
      </c>
      <c r="E57" t="str">
        <f t="shared" si="14"/>
        <v>&amp;4.5</v>
      </c>
      <c r="F57" t="str">
        <f t="shared" si="14"/>
        <v>&amp;151.1</v>
      </c>
      <c r="G57" s="2" t="s">
        <v>43</v>
      </c>
    </row>
    <row r="58" spans="1:7" x14ac:dyDescent="0.35">
      <c r="A58" t="s">
        <v>78</v>
      </c>
      <c r="C58" t="str">
        <f t="shared" ref="C58:F58" si="15">"&amp;"&amp;ROUND(D11, 1)</f>
        <v>&amp;10.8</v>
      </c>
      <c r="D58" t="str">
        <f t="shared" si="15"/>
        <v>&amp;36017.8</v>
      </c>
      <c r="E58" t="str">
        <f t="shared" si="15"/>
        <v>&amp;5.8</v>
      </c>
      <c r="F58" t="str">
        <f t="shared" si="15"/>
        <v>&amp;305.3</v>
      </c>
      <c r="G58" s="2" t="s">
        <v>43</v>
      </c>
    </row>
    <row r="59" spans="1:7" x14ac:dyDescent="0.35">
      <c r="A59" t="s">
        <v>79</v>
      </c>
      <c r="C59" t="str">
        <f t="shared" ref="C59:F59" si="16">"&amp;"&amp;ROUND(D12, 1)</f>
        <v>&amp;10.8</v>
      </c>
      <c r="D59" t="str">
        <f t="shared" si="16"/>
        <v>&amp;36017.8</v>
      </c>
      <c r="E59" t="str">
        <f t="shared" si="16"/>
        <v>&amp;6</v>
      </c>
      <c r="F59" t="str">
        <f t="shared" si="16"/>
        <v>&amp;238.5</v>
      </c>
      <c r="G59" s="2" t="s">
        <v>43</v>
      </c>
    </row>
    <row r="60" spans="1:7" x14ac:dyDescent="0.35">
      <c r="A60" t="s">
        <v>72</v>
      </c>
    </row>
    <row r="61" spans="1:7" x14ac:dyDescent="0.35">
      <c r="A61" t="s">
        <v>80</v>
      </c>
      <c r="G61" s="2" t="s">
        <v>43</v>
      </c>
    </row>
    <row r="62" spans="1:7" x14ac:dyDescent="0.35">
      <c r="A62" t="s">
        <v>81</v>
      </c>
      <c r="C62" t="str">
        <f>"&amp;"&amp;ROUND(D13, 1)</f>
        <v>&amp;4.3</v>
      </c>
      <c r="D62" t="str">
        <f t="shared" ref="D62:F62" si="17">"&amp;"&amp;ROUND(E13, 1)</f>
        <v>&amp;172.7</v>
      </c>
      <c r="E62" t="str">
        <f t="shared" si="17"/>
        <v>&amp;2.4</v>
      </c>
      <c r="F62" t="str">
        <f t="shared" si="17"/>
        <v>&amp;71</v>
      </c>
      <c r="G62" s="2" t="s">
        <v>43</v>
      </c>
    </row>
    <row r="63" spans="1:7" x14ac:dyDescent="0.35">
      <c r="A63" t="s">
        <v>82</v>
      </c>
      <c r="C63" t="str">
        <f t="shared" ref="C63:F63" si="18">"&amp;"&amp;ROUND(D14, 1)</f>
        <v>&amp;4.3</v>
      </c>
      <c r="D63" t="str">
        <f t="shared" si="18"/>
        <v>&amp;172.7</v>
      </c>
      <c r="E63" t="str">
        <f t="shared" si="18"/>
        <v>&amp;2.5</v>
      </c>
      <c r="F63" t="str">
        <f t="shared" si="18"/>
        <v>&amp;117.5</v>
      </c>
      <c r="G63" s="2" t="s">
        <v>43</v>
      </c>
    </row>
    <row r="64" spans="1:7" x14ac:dyDescent="0.35">
      <c r="A64" t="s">
        <v>83</v>
      </c>
      <c r="C64" t="str">
        <f t="shared" ref="C64:F64" si="19">"&amp;"&amp;ROUND(D15, 1)</f>
        <v>&amp;4.3</v>
      </c>
      <c r="D64" t="str">
        <f t="shared" si="19"/>
        <v>&amp;172.7</v>
      </c>
      <c r="E64" t="str">
        <f t="shared" si="19"/>
        <v>&amp;2.5</v>
      </c>
      <c r="F64" t="str">
        <f t="shared" si="19"/>
        <v>&amp;119.6</v>
      </c>
      <c r="G64" s="2" t="s">
        <v>43</v>
      </c>
    </row>
    <row r="65" spans="1:7" x14ac:dyDescent="0.35">
      <c r="A65" t="s">
        <v>84</v>
      </c>
      <c r="C65" t="str">
        <f t="shared" ref="C65:F65" si="20">"&amp;"&amp;ROUND(D16, 1)</f>
        <v>&amp;4.3</v>
      </c>
      <c r="D65" t="str">
        <f t="shared" si="20"/>
        <v>&amp;172.7</v>
      </c>
      <c r="E65" t="str">
        <f t="shared" si="20"/>
        <v>&amp;2.5</v>
      </c>
      <c r="F65" t="str">
        <f t="shared" si="20"/>
        <v>&amp;119.5</v>
      </c>
      <c r="G65" s="2" t="s">
        <v>43</v>
      </c>
    </row>
    <row r="66" spans="1:7" x14ac:dyDescent="0.35">
      <c r="A66" t="s">
        <v>85</v>
      </c>
      <c r="C66" t="str">
        <f t="shared" ref="C66:F66" si="21">"&amp;"&amp;ROUND(D17, 1)</f>
        <v>&amp;4.3</v>
      </c>
      <c r="D66" t="str">
        <f t="shared" si="21"/>
        <v>&amp;172.7</v>
      </c>
      <c r="E66" t="str">
        <f t="shared" si="21"/>
        <v>&amp;4.2</v>
      </c>
      <c r="F66" t="str">
        <f t="shared" si="21"/>
        <v>&amp;274.4</v>
      </c>
      <c r="G66" s="2" t="s">
        <v>43</v>
      </c>
    </row>
    <row r="67" spans="1:7" x14ac:dyDescent="0.35">
      <c r="A67" t="s">
        <v>86</v>
      </c>
      <c r="C67" t="str">
        <f t="shared" ref="C67:F67" si="22">"&amp;"&amp;ROUND(D18, 1)</f>
        <v>&amp;4.3</v>
      </c>
      <c r="D67" t="str">
        <f t="shared" si="22"/>
        <v>&amp;172.7</v>
      </c>
      <c r="E67" t="str">
        <f t="shared" si="22"/>
        <v>&amp;4</v>
      </c>
      <c r="F67" t="str">
        <f t="shared" si="22"/>
        <v>&amp;206.9</v>
      </c>
      <c r="G67" s="2" t="s">
        <v>43</v>
      </c>
    </row>
    <row r="68" spans="1:7" x14ac:dyDescent="0.35">
      <c r="A68" t="s">
        <v>67</v>
      </c>
    </row>
  </sheetData>
  <hyperlinks>
    <hyperlink ref="G48" r:id="rId1" xr:uid="{B52B894F-4890-4E7D-9547-6C5B775F784D}"/>
    <hyperlink ref="G50:G51" r:id="rId2" display="\\" xr:uid="{9492F7AD-F0C3-447C-9FA4-7A7C8F5297B7}"/>
    <hyperlink ref="G47" r:id="rId3" xr:uid="{5E03E58C-DCC6-4423-95B0-D106608718A7}"/>
    <hyperlink ref="G54" r:id="rId4" xr:uid="{6DB863D6-AC1F-4943-A2DD-BE7115628D65}"/>
    <hyperlink ref="G55:G56" r:id="rId5" display="\\" xr:uid="{F981D6CA-410E-415E-8DAC-EB569AC50BEC}"/>
    <hyperlink ref="G53" r:id="rId6" xr:uid="{B6329887-DDA6-44DE-B3BC-E2E62CEE246F}"/>
    <hyperlink ref="G57:G59" r:id="rId7" display="\\" xr:uid="{A6FE8957-F5B5-4C7B-967A-99A8FFFCA543}"/>
    <hyperlink ref="G61" r:id="rId8" xr:uid="{899AAF40-531D-4353-84C3-8FA35FE32FE4}"/>
    <hyperlink ref="G62:G67" r:id="rId9" display="\\" xr:uid="{DACB1698-2CD8-4F05-AE1B-2D270BDCE169}"/>
    <hyperlink ref="G49" r:id="rId10" xr:uid="{7DB24ED1-7539-4944-8DA4-3935E5FA6F76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831A-9AD7-46FC-8FC1-0B1D9C8235B1}">
  <dimension ref="A1:H11"/>
  <sheetViews>
    <sheetView workbookViewId="0">
      <selection activeCell="C15" sqref="C15"/>
    </sheetView>
  </sheetViews>
  <sheetFormatPr defaultRowHeight="14.5" x14ac:dyDescent="0.35"/>
  <cols>
    <col min="1" max="1" width="24.54296875" bestFit="1" customWidth="1"/>
  </cols>
  <sheetData>
    <row r="1" spans="1:8" x14ac:dyDescent="0.35">
      <c r="A1" t="s">
        <v>55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5">
      <c r="A2" t="s">
        <v>54</v>
      </c>
      <c r="B2">
        <v>4.2555720500002199</v>
      </c>
      <c r="C2">
        <v>2.4326440900000299</v>
      </c>
      <c r="D2">
        <v>6.9811430000117899E-2</v>
      </c>
      <c r="E2">
        <v>7.43291299999327E-2</v>
      </c>
      <c r="F2">
        <v>7.9779150000285806E-2</v>
      </c>
      <c r="G2">
        <v>1.7330342799996199</v>
      </c>
      <c r="H2">
        <v>1.5680286300001101</v>
      </c>
    </row>
    <row r="3" spans="1:8" x14ac:dyDescent="0.35">
      <c r="A3" t="s">
        <v>3</v>
      </c>
      <c r="B3">
        <v>10.4369122199994</v>
      </c>
      <c r="C3">
        <v>0.13646509000027399</v>
      </c>
    </row>
    <row r="4" spans="1:8" x14ac:dyDescent="0.35">
      <c r="A4" t="s">
        <v>4</v>
      </c>
      <c r="B4">
        <v>15.5233273399997</v>
      </c>
      <c r="C4">
        <v>0.166393020000032</v>
      </c>
    </row>
    <row r="5" spans="1:8" x14ac:dyDescent="0.35">
      <c r="A5" t="s">
        <v>5</v>
      </c>
      <c r="B5">
        <v>11.675678219999799</v>
      </c>
      <c r="C5">
        <v>0.165550259999872</v>
      </c>
    </row>
    <row r="6" spans="1:8" x14ac:dyDescent="0.35">
      <c r="A6" t="s">
        <v>6</v>
      </c>
      <c r="B6">
        <v>17.992749189999401</v>
      </c>
      <c r="C6">
        <v>0.23719202000065701</v>
      </c>
    </row>
    <row r="7" spans="1:8" x14ac:dyDescent="0.35">
      <c r="A7" t="s">
        <v>7</v>
      </c>
      <c r="B7">
        <v>5.9802897200002896</v>
      </c>
      <c r="C7">
        <v>0.105558020000171</v>
      </c>
    </row>
    <row r="8" spans="1:8" x14ac:dyDescent="0.35">
      <c r="A8" t="s">
        <v>8</v>
      </c>
      <c r="B8">
        <v>12.1102842400001</v>
      </c>
      <c r="C8">
        <v>0.13109078999996199</v>
      </c>
    </row>
    <row r="9" spans="1:8" x14ac:dyDescent="0.35">
      <c r="A9" t="s">
        <v>53</v>
      </c>
      <c r="B9">
        <v>10.7668421599995</v>
      </c>
      <c r="C9">
        <v>4.4305689799999497</v>
      </c>
      <c r="D9">
        <v>7.0729149999897295E-2</v>
      </c>
      <c r="E9">
        <v>7.4657599999773006E-2</v>
      </c>
      <c r="F9">
        <v>8.5062079999988702E-2</v>
      </c>
      <c r="G9">
        <v>1.4120964699999601</v>
      </c>
      <c r="H9">
        <v>1.5456089099999999</v>
      </c>
    </row>
    <row r="10" spans="1:8" x14ac:dyDescent="0.35">
      <c r="A10" t="s">
        <v>87</v>
      </c>
      <c r="B10">
        <v>7.8672500699758503</v>
      </c>
      <c r="C10">
        <v>1.07731376588344</v>
      </c>
    </row>
    <row r="11" spans="1:8" x14ac:dyDescent="0.35">
      <c r="A11" t="s">
        <v>88</v>
      </c>
      <c r="B11">
        <v>13.7637144774198</v>
      </c>
      <c r="C11">
        <v>1.0655664205551101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3A55-6769-41C6-80E2-E35CF9E0A52A}">
  <dimension ref="A1:I21"/>
  <sheetViews>
    <sheetView tabSelected="1" workbookViewId="0">
      <selection activeCell="C10" sqref="C10"/>
    </sheetView>
  </sheetViews>
  <sheetFormatPr defaultRowHeight="14.5" x14ac:dyDescent="0.35"/>
  <cols>
    <col min="1" max="1" width="31.453125" bestFit="1" customWidth="1"/>
  </cols>
  <sheetData>
    <row r="1" spans="1:9" x14ac:dyDescent="0.35">
      <c r="A1" t="s">
        <v>55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56</v>
      </c>
    </row>
    <row r="2" spans="1:9" x14ac:dyDescent="0.35">
      <c r="A2" t="s">
        <v>54</v>
      </c>
      <c r="B2">
        <v>172.70429888591099</v>
      </c>
      <c r="C2">
        <v>70.9903862811625</v>
      </c>
      <c r="D2">
        <v>46.550721653550802</v>
      </c>
      <c r="E2">
        <v>48.652871051430701</v>
      </c>
      <c r="F2">
        <v>48.498573014140099</v>
      </c>
      <c r="G2">
        <v>203.41762953624101</v>
      </c>
      <c r="H2">
        <v>135.884777698665</v>
      </c>
    </row>
    <row r="3" spans="1:9" x14ac:dyDescent="0.35">
      <c r="A3" t="s">
        <v>3</v>
      </c>
      <c r="B3">
        <v>173.555983769893</v>
      </c>
      <c r="C3">
        <v>9.9010741762816892</v>
      </c>
    </row>
    <row r="4" spans="1:9" x14ac:dyDescent="0.35">
      <c r="A4" t="s">
        <v>4</v>
      </c>
      <c r="B4">
        <v>275.85246188379801</v>
      </c>
      <c r="C4">
        <v>10.3389707669615</v>
      </c>
    </row>
    <row r="5" spans="1:9" x14ac:dyDescent="0.35">
      <c r="A5" t="s">
        <v>5</v>
      </c>
      <c r="B5">
        <v>541.27142676673805</v>
      </c>
      <c r="C5">
        <v>12.3370255894958</v>
      </c>
    </row>
    <row r="6" spans="1:9" x14ac:dyDescent="0.35">
      <c r="A6" t="s">
        <v>6</v>
      </c>
      <c r="B6">
        <v>760.12046248987303</v>
      </c>
      <c r="C6">
        <v>15.110751136392301</v>
      </c>
    </row>
    <row r="7" spans="1:9" x14ac:dyDescent="0.35">
      <c r="A7" t="s">
        <v>7</v>
      </c>
      <c r="B7">
        <v>125.686611925438</v>
      </c>
      <c r="C7">
        <v>9.3498268328606997</v>
      </c>
    </row>
    <row r="8" spans="1:9" x14ac:dyDescent="0.35">
      <c r="A8" t="s">
        <v>8</v>
      </c>
      <c r="B8">
        <v>317.82606940045901</v>
      </c>
      <c r="C8">
        <v>10.894370362162499</v>
      </c>
    </row>
    <row r="9" spans="1:9" x14ac:dyDescent="0.35">
      <c r="A9" t="s">
        <v>9</v>
      </c>
      <c r="B9">
        <v>299.14246261976598</v>
      </c>
      <c r="C9">
        <v>10.6688386037945</v>
      </c>
    </row>
    <row r="10" spans="1:9" x14ac:dyDescent="0.35">
      <c r="A10" t="s">
        <v>57</v>
      </c>
      <c r="B10">
        <v>722.91954232081696</v>
      </c>
      <c r="C10">
        <v>15.341445381194299</v>
      </c>
    </row>
    <row r="11" spans="1:9" x14ac:dyDescent="0.35">
      <c r="A11" t="s">
        <v>58</v>
      </c>
      <c r="B11">
        <v>276.44239893481102</v>
      </c>
      <c r="C11">
        <v>10.2568948954343</v>
      </c>
    </row>
    <row r="12" spans="1:9" x14ac:dyDescent="0.35">
      <c r="A12" t="s">
        <v>10</v>
      </c>
      <c r="B12">
        <v>305.14582622759002</v>
      </c>
      <c r="C12">
        <v>10.3048623472452</v>
      </c>
    </row>
    <row r="13" spans="1:9" x14ac:dyDescent="0.35">
      <c r="A13" t="s">
        <v>53</v>
      </c>
      <c r="B13">
        <v>36017.817437428203</v>
      </c>
      <c r="C13">
        <v>102.68093055784701</v>
      </c>
      <c r="D13">
        <v>46.462299327552302</v>
      </c>
      <c r="E13">
        <v>48.524650565534799</v>
      </c>
      <c r="F13">
        <v>48.402061717212199</v>
      </c>
      <c r="G13">
        <v>202.56959012001701</v>
      </c>
      <c r="H13">
        <v>135.84790959432701</v>
      </c>
    </row>
    <row r="14" spans="1:9" x14ac:dyDescent="0.35">
      <c r="A14" t="s">
        <v>59</v>
      </c>
      <c r="D14">
        <v>46.395239330828097</v>
      </c>
      <c r="E14">
        <v>48.674477145075798</v>
      </c>
      <c r="F14">
        <v>48.274849139153901</v>
      </c>
      <c r="G14">
        <v>201.66690443456099</v>
      </c>
      <c r="H14">
        <v>135.53612668812201</v>
      </c>
      <c r="I14">
        <v>576.040204562246</v>
      </c>
    </row>
    <row r="15" spans="1:9" x14ac:dyDescent="0.35">
      <c r="A15" t="s">
        <v>60</v>
      </c>
      <c r="D15">
        <v>46.536815419793101</v>
      </c>
      <c r="E15">
        <v>48.663020081818097</v>
      </c>
      <c r="F15">
        <v>48.325455851852801</v>
      </c>
      <c r="G15">
        <v>201.02836830914001</v>
      </c>
      <c r="H15">
        <v>135.152164846658</v>
      </c>
      <c r="I15">
        <v>581.15501577407099</v>
      </c>
    </row>
    <row r="16" spans="1:9" x14ac:dyDescent="0.35">
      <c r="A16" t="s">
        <v>61</v>
      </c>
      <c r="D16">
        <v>46.170025929808602</v>
      </c>
      <c r="E16">
        <v>48.331709690392003</v>
      </c>
      <c r="F16">
        <v>48.249017901718602</v>
      </c>
      <c r="G16">
        <v>202.34978228807401</v>
      </c>
      <c r="H16">
        <v>136.105914056301</v>
      </c>
      <c r="I16">
        <v>1083.9279087781899</v>
      </c>
    </row>
    <row r="17" spans="1:9" x14ac:dyDescent="0.35">
      <c r="A17" t="s">
        <v>62</v>
      </c>
      <c r="D17">
        <v>46.572302199900101</v>
      </c>
      <c r="E17">
        <v>48.6002441868186</v>
      </c>
      <c r="F17">
        <v>48.4257444366812</v>
      </c>
      <c r="G17">
        <v>206.57226048409899</v>
      </c>
      <c r="H17">
        <v>135.00038410723201</v>
      </c>
      <c r="I17">
        <v>12830.7893813997</v>
      </c>
    </row>
    <row r="18" spans="1:9" x14ac:dyDescent="0.35">
      <c r="A18" t="s">
        <v>63</v>
      </c>
      <c r="D18">
        <v>46.3992958292365</v>
      </c>
      <c r="E18">
        <v>48.601738184690397</v>
      </c>
      <c r="F18">
        <v>48.5108220353722</v>
      </c>
      <c r="G18">
        <v>202.354176923632</v>
      </c>
      <c r="H18">
        <v>135.68567000329401</v>
      </c>
      <c r="I18">
        <v>1964.7225774973599</v>
      </c>
    </row>
    <row r="19" spans="1:9" x14ac:dyDescent="0.35">
      <c r="A19" t="s">
        <v>64</v>
      </c>
      <c r="D19">
        <v>46.036502309143501</v>
      </c>
      <c r="E19">
        <v>48.244257286190901</v>
      </c>
      <c r="F19">
        <v>48.233214817941104</v>
      </c>
      <c r="G19">
        <v>201.04995758831501</v>
      </c>
      <c r="H19">
        <v>136.12204594910099</v>
      </c>
      <c r="I19">
        <v>581.83672634512095</v>
      </c>
    </row>
    <row r="20" spans="1:9" x14ac:dyDescent="0.35">
      <c r="A20" t="s">
        <v>87</v>
      </c>
      <c r="B20">
        <v>173.09229883551501</v>
      </c>
      <c r="C20">
        <v>10.9527505263686</v>
      </c>
    </row>
    <row r="21" spans="1:9" x14ac:dyDescent="0.35">
      <c r="A21" t="s">
        <v>88</v>
      </c>
      <c r="B21">
        <v>1184.7134108468799</v>
      </c>
      <c r="C21">
        <v>9.6051707044243795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E4C8-8067-49AE-9566-D5C1584BE0FC}">
  <dimension ref="A1:F5"/>
  <sheetViews>
    <sheetView workbookViewId="0">
      <selection activeCell="Y36" sqref="Y36"/>
    </sheetView>
  </sheetViews>
  <sheetFormatPr defaultRowHeight="14.5" x14ac:dyDescent="0.35"/>
  <cols>
    <col min="2" max="2" width="10.90625" customWidth="1"/>
    <col min="3" max="3" width="10.6328125" bestFit="1" customWidth="1"/>
  </cols>
  <sheetData>
    <row r="1" spans="1:6" x14ac:dyDescent="0.35">
      <c r="B1" t="s">
        <v>47</v>
      </c>
      <c r="E1" t="s">
        <v>46</v>
      </c>
      <c r="F1" t="s">
        <v>12</v>
      </c>
    </row>
    <row r="2" spans="1:6" x14ac:dyDescent="0.35">
      <c r="B2" t="s">
        <v>48</v>
      </c>
      <c r="C2" t="s">
        <v>49</v>
      </c>
    </row>
    <row r="3" spans="1:6" x14ac:dyDescent="0.35">
      <c r="A3" t="s">
        <v>44</v>
      </c>
      <c r="B3" s="4">
        <v>51836400</v>
      </c>
      <c r="C3" s="4">
        <v>1242360</v>
      </c>
    </row>
    <row r="4" spans="1:6" x14ac:dyDescent="0.35">
      <c r="A4" t="s">
        <v>45</v>
      </c>
      <c r="B4" s="4">
        <v>3702600</v>
      </c>
      <c r="C4" s="4">
        <v>88740</v>
      </c>
    </row>
    <row r="5" spans="1:6" x14ac:dyDescent="0.35">
      <c r="B5">
        <f>B3 / B4</f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6B36-DBB4-4A54-9E54-F4E8DED49206}">
  <dimension ref="A1:L66"/>
  <sheetViews>
    <sheetView zoomScaleNormal="100" workbookViewId="0">
      <selection activeCell="E11" sqref="E11"/>
    </sheetView>
  </sheetViews>
  <sheetFormatPr defaultRowHeight="14.5" x14ac:dyDescent="0.35"/>
  <cols>
    <col min="2" max="2" width="24.54296875" bestFit="1" customWidth="1"/>
    <col min="3" max="3" width="5.7265625" bestFit="1" customWidth="1"/>
  </cols>
  <sheetData>
    <row r="1" spans="1:12" x14ac:dyDescent="0.35">
      <c r="D1" t="s">
        <v>45</v>
      </c>
      <c r="E1" t="s">
        <v>44</v>
      </c>
      <c r="F1" t="s">
        <v>45</v>
      </c>
      <c r="G1" t="s">
        <v>44</v>
      </c>
    </row>
    <row r="2" spans="1:12" x14ac:dyDescent="0.35">
      <c r="A2" t="s">
        <v>11</v>
      </c>
      <c r="B2" t="s">
        <v>0</v>
      </c>
      <c r="D2" t="s">
        <v>1</v>
      </c>
      <c r="E2" t="s">
        <v>1</v>
      </c>
      <c r="F2" t="s">
        <v>2</v>
      </c>
      <c r="G2" t="s">
        <v>2</v>
      </c>
      <c r="K2" t="s">
        <v>21</v>
      </c>
      <c r="L2" t="s">
        <v>21</v>
      </c>
    </row>
    <row r="3" spans="1:12" x14ac:dyDescent="0.35">
      <c r="A3" t="s">
        <v>12</v>
      </c>
      <c r="B3" t="s">
        <v>3</v>
      </c>
      <c r="D3" s="9">
        <f>SUMIFS(single!B:B, single!$A:$A, $B3)</f>
        <v>10.4369122199994</v>
      </c>
      <c r="E3" s="10">
        <f>SUMIFS(all!B:B, all!$A:$A, $B3)</f>
        <v>173.555983769893</v>
      </c>
      <c r="F3" s="9">
        <f>SUMIFS(single!C:C, single!$A:$A, $B3)</f>
        <v>0.13646509000027399</v>
      </c>
      <c r="G3" s="10">
        <f>SUMIFS(all!C:C, all!$A:$A, $B3)</f>
        <v>9.9010741762816892</v>
      </c>
      <c r="H3" s="8"/>
      <c r="I3" t="s">
        <v>52</v>
      </c>
      <c r="L3" s="1"/>
    </row>
    <row r="4" spans="1:12" x14ac:dyDescent="0.35">
      <c r="A4" t="s">
        <v>12</v>
      </c>
      <c r="B4" t="s">
        <v>8</v>
      </c>
      <c r="D4" s="9">
        <f>SUMIFS(single!B:B, single!$A:$A, $B4)</f>
        <v>12.1102842400001</v>
      </c>
      <c r="E4" s="10">
        <f>SUMIFS(all!B:B, all!$A:$A, $B4)</f>
        <v>317.82606940045901</v>
      </c>
      <c r="F4" s="9">
        <f>SUMIFS(single!C:C, single!$A:$A, $B4)</f>
        <v>0.13109078999996199</v>
      </c>
      <c r="G4" s="10">
        <f>SUMIFS(all!C:C, all!$A:$A, $B4)</f>
        <v>10.894370362162499</v>
      </c>
      <c r="H4" s="8"/>
      <c r="I4" t="s">
        <v>52</v>
      </c>
      <c r="L4" s="1"/>
    </row>
    <row r="5" spans="1:12" x14ac:dyDescent="0.35">
      <c r="A5" t="s">
        <v>13</v>
      </c>
      <c r="B5" t="s">
        <v>14</v>
      </c>
      <c r="D5" s="9">
        <f>single!B9</f>
        <v>10.7668421599995</v>
      </c>
      <c r="E5" s="10">
        <f>all!B13</f>
        <v>36017.817437428203</v>
      </c>
      <c r="F5" s="9">
        <f>single!C9</f>
        <v>4.4305689799999497</v>
      </c>
      <c r="G5" s="10">
        <f>all!C13</f>
        <v>102.68093055784701</v>
      </c>
      <c r="H5" s="8"/>
      <c r="L5" s="1"/>
    </row>
    <row r="6" spans="1:12" x14ac:dyDescent="0.35">
      <c r="A6" t="s">
        <v>13</v>
      </c>
      <c r="B6" t="s">
        <v>15</v>
      </c>
      <c r="D6" s="9">
        <f>D$5</f>
        <v>10.7668421599995</v>
      </c>
      <c r="E6" s="10">
        <f>E5</f>
        <v>36017.817437428203</v>
      </c>
      <c r="F6" s="9">
        <f>F$5 + K6</f>
        <v>4.5012981299998467</v>
      </c>
      <c r="G6" s="10">
        <f>G$5 + L6</f>
        <v>149.14322988539931</v>
      </c>
      <c r="H6" s="8"/>
      <c r="K6" s="6">
        <f t="array" ref="K6:K10">TRANSPOSE(single!D9:H9)</f>
        <v>7.0729149999897295E-2</v>
      </c>
      <c r="L6" s="7">
        <f t="array" ref="L6:L10">TRANSPOSE(all!D13:H13)</f>
        <v>46.462299327552302</v>
      </c>
    </row>
    <row r="7" spans="1:12" x14ac:dyDescent="0.35">
      <c r="A7" t="s">
        <v>13</v>
      </c>
      <c r="B7" t="s">
        <v>16</v>
      </c>
      <c r="D7" s="9">
        <f t="shared" ref="D7:D10" si="0">D$5</f>
        <v>10.7668421599995</v>
      </c>
      <c r="E7" s="10">
        <f t="shared" ref="E7:E10" si="1">E6</f>
        <v>36017.817437428203</v>
      </c>
      <c r="F7" s="9">
        <f>F$5 + K7</f>
        <v>4.5052265799997224</v>
      </c>
      <c r="G7" s="10">
        <f t="shared" ref="G7:G10" si="2">G$5 + L7</f>
        <v>151.20558112338182</v>
      </c>
      <c r="H7" s="8"/>
      <c r="K7" s="6">
        <v>7.4657599999773006E-2</v>
      </c>
      <c r="L7" s="7">
        <v>48.524650565534799</v>
      </c>
    </row>
    <row r="8" spans="1:12" x14ac:dyDescent="0.35">
      <c r="A8" t="s">
        <v>13</v>
      </c>
      <c r="B8" t="s">
        <v>17</v>
      </c>
      <c r="D8" s="9">
        <f t="shared" si="0"/>
        <v>10.7668421599995</v>
      </c>
      <c r="E8" s="10">
        <f t="shared" si="1"/>
        <v>36017.817437428203</v>
      </c>
      <c r="F8" s="9">
        <f>F$5 + K8</f>
        <v>4.5156310599999383</v>
      </c>
      <c r="G8" s="10">
        <f t="shared" si="2"/>
        <v>151.08299227505921</v>
      </c>
      <c r="H8" s="8"/>
      <c r="K8" s="6">
        <v>8.5062079999988702E-2</v>
      </c>
      <c r="L8" s="7">
        <v>48.402061717212199</v>
      </c>
    </row>
    <row r="9" spans="1:12" x14ac:dyDescent="0.35">
      <c r="A9" t="s">
        <v>13</v>
      </c>
      <c r="B9" t="s">
        <v>18</v>
      </c>
      <c r="D9" s="9">
        <f t="shared" si="0"/>
        <v>10.7668421599995</v>
      </c>
      <c r="E9" s="10">
        <f t="shared" si="1"/>
        <v>36017.817437428203</v>
      </c>
      <c r="F9" s="9">
        <f>F$5 + K9</f>
        <v>5.8426654499999096</v>
      </c>
      <c r="G9" s="10">
        <f t="shared" si="2"/>
        <v>305.25052067786402</v>
      </c>
      <c r="H9" s="8"/>
      <c r="K9" s="6">
        <v>1.4120964699999601</v>
      </c>
      <c r="L9" s="7">
        <v>202.56959012001701</v>
      </c>
    </row>
    <row r="10" spans="1:12" x14ac:dyDescent="0.35">
      <c r="A10" t="s">
        <v>13</v>
      </c>
      <c r="B10" t="s">
        <v>19</v>
      </c>
      <c r="D10" s="9">
        <f t="shared" si="0"/>
        <v>10.7668421599995</v>
      </c>
      <c r="E10" s="10">
        <f t="shared" si="1"/>
        <v>36017.817437428203</v>
      </c>
      <c r="F10" s="9">
        <f>F$5 + K10</f>
        <v>5.9761778899999491</v>
      </c>
      <c r="G10" s="10">
        <f t="shared" si="2"/>
        <v>238.52884015217401</v>
      </c>
      <c r="H10" s="8"/>
      <c r="K10" s="6">
        <v>1.5456089099999999</v>
      </c>
      <c r="L10" s="7">
        <v>135.84790959432701</v>
      </c>
    </row>
    <row r="11" spans="1:12" x14ac:dyDescent="0.35">
      <c r="A11" t="s">
        <v>20</v>
      </c>
      <c r="B11" t="s">
        <v>14</v>
      </c>
      <c r="D11" s="9">
        <f>single!B2</f>
        <v>4.2555720500002199</v>
      </c>
      <c r="E11" s="10">
        <f>all!B2</f>
        <v>172.70429888591099</v>
      </c>
      <c r="F11" s="9">
        <f>single!C2</f>
        <v>2.4326440900000299</v>
      </c>
      <c r="G11" s="10">
        <f>all!C2</f>
        <v>70.9903862811625</v>
      </c>
      <c r="H11" s="8"/>
      <c r="L11" s="1"/>
    </row>
    <row r="12" spans="1:12" x14ac:dyDescent="0.35">
      <c r="A12" t="s">
        <v>20</v>
      </c>
      <c r="B12" t="s">
        <v>15</v>
      </c>
      <c r="D12" s="9">
        <f>D$11</f>
        <v>4.2555720500002199</v>
      </c>
      <c r="E12" s="10">
        <f>E11</f>
        <v>172.70429888591099</v>
      </c>
      <c r="F12" s="9">
        <f>F$11 + K12</f>
        <v>2.5024555200001477</v>
      </c>
      <c r="G12" s="10">
        <f>G$11 + L12</f>
        <v>117.5411079347133</v>
      </c>
      <c r="H12" s="8"/>
      <c r="K12" s="6">
        <f t="array" ref="K12:K16">TRANSPOSE(single!D2:H2)</f>
        <v>6.9811430000117899E-2</v>
      </c>
      <c r="L12" s="7">
        <f t="array" ref="L12:L16">TRANSPOSE(all!D2:H2)</f>
        <v>46.550721653550802</v>
      </c>
    </row>
    <row r="13" spans="1:12" x14ac:dyDescent="0.35">
      <c r="A13" t="s">
        <v>20</v>
      </c>
      <c r="B13" t="s">
        <v>16</v>
      </c>
      <c r="D13" s="9">
        <f t="shared" ref="D13:D16" si="3">D$11</f>
        <v>4.2555720500002199</v>
      </c>
      <c r="E13" s="10">
        <f t="shared" ref="E13:E16" si="4">E12</f>
        <v>172.70429888591099</v>
      </c>
      <c r="F13" s="9">
        <f>F$11 + K13</f>
        <v>2.5069732199999626</v>
      </c>
      <c r="G13" s="10">
        <f t="shared" ref="G13:G16" si="5">G$11 + L13</f>
        <v>119.64325733259321</v>
      </c>
      <c r="H13" s="8"/>
      <c r="K13" s="6">
        <v>7.43291299999327E-2</v>
      </c>
      <c r="L13" s="7">
        <v>48.652871051430701</v>
      </c>
    </row>
    <row r="14" spans="1:12" x14ac:dyDescent="0.35">
      <c r="A14" t="s">
        <v>20</v>
      </c>
      <c r="B14" t="s">
        <v>17</v>
      </c>
      <c r="D14" s="9">
        <f t="shared" si="3"/>
        <v>4.2555720500002199</v>
      </c>
      <c r="E14" s="10">
        <f t="shared" si="4"/>
        <v>172.70429888591099</v>
      </c>
      <c r="F14" s="9">
        <f>F$11 + K14</f>
        <v>2.5124232400003157</v>
      </c>
      <c r="G14" s="10">
        <f t="shared" si="5"/>
        <v>119.48895929530261</v>
      </c>
      <c r="H14" s="8"/>
      <c r="K14" s="6">
        <v>7.9779150000285806E-2</v>
      </c>
      <c r="L14" s="7">
        <v>48.498573014140099</v>
      </c>
    </row>
    <row r="15" spans="1:12" x14ac:dyDescent="0.35">
      <c r="A15" t="s">
        <v>20</v>
      </c>
      <c r="B15" t="s">
        <v>18</v>
      </c>
      <c r="D15" s="9">
        <f t="shared" si="3"/>
        <v>4.2555720500002199</v>
      </c>
      <c r="E15" s="10">
        <f t="shared" si="4"/>
        <v>172.70429888591099</v>
      </c>
      <c r="F15" s="9">
        <f>F$11 + K15</f>
        <v>4.1656783699996502</v>
      </c>
      <c r="G15" s="10">
        <f t="shared" si="5"/>
        <v>274.40801581740351</v>
      </c>
      <c r="H15" s="8"/>
      <c r="K15" s="6">
        <v>1.7330342799996199</v>
      </c>
      <c r="L15" s="7">
        <v>203.41762953624101</v>
      </c>
    </row>
    <row r="16" spans="1:12" x14ac:dyDescent="0.35">
      <c r="A16" t="s">
        <v>20</v>
      </c>
      <c r="B16" t="s">
        <v>19</v>
      </c>
      <c r="D16" s="9">
        <f t="shared" si="3"/>
        <v>4.2555720500002199</v>
      </c>
      <c r="E16" s="10">
        <f t="shared" si="4"/>
        <v>172.70429888591099</v>
      </c>
      <c r="F16" s="9">
        <f>F$11 + K16</f>
        <v>4.0006727200001402</v>
      </c>
      <c r="G16" s="10">
        <f t="shared" si="5"/>
        <v>206.87516397982751</v>
      </c>
      <c r="H16" s="8"/>
      <c r="K16" s="6">
        <v>1.5680286300001101</v>
      </c>
      <c r="L16" s="7">
        <v>135.884777698665</v>
      </c>
    </row>
    <row r="19" spans="1:9" x14ac:dyDescent="0.35">
      <c r="A19" t="s">
        <v>22</v>
      </c>
      <c r="B19" t="s">
        <v>8</v>
      </c>
      <c r="D19" s="5"/>
      <c r="E19" s="5"/>
      <c r="F19" s="5"/>
      <c r="G19" s="5"/>
    </row>
    <row r="20" spans="1:9" x14ac:dyDescent="0.35">
      <c r="A20" t="s">
        <v>50</v>
      </c>
      <c r="B20" t="s">
        <v>3</v>
      </c>
      <c r="D20" s="5"/>
      <c r="E20" s="5"/>
      <c r="F20" s="5"/>
      <c r="G20" s="5"/>
    </row>
    <row r="23" spans="1:9" x14ac:dyDescent="0.35">
      <c r="A23" t="s">
        <v>12</v>
      </c>
      <c r="B23" t="s">
        <v>3</v>
      </c>
      <c r="I23" t="s">
        <v>51</v>
      </c>
    </row>
    <row r="24" spans="1:9" x14ac:dyDescent="0.35">
      <c r="A24" t="s">
        <v>12</v>
      </c>
      <c r="B24" t="s">
        <v>3</v>
      </c>
      <c r="D24" s="3">
        <f>D3 / D$3</f>
        <v>1</v>
      </c>
      <c r="E24" s="3">
        <f>E3 / E$3</f>
        <v>1</v>
      </c>
      <c r="F24" s="3">
        <f>F3 / F$3</f>
        <v>1</v>
      </c>
      <c r="G24" s="3">
        <f>G3 / G$3</f>
        <v>1</v>
      </c>
      <c r="I24" t="s">
        <v>52</v>
      </c>
    </row>
    <row r="25" spans="1:9" x14ac:dyDescent="0.35">
      <c r="A25" t="s">
        <v>12</v>
      </c>
      <c r="B25" t="s">
        <v>8</v>
      </c>
      <c r="D25" s="3"/>
      <c r="E25" s="3"/>
      <c r="F25" s="3"/>
      <c r="G25" s="3"/>
      <c r="I25" t="s">
        <v>51</v>
      </c>
    </row>
    <row r="26" spans="1:9" x14ac:dyDescent="0.35">
      <c r="A26" t="s">
        <v>12</v>
      </c>
      <c r="B26" t="s">
        <v>8</v>
      </c>
      <c r="D26" s="3">
        <f>D4 / D$3</f>
        <v>1.1603320967665278</v>
      </c>
      <c r="E26" s="3">
        <f>E4 / E$3</f>
        <v>1.8312596460047419</v>
      </c>
      <c r="F26" s="3">
        <f>F4 / F$3</f>
        <v>0.9606177667834227</v>
      </c>
      <c r="G26" s="3">
        <f>G4 / G$3</f>
        <v>1.1003220628586219</v>
      </c>
      <c r="I26" t="s">
        <v>52</v>
      </c>
    </row>
    <row r="27" spans="1:9" x14ac:dyDescent="0.35">
      <c r="A27" t="s">
        <v>13</v>
      </c>
      <c r="B27" t="s">
        <v>14</v>
      </c>
      <c r="D27" s="3">
        <f t="shared" ref="D27:G38" si="6">D5 / D$3</f>
        <v>1.0316118343285368</v>
      </c>
      <c r="E27" s="3">
        <f>E5 / E$3</f>
        <v>207.52852569567389</v>
      </c>
      <c r="F27" s="3">
        <f>F5 / F$3</f>
        <v>32.466684190008259</v>
      </c>
      <c r="G27" s="3">
        <f t="shared" si="6"/>
        <v>10.370685920505691</v>
      </c>
    </row>
    <row r="28" spans="1:9" x14ac:dyDescent="0.35">
      <c r="A28" t="s">
        <v>13</v>
      </c>
      <c r="B28" t="s">
        <v>15</v>
      </c>
      <c r="D28" s="3">
        <f t="shared" si="6"/>
        <v>1.0316118343285368</v>
      </c>
      <c r="E28" s="3">
        <f>E6 / E$3</f>
        <v>207.52852569567389</v>
      </c>
      <c r="F28" s="3">
        <f>F6 / F$3</f>
        <v>32.984979015444971</v>
      </c>
      <c r="G28" s="3">
        <f t="shared" si="6"/>
        <v>15.063338303502084</v>
      </c>
    </row>
    <row r="29" spans="1:9" x14ac:dyDescent="0.35">
      <c r="A29" t="s">
        <v>13</v>
      </c>
      <c r="B29" t="s">
        <v>16</v>
      </c>
      <c r="D29" s="3">
        <f t="shared" si="6"/>
        <v>1.0316118343285368</v>
      </c>
      <c r="E29" s="3">
        <f>E7 / E$3</f>
        <v>207.52852569567389</v>
      </c>
      <c r="F29" s="3">
        <f>F7 / F$3</f>
        <v>33.01376623128067</v>
      </c>
      <c r="G29" s="3">
        <f t="shared" ref="G29:G38" si="7">G7 / G$3</f>
        <v>15.271634009731912</v>
      </c>
    </row>
    <row r="30" spans="1:9" x14ac:dyDescent="0.35">
      <c r="A30" t="s">
        <v>13</v>
      </c>
      <c r="B30" t="s">
        <v>17</v>
      </c>
      <c r="D30" s="3">
        <f t="shared" si="6"/>
        <v>1.0316118343285368</v>
      </c>
      <c r="E30" s="3">
        <f>E8 / E$3</f>
        <v>207.52852569567389</v>
      </c>
      <c r="F30" s="3">
        <f>F8 / F$3</f>
        <v>33.090009027150259</v>
      </c>
      <c r="G30" s="3">
        <f t="shared" si="7"/>
        <v>15.259252641191489</v>
      </c>
    </row>
    <row r="31" spans="1:9" x14ac:dyDescent="0.35">
      <c r="A31" t="s">
        <v>13</v>
      </c>
      <c r="B31" t="s">
        <v>18</v>
      </c>
      <c r="D31" s="3">
        <f t="shared" si="6"/>
        <v>1.0316118343285368</v>
      </c>
      <c r="E31" s="3">
        <f>E9 / E$3</f>
        <v>207.52852569567389</v>
      </c>
      <c r="F31" s="3">
        <f>F9 / F$3</f>
        <v>42.814359701724293</v>
      </c>
      <c r="G31" s="3">
        <f t="shared" si="7"/>
        <v>30.830040785786707</v>
      </c>
    </row>
    <row r="32" spans="1:9" x14ac:dyDescent="0.35">
      <c r="A32" t="s">
        <v>13</v>
      </c>
      <c r="B32" t="s">
        <v>19</v>
      </c>
      <c r="D32" s="3">
        <f t="shared" si="6"/>
        <v>1.0316118343285368</v>
      </c>
      <c r="E32" s="3">
        <f>E10 / E$3</f>
        <v>207.52852569567389</v>
      </c>
      <c r="F32" s="3">
        <f>F10 / F$3</f>
        <v>43.792723032593543</v>
      </c>
      <c r="G32" s="3">
        <f t="shared" si="7"/>
        <v>24.091208277539902</v>
      </c>
    </row>
    <row r="33" spans="1:7" x14ac:dyDescent="0.35">
      <c r="A33" t="s">
        <v>20</v>
      </c>
      <c r="B33" t="s">
        <v>14</v>
      </c>
      <c r="D33" s="3">
        <f t="shared" si="6"/>
        <v>0.40774243955464301</v>
      </c>
      <c r="E33" s="3">
        <f>E11 / E$3</f>
        <v>0.99509273684789101</v>
      </c>
      <c r="F33" s="3">
        <f>F11 / F$3</f>
        <v>17.826127473298452</v>
      </c>
      <c r="G33" s="3">
        <f t="shared" si="7"/>
        <v>7.1699681284301491</v>
      </c>
    </row>
    <row r="34" spans="1:7" x14ac:dyDescent="0.35">
      <c r="A34" t="s">
        <v>20</v>
      </c>
      <c r="B34" t="s">
        <v>15</v>
      </c>
      <c r="D34" s="3">
        <f t="shared" si="6"/>
        <v>0.40774243955464301</v>
      </c>
      <c r="E34" s="3">
        <f>E12 / E$3</f>
        <v>0.99509273684789101</v>
      </c>
      <c r="F34" s="3">
        <f>F12 / F$3</f>
        <v>18.337697355383149</v>
      </c>
      <c r="G34" s="3">
        <f t="shared" si="7"/>
        <v>11.871551090515657</v>
      </c>
    </row>
    <row r="35" spans="1:7" x14ac:dyDescent="0.35">
      <c r="A35" t="s">
        <v>20</v>
      </c>
      <c r="B35" t="s">
        <v>16</v>
      </c>
      <c r="D35" s="3">
        <f t="shared" si="6"/>
        <v>0.40774243955464301</v>
      </c>
      <c r="E35" s="3">
        <f>E13 / E$3</f>
        <v>0.99509273684789101</v>
      </c>
      <c r="F35" s="3">
        <f>F13 / F$3</f>
        <v>18.370802525355966</v>
      </c>
      <c r="G35" s="3">
        <f t="shared" si="7"/>
        <v>12.083866376761636</v>
      </c>
    </row>
    <row r="36" spans="1:7" x14ac:dyDescent="0.35">
      <c r="A36" t="s">
        <v>20</v>
      </c>
      <c r="B36" t="s">
        <v>17</v>
      </c>
      <c r="D36" s="3">
        <f t="shared" si="6"/>
        <v>0.40774243955464301</v>
      </c>
      <c r="E36" s="3">
        <f>E14 / E$3</f>
        <v>0.99509273684789101</v>
      </c>
      <c r="F36" s="3">
        <f>F14 / F$3</f>
        <v>18.410739625755358</v>
      </c>
      <c r="G36" s="3">
        <f t="shared" si="7"/>
        <v>12.068282407331305</v>
      </c>
    </row>
    <row r="37" spans="1:7" x14ac:dyDescent="0.35">
      <c r="A37" t="s">
        <v>20</v>
      </c>
      <c r="B37" t="s">
        <v>18</v>
      </c>
      <c r="D37" s="3">
        <f t="shared" si="6"/>
        <v>0.40774243955464301</v>
      </c>
      <c r="E37" s="3">
        <f>E15 / E$3</f>
        <v>0.99509273684789101</v>
      </c>
      <c r="F37" s="3">
        <f>F15 / F$3</f>
        <v>30.525597205785644</v>
      </c>
      <c r="G37" s="3">
        <f t="shared" si="7"/>
        <v>27.714974247416091</v>
      </c>
    </row>
    <row r="38" spans="1:7" x14ac:dyDescent="0.35">
      <c r="A38" t="s">
        <v>20</v>
      </c>
      <c r="B38" t="s">
        <v>19</v>
      </c>
      <c r="D38" s="3">
        <f t="shared" si="6"/>
        <v>0.40774243955464301</v>
      </c>
      <c r="E38" s="3">
        <f>E16 / E$3</f>
        <v>0.99509273684789101</v>
      </c>
      <c r="F38" s="3">
        <f>F16 / F$3</f>
        <v>29.316455365926245</v>
      </c>
      <c r="G38" s="3">
        <f t="shared" si="7"/>
        <v>20.894214132382018</v>
      </c>
    </row>
    <row r="44" spans="1:7" x14ac:dyDescent="0.35">
      <c r="A44" t="s">
        <v>23</v>
      </c>
    </row>
    <row r="45" spans="1:7" x14ac:dyDescent="0.35">
      <c r="A45" t="s">
        <v>36</v>
      </c>
      <c r="G45" s="2" t="s">
        <v>43</v>
      </c>
    </row>
    <row r="46" spans="1:7" x14ac:dyDescent="0.35">
      <c r="A46" t="s">
        <v>25</v>
      </c>
      <c r="C46" t="str">
        <f>"&amp;"&amp;ROUND(D24, 1)</f>
        <v>&amp;1</v>
      </c>
      <c r="D46" t="str">
        <f>"&amp;"&amp;ROUND(E24, 1)</f>
        <v>&amp;1</v>
      </c>
      <c r="E46" t="str">
        <f>"&amp;"&amp;ROUND(G24, 1)</f>
        <v>&amp;1</v>
      </c>
      <c r="F46" t="str">
        <f>"&amp;"&amp;ROUND(F24, 1)</f>
        <v>&amp;1</v>
      </c>
      <c r="G46" s="2" t="s">
        <v>43</v>
      </c>
    </row>
    <row r="47" spans="1:7" x14ac:dyDescent="0.35">
      <c r="A47" t="s">
        <v>25</v>
      </c>
      <c r="C47" t="e">
        <f>"&amp;"&amp;ROUND(#REF!, 1)</f>
        <v>#REF!</v>
      </c>
      <c r="D47" t="str">
        <f>"&amp;"&amp;ROUND(E26, 1)</f>
        <v>&amp;1.8</v>
      </c>
      <c r="E47" t="str">
        <f>"&amp;"&amp;ROUND(G26, 1)</f>
        <v>&amp;1.1</v>
      </c>
      <c r="F47" t="e">
        <f>"&amp;"&amp;ROUND(#REF!, 1)</f>
        <v>#REF!</v>
      </c>
      <c r="G47" s="2" t="s">
        <v>43</v>
      </c>
    </row>
    <row r="48" spans="1:7" x14ac:dyDescent="0.35">
      <c r="A48" t="s">
        <v>26</v>
      </c>
      <c r="C48" t="str">
        <f t="shared" ref="C48" si="8">"&amp;"&amp;ROUND(D25, 1)</f>
        <v>&amp;0</v>
      </c>
      <c r="D48" t="str">
        <f>"&amp;"&amp;ROUND(E25, 1)</f>
        <v>&amp;0</v>
      </c>
      <c r="E48" t="str">
        <f>"&amp;"&amp;ROUND(G25, 1)</f>
        <v>&amp;0</v>
      </c>
      <c r="F48" t="str">
        <f>"&amp;"&amp;ROUND(F25, 1)</f>
        <v>&amp;0</v>
      </c>
      <c r="G48" s="2" t="s">
        <v>43</v>
      </c>
    </row>
    <row r="49" spans="1:7" x14ac:dyDescent="0.35">
      <c r="A49" t="s">
        <v>27</v>
      </c>
      <c r="C49" t="e">
        <f>"&amp;"&amp;ROUND(#REF!, 1)</f>
        <v>#REF!</v>
      </c>
      <c r="D49" t="e">
        <f>"&amp;"&amp;ROUND(#REF!, 1)</f>
        <v>#REF!</v>
      </c>
      <c r="E49" t="e">
        <f>"&amp;"&amp;ROUND(#REF!, 1)</f>
        <v>#REF!</v>
      </c>
      <c r="F49" t="e">
        <f>"&amp;"&amp;ROUND(#REF!, 1)</f>
        <v>#REF!</v>
      </c>
      <c r="G49" s="2" t="s">
        <v>43</v>
      </c>
    </row>
    <row r="50" spans="1:7" x14ac:dyDescent="0.35">
      <c r="A50" t="s">
        <v>23</v>
      </c>
    </row>
    <row r="51" spans="1:7" x14ac:dyDescent="0.35">
      <c r="A51" t="s">
        <v>37</v>
      </c>
      <c r="G51" s="2" t="s">
        <v>43</v>
      </c>
    </row>
    <row r="52" spans="1:7" x14ac:dyDescent="0.35">
      <c r="A52" t="s">
        <v>28</v>
      </c>
      <c r="C52" t="str">
        <f>"&amp;"&amp;ROUND(D27, 1)</f>
        <v>&amp;1</v>
      </c>
      <c r="D52" t="str">
        <f>"&amp;"&amp;ROUND(E27, 1)</f>
        <v>&amp;207.5</v>
      </c>
      <c r="E52" t="str">
        <f>"&amp;"&amp;ROUND(G27, 1)</f>
        <v>&amp;10.4</v>
      </c>
      <c r="F52" t="str">
        <f>"&amp;"&amp;ROUND(F27, 1)</f>
        <v>&amp;32.5</v>
      </c>
      <c r="G52" s="2" t="s">
        <v>43</v>
      </c>
    </row>
    <row r="53" spans="1:7" x14ac:dyDescent="0.35">
      <c r="A53" t="s">
        <v>38</v>
      </c>
      <c r="C53" t="str">
        <f t="shared" ref="C53:C57" si="9">"&amp;"&amp;ROUND(D28, 1)</f>
        <v>&amp;1</v>
      </c>
      <c r="D53" t="str">
        <f>"&amp;"&amp;ROUND(E28, 1)</f>
        <v>&amp;207.5</v>
      </c>
      <c r="E53" t="str">
        <f>"&amp;"&amp;ROUND(G28, 1)</f>
        <v>&amp;15.1</v>
      </c>
      <c r="F53" t="str">
        <f>"&amp;"&amp;ROUND(F28, 1)</f>
        <v>&amp;33</v>
      </c>
      <c r="G53" s="2" t="s">
        <v>43</v>
      </c>
    </row>
    <row r="54" spans="1:7" x14ac:dyDescent="0.35">
      <c r="A54" t="s">
        <v>39</v>
      </c>
      <c r="C54" t="str">
        <f t="shared" si="9"/>
        <v>&amp;1</v>
      </c>
      <c r="D54" t="str">
        <f>"&amp;"&amp;ROUND(E29, 1)</f>
        <v>&amp;207.5</v>
      </c>
      <c r="E54" t="str">
        <f>"&amp;"&amp;ROUND(G29, 1)</f>
        <v>&amp;15.3</v>
      </c>
      <c r="F54" t="str">
        <f>"&amp;"&amp;ROUND(F29, 1)</f>
        <v>&amp;33</v>
      </c>
      <c r="G54" s="2" t="s">
        <v>43</v>
      </c>
    </row>
    <row r="55" spans="1:7" x14ac:dyDescent="0.35">
      <c r="A55" t="s">
        <v>29</v>
      </c>
      <c r="C55" t="str">
        <f t="shared" si="9"/>
        <v>&amp;1</v>
      </c>
      <c r="D55" t="str">
        <f>"&amp;"&amp;ROUND(E30, 1)</f>
        <v>&amp;207.5</v>
      </c>
      <c r="E55" t="str">
        <f>"&amp;"&amp;ROUND(G30, 1)</f>
        <v>&amp;15.3</v>
      </c>
      <c r="F55" t="str">
        <f>"&amp;"&amp;ROUND(F30, 1)</f>
        <v>&amp;33.1</v>
      </c>
      <c r="G55" s="2" t="s">
        <v>43</v>
      </c>
    </row>
    <row r="56" spans="1:7" x14ac:dyDescent="0.35">
      <c r="A56" t="s">
        <v>30</v>
      </c>
      <c r="C56" t="str">
        <f t="shared" si="9"/>
        <v>&amp;1</v>
      </c>
      <c r="D56" t="str">
        <f>"&amp;"&amp;ROUND(E31, 1)</f>
        <v>&amp;207.5</v>
      </c>
      <c r="E56" t="str">
        <f>"&amp;"&amp;ROUND(G31, 1)</f>
        <v>&amp;30.8</v>
      </c>
      <c r="F56" t="str">
        <f>"&amp;"&amp;ROUND(F31, 1)</f>
        <v>&amp;42.8</v>
      </c>
      <c r="G56" s="2" t="s">
        <v>43</v>
      </c>
    </row>
    <row r="57" spans="1:7" x14ac:dyDescent="0.35">
      <c r="A57" t="s">
        <v>31</v>
      </c>
      <c r="C57" t="str">
        <f t="shared" si="9"/>
        <v>&amp;1</v>
      </c>
      <c r="D57" t="str">
        <f>"&amp;"&amp;ROUND(E32, 1)</f>
        <v>&amp;207.5</v>
      </c>
      <c r="E57" t="str">
        <f>"&amp;"&amp;ROUND(G32, 1)</f>
        <v>&amp;24.1</v>
      </c>
      <c r="F57" t="str">
        <f>"&amp;"&amp;ROUND(F32, 1)</f>
        <v>&amp;43.8</v>
      </c>
      <c r="G57" s="2" t="s">
        <v>43</v>
      </c>
    </row>
    <row r="58" spans="1:7" x14ac:dyDescent="0.35">
      <c r="A58" t="s">
        <v>23</v>
      </c>
    </row>
    <row r="59" spans="1:7" x14ac:dyDescent="0.35">
      <c r="A59" t="s">
        <v>32</v>
      </c>
      <c r="G59" s="2" t="s">
        <v>43</v>
      </c>
    </row>
    <row r="60" spans="1:7" x14ac:dyDescent="0.35">
      <c r="A60" t="s">
        <v>33</v>
      </c>
      <c r="C60" t="str">
        <f>"&amp;"&amp;ROUND(D33, 1)</f>
        <v>&amp;0.4</v>
      </c>
      <c r="D60" t="str">
        <f>"&amp;"&amp;ROUND(E33, 1)</f>
        <v>&amp;1</v>
      </c>
      <c r="E60" t="str">
        <f>"&amp;"&amp;ROUND(G33, 1)</f>
        <v>&amp;7.2</v>
      </c>
      <c r="F60" t="str">
        <f>"&amp;"&amp;ROUND(F33, 1)</f>
        <v>&amp;17.8</v>
      </c>
      <c r="G60" s="2" t="s">
        <v>43</v>
      </c>
    </row>
    <row r="61" spans="1:7" x14ac:dyDescent="0.35">
      <c r="A61" t="s">
        <v>40</v>
      </c>
      <c r="C61" t="str">
        <f t="shared" ref="C61:C65" si="10">"&amp;"&amp;ROUND(D34, 1)</f>
        <v>&amp;0.4</v>
      </c>
      <c r="D61" t="str">
        <f>"&amp;"&amp;ROUND(E34, 1)</f>
        <v>&amp;1</v>
      </c>
      <c r="E61" t="str">
        <f>"&amp;"&amp;ROUND(G34, 1)</f>
        <v>&amp;11.9</v>
      </c>
      <c r="F61" t="str">
        <f>"&amp;"&amp;ROUND(F34, 1)</f>
        <v>&amp;18.3</v>
      </c>
      <c r="G61" s="2" t="s">
        <v>43</v>
      </c>
    </row>
    <row r="62" spans="1:7" x14ac:dyDescent="0.35">
      <c r="A62" t="s">
        <v>41</v>
      </c>
      <c r="C62" t="str">
        <f t="shared" si="10"/>
        <v>&amp;0.4</v>
      </c>
      <c r="D62" t="str">
        <f>"&amp;"&amp;ROUND(E35, 1)</f>
        <v>&amp;1</v>
      </c>
      <c r="E62" t="str">
        <f>"&amp;"&amp;ROUND(G35, 1)</f>
        <v>&amp;12.1</v>
      </c>
      <c r="F62" t="str">
        <f>"&amp;"&amp;ROUND(F35, 1)</f>
        <v>&amp;18.4</v>
      </c>
      <c r="G62" s="2" t="s">
        <v>43</v>
      </c>
    </row>
    <row r="63" spans="1:7" x14ac:dyDescent="0.35">
      <c r="A63" t="s">
        <v>42</v>
      </c>
      <c r="C63" t="str">
        <f t="shared" si="10"/>
        <v>&amp;0.4</v>
      </c>
      <c r="D63" t="str">
        <f>"&amp;"&amp;ROUND(E36, 1)</f>
        <v>&amp;1</v>
      </c>
      <c r="E63" t="str">
        <f>"&amp;"&amp;ROUND(G36, 1)</f>
        <v>&amp;12.1</v>
      </c>
      <c r="F63" t="str">
        <f>"&amp;"&amp;ROUND(F36, 1)</f>
        <v>&amp;18.4</v>
      </c>
      <c r="G63" s="2" t="s">
        <v>43</v>
      </c>
    </row>
    <row r="64" spans="1:7" x14ac:dyDescent="0.35">
      <c r="A64" t="s">
        <v>34</v>
      </c>
      <c r="C64" t="str">
        <f t="shared" si="10"/>
        <v>&amp;0.4</v>
      </c>
      <c r="D64" t="str">
        <f>"&amp;"&amp;ROUND(E37, 1)</f>
        <v>&amp;1</v>
      </c>
      <c r="E64" t="str">
        <f>"&amp;"&amp;ROUND(G37, 1)</f>
        <v>&amp;27.7</v>
      </c>
      <c r="F64" t="str">
        <f>"&amp;"&amp;ROUND(F37, 1)</f>
        <v>&amp;30.5</v>
      </c>
      <c r="G64" s="2" t="s">
        <v>43</v>
      </c>
    </row>
    <row r="65" spans="1:7" x14ac:dyDescent="0.35">
      <c r="A65" t="s">
        <v>35</v>
      </c>
      <c r="C65" t="str">
        <f t="shared" si="10"/>
        <v>&amp;0.4</v>
      </c>
      <c r="D65" t="str">
        <f>"&amp;"&amp;ROUND(E38, 1)</f>
        <v>&amp;1</v>
      </c>
      <c r="E65" t="str">
        <f>"&amp;"&amp;ROUND(G38, 1)</f>
        <v>&amp;20.9</v>
      </c>
      <c r="F65" t="str">
        <f>"&amp;"&amp;ROUND(F38, 1)</f>
        <v>&amp;29.3</v>
      </c>
      <c r="G65" s="2" t="s">
        <v>43</v>
      </c>
    </row>
    <row r="66" spans="1:7" x14ac:dyDescent="0.35">
      <c r="A66" t="s">
        <v>24</v>
      </c>
    </row>
  </sheetData>
  <hyperlinks>
    <hyperlink ref="G46" r:id="rId1" xr:uid="{0BA04661-F7E7-42B4-9808-53E918979037}"/>
    <hyperlink ref="G48:G49" r:id="rId2" display="\\" xr:uid="{BC595ED7-ED46-4900-B646-F9B5C9DB61B6}"/>
    <hyperlink ref="G45" r:id="rId3" xr:uid="{EA8B2D6B-9A56-4684-97B5-77CE031C6163}"/>
    <hyperlink ref="G52" r:id="rId4" xr:uid="{B481EB42-E2DC-4788-9866-418CF0FF9ABC}"/>
    <hyperlink ref="G53:G54" r:id="rId5" display="\\" xr:uid="{7E4BF030-CC4C-4985-A673-56316D5394F7}"/>
    <hyperlink ref="G51" r:id="rId6" xr:uid="{6BAD3EAC-D7F5-48DB-84F8-FF7A18A8CAEF}"/>
    <hyperlink ref="G55:G57" r:id="rId7" display="\\" xr:uid="{07855469-8610-45B2-B391-12908FFF43AB}"/>
    <hyperlink ref="G59" r:id="rId8" xr:uid="{C35F52BA-4CC4-4548-A6EB-051A02CD3431}"/>
    <hyperlink ref="G60:G65" r:id="rId9" display="\\" xr:uid="{8CC532E8-195D-4DF9-8C49-067BFD8B1E20}"/>
    <hyperlink ref="G47" r:id="rId10" xr:uid="{9EB42E92-A045-4DF9-A247-717DA697ACB6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Timings</vt:lpstr>
      <vt:lpstr>single</vt:lpstr>
      <vt:lpstr>all</vt:lpstr>
      <vt:lpstr>M5 characteristics</vt:lpstr>
      <vt:lpstr>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Sprangers</dc:creator>
  <cp:lastModifiedBy>Olivier Sprangers</cp:lastModifiedBy>
  <dcterms:created xsi:type="dcterms:W3CDTF">2023-06-14T11:44:56Z</dcterms:created>
  <dcterms:modified xsi:type="dcterms:W3CDTF">2023-09-15T07:46:40Z</dcterms:modified>
</cp:coreProperties>
</file>