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Git\geekbrains-db-for-analysts\"/>
    </mc:Choice>
  </mc:AlternateContent>
  <xr:revisionPtr revIDLastSave="0" documentId="13_ncr:1_{DDA228A1-50B8-49D3-B6B1-207992A3ADE6}" xr6:coauthVersionLast="44" xr6:coauthVersionMax="44" xr10:uidLastSave="{00000000-0000-0000-0000-000000000000}"/>
  <bookViews>
    <workbookView xWindow="-118" yWindow="-118" windowWidth="25370" windowHeight="13759" activeTab="2" xr2:uid="{729CD737-417D-4981-AA04-720D20B68A77}"/>
  </bookViews>
  <sheets>
    <sheet name="++" sheetId="3" r:id="rId1"/>
    <sheet name="sql" sheetId="2" r:id="rId2"/>
    <sheet name="forecas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6" i="1" l="1"/>
  <c r="O7" i="1"/>
  <c r="O8" i="1"/>
  <c r="O9" i="1"/>
  <c r="O10" i="1"/>
  <c r="O11" i="1"/>
  <c r="O12" i="1"/>
  <c r="O13" i="1"/>
  <c r="O14" i="1"/>
  <c r="O15" i="1"/>
  <c r="O16" i="1"/>
  <c r="O5" i="1"/>
  <c r="M16" i="1"/>
  <c r="M15" i="1"/>
  <c r="M14" i="1"/>
  <c r="M13" i="1"/>
  <c r="M12" i="1"/>
  <c r="M11" i="1"/>
  <c r="M10" i="1"/>
  <c r="M9" i="1"/>
  <c r="M8" i="1"/>
  <c r="M7" i="1"/>
  <c r="M6" i="1"/>
  <c r="M5" i="1"/>
  <c r="K6" i="1" l="1"/>
  <c r="K7" i="1"/>
  <c r="K8" i="1"/>
  <c r="K9" i="1"/>
  <c r="K10" i="1"/>
  <c r="K11" i="1"/>
  <c r="K12" i="1"/>
  <c r="K13" i="1"/>
  <c r="K14" i="1"/>
  <c r="K15" i="1"/>
  <c r="K16" i="1"/>
  <c r="K5" i="1"/>
  <c r="E2" i="1" a="1"/>
  <c r="F2" i="1" s="1"/>
  <c r="E2" i="1" l="1"/>
  <c r="C7" i="1" l="1"/>
  <c r="E7" i="1" s="1"/>
  <c r="C15" i="1"/>
  <c r="C23" i="1"/>
  <c r="C8" i="1"/>
  <c r="C16" i="1"/>
  <c r="C24" i="1"/>
  <c r="C11" i="1"/>
  <c r="C27" i="1"/>
  <c r="C5" i="1"/>
  <c r="E5" i="1" s="1"/>
  <c r="C9" i="1"/>
  <c r="C17" i="1"/>
  <c r="C25" i="1"/>
  <c r="C18" i="1"/>
  <c r="C19" i="1"/>
  <c r="C20" i="1"/>
  <c r="C13" i="1"/>
  <c r="C6" i="1"/>
  <c r="E6" i="1" s="1"/>
  <c r="C14" i="1"/>
  <c r="C22" i="1"/>
  <c r="C10" i="1"/>
  <c r="E10" i="1" s="1"/>
  <c r="C26" i="1"/>
  <c r="E26" i="1" s="1"/>
  <c r="C12" i="1"/>
  <c r="E12" i="1" s="1"/>
  <c r="C21" i="1"/>
  <c r="C28" i="1"/>
  <c r="E24" i="1"/>
  <c r="E23" i="1"/>
  <c r="E21" i="1"/>
  <c r="E13" i="1"/>
  <c r="E18" i="1"/>
  <c r="E25" i="1"/>
  <c r="E9" i="1"/>
  <c r="E8" i="1"/>
  <c r="E19" i="1"/>
  <c r="E11" i="1"/>
  <c r="E17" i="1"/>
  <c r="E16" i="1"/>
  <c r="E15" i="1"/>
  <c r="E22" i="1"/>
  <c r="F6" i="1" l="1"/>
  <c r="F12" i="1"/>
  <c r="F10" i="1"/>
  <c r="F11" i="1"/>
  <c r="F5" i="1"/>
  <c r="F15" i="1"/>
  <c r="F13" i="1"/>
  <c r="F9" i="1"/>
  <c r="F7" i="1"/>
  <c r="E20" i="1"/>
  <c r="E14" i="1"/>
  <c r="E27" i="1"/>
  <c r="E28" i="1"/>
  <c r="F16" i="1" s="1"/>
  <c r="F8" i="1" l="1"/>
  <c r="F14" i="1"/>
  <c r="G5" i="1" l="1"/>
  <c r="I8" i="1" s="1"/>
  <c r="I13" i="1" l="1"/>
  <c r="I7" i="1"/>
  <c r="I6" i="1"/>
  <c r="I12" i="1"/>
  <c r="I10" i="1"/>
  <c r="I15" i="1"/>
  <c r="I9" i="1"/>
  <c r="I5" i="1"/>
  <c r="I11" i="1"/>
  <c r="I16" i="1"/>
  <c r="I14" i="1"/>
</calcChain>
</file>

<file path=xl/sharedStrings.xml><?xml version="1.0" encoding="utf-8"?>
<sst xmlns="http://schemas.openxmlformats.org/spreadsheetml/2006/main" count="30" uniqueCount="28">
  <si>
    <t>PERIOD</t>
  </si>
  <si>
    <t>SUM</t>
  </si>
  <si>
    <t>TREND</t>
  </si>
  <si>
    <t>b</t>
  </si>
  <si>
    <t>a</t>
  </si>
  <si>
    <t xml:space="preserve">Всем привет! Ребята в тексте ссылка на статью по прогонозу с учетом сезонности и тренда. </t>
  </si>
  <si>
    <t>( https://4analytics.ru/prognozirovanie/kak-rasschitat-prognoz-prodaj-s-uchetom-rosta-i-sezonnosti-v-excel.html ).</t>
  </si>
  <si>
    <t>Ваша задача прочитать статью и потом на основе данных к прошлому ДЗ сделать прогноз ТО на 2018 по этой методологии. И сравнить с фактом:</t>
  </si>
  <si>
    <t>ГГММ Сумма</t>
  </si>
  <si>
    <t>Как результат ТЗ можете прислать скрин рассчета и сравнения.</t>
  </si>
  <si>
    <t>для извлечения данных из mysql базы данных был применен следующий скрипт</t>
  </si>
  <si>
    <t>select 
  CONCAT(
    CAST(YEAR(o_date) as char), 
    RIGHT(CONCAT('0',CAST(MONTH(o_date) as char)),2)) PERIOD
  , sum(price) SUM
  from orders_20190822
group by CONCAT(
    CAST(YEAR(o_date) as char), 
    RIGHT(CONCAT('0',CAST(MONTH(o_date) as char)),2))</t>
  </si>
  <si>
    <t>X</t>
  </si>
  <si>
    <t>1 - Расчет значений тренда</t>
  </si>
  <si>
    <t>3. Отклонение фактических значений от значений тренда</t>
  </si>
  <si>
    <t>4. Среднее отклонение для каждого месяца</t>
  </si>
  <si>
    <t>5. Общий индекс сезонности</t>
  </si>
  <si>
    <t>для какого месяца коэффициент</t>
  </si>
  <si>
    <t>6. Коэффициенты сезонности очищенные от роста</t>
  </si>
  <si>
    <t>2 - Расчет коэффициентов сезонности</t>
  </si>
  <si>
    <t>7. задаем период, на который хотим рассчитать прогноз</t>
  </si>
  <si>
    <t>8. Рассчитываем значения тренда для будущих периодов</t>
  </si>
  <si>
    <t>Для какого месяца будем брать коэффициент</t>
  </si>
  <si>
    <t>9. Расчет прогноза</t>
  </si>
  <si>
    <t>3 - Расчет проноза</t>
  </si>
  <si>
    <t>4 - Разница с ДЗ</t>
  </si>
  <si>
    <t>Значение в ДЗ</t>
  </si>
  <si>
    <t>Разница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</si>
</sst>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₽_-;\-* #,##0.00\ _₽_-;_-* &quot;-&quot;??\ _₽_-;_-@_-"/>
    <numFmt numFmtId="165" formatCode="_-* #,##0_-;\-* #,##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  <xf numFmtId="164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43" fontId="0" fillId="0" borderId="1" xfId="1" applyFont="1" applyBorder="1"/>
    <xf numFmtId="164" fontId="0" fillId="0" borderId="1" xfId="0" applyNumberForma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0" fillId="0" borderId="6" xfId="0" applyNumberFormat="1" applyBorder="1"/>
    <xf numFmtId="0" fontId="2" fillId="0" borderId="1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165" fontId="0" fillId="0" borderId="1" xfId="1" applyNumberFormat="1" applyFon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5372-0C71-41B1-9F6A-C801930C9A7B}">
  <dimension ref="A1:B19"/>
  <sheetViews>
    <sheetView workbookViewId="0">
      <selection activeCell="B6" sqref="B6:B17"/>
    </sheetView>
  </sheetViews>
  <sheetFormatPr defaultRowHeight="15.05" x14ac:dyDescent="0.3"/>
  <cols>
    <col min="1" max="1" width="17.77734375" customWidth="1"/>
    <col min="2" max="2" width="14.5546875" bestFit="1" customWidth="1"/>
  </cols>
  <sheetData>
    <row r="1" spans="1:2" x14ac:dyDescent="0.3">
      <c r="A1" t="s">
        <v>5</v>
      </c>
    </row>
    <row r="2" spans="1:2" x14ac:dyDescent="0.3">
      <c r="A2" t="s">
        <v>6</v>
      </c>
    </row>
    <row r="4" spans="1:2" x14ac:dyDescent="0.3">
      <c r="A4" t="s">
        <v>7</v>
      </c>
    </row>
    <row r="5" spans="1:2" x14ac:dyDescent="0.3">
      <c r="A5" t="s">
        <v>8</v>
      </c>
    </row>
    <row r="6" spans="1:2" x14ac:dyDescent="0.3">
      <c r="A6" s="5">
        <v>1801</v>
      </c>
      <c r="B6" s="6">
        <v>256798898</v>
      </c>
    </row>
    <row r="7" spans="1:2" x14ac:dyDescent="0.3">
      <c r="A7" s="5">
        <v>1802</v>
      </c>
      <c r="B7" s="6">
        <v>232640416</v>
      </c>
    </row>
    <row r="8" spans="1:2" x14ac:dyDescent="0.3">
      <c r="A8" s="5">
        <v>1803</v>
      </c>
      <c r="B8" s="6">
        <v>267994924</v>
      </c>
    </row>
    <row r="9" spans="1:2" x14ac:dyDescent="0.3">
      <c r="A9" s="5">
        <v>1804</v>
      </c>
      <c r="B9" s="6">
        <v>262849522</v>
      </c>
    </row>
    <row r="10" spans="1:2" x14ac:dyDescent="0.3">
      <c r="A10" s="5">
        <v>1805</v>
      </c>
      <c r="B10" s="6">
        <v>276933049</v>
      </c>
    </row>
    <row r="11" spans="1:2" x14ac:dyDescent="0.3">
      <c r="A11" s="5">
        <v>1806</v>
      </c>
      <c r="B11" s="6">
        <v>251486085</v>
      </c>
    </row>
    <row r="12" spans="1:2" x14ac:dyDescent="0.3">
      <c r="A12" s="5">
        <v>1807</v>
      </c>
      <c r="B12" s="6">
        <v>250559778</v>
      </c>
    </row>
    <row r="13" spans="1:2" x14ac:dyDescent="0.3">
      <c r="A13" s="5">
        <v>1808</v>
      </c>
      <c r="B13" s="6">
        <v>261724749</v>
      </c>
    </row>
    <row r="14" spans="1:2" x14ac:dyDescent="0.3">
      <c r="A14" s="5">
        <v>1809</v>
      </c>
      <c r="B14" s="6">
        <v>276675505</v>
      </c>
    </row>
    <row r="15" spans="1:2" x14ac:dyDescent="0.3">
      <c r="A15" s="5">
        <v>1810</v>
      </c>
      <c r="B15" s="6">
        <v>287647539</v>
      </c>
    </row>
    <row r="16" spans="1:2" x14ac:dyDescent="0.3">
      <c r="A16" s="5">
        <v>1811</v>
      </c>
      <c r="B16" s="6">
        <v>363102609</v>
      </c>
    </row>
    <row r="17" spans="1:2" x14ac:dyDescent="0.3">
      <c r="A17" s="5">
        <v>1812</v>
      </c>
      <c r="B17" s="6">
        <v>422386052</v>
      </c>
    </row>
    <row r="19" spans="1:2" x14ac:dyDescent="0.3">
      <c r="A1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B7E2-FA47-4748-94FC-A20B4A44F4EC}">
  <dimension ref="A1:H29"/>
  <sheetViews>
    <sheetView workbookViewId="0">
      <selection activeCell="F7" sqref="F7"/>
    </sheetView>
  </sheetViews>
  <sheetFormatPr defaultRowHeight="15.05" x14ac:dyDescent="0.3"/>
  <cols>
    <col min="2" max="2" width="14.77734375" customWidth="1"/>
  </cols>
  <sheetData>
    <row r="1" spans="1:8" x14ac:dyDescent="0.3">
      <c r="A1" t="s">
        <v>10</v>
      </c>
    </row>
    <row r="3" spans="1:8" ht="151.85" customHeight="1" x14ac:dyDescent="0.3">
      <c r="A3" s="23" t="s">
        <v>11</v>
      </c>
      <c r="B3" s="23"/>
      <c r="C3" s="23"/>
      <c r="D3" s="23"/>
      <c r="E3" s="23"/>
      <c r="F3" s="7"/>
      <c r="G3" s="7"/>
      <c r="H3" s="7"/>
    </row>
    <row r="5" spans="1:8" x14ac:dyDescent="0.3">
      <c r="A5" s="1" t="s">
        <v>0</v>
      </c>
      <c r="B5" s="2" t="s">
        <v>1</v>
      </c>
    </row>
    <row r="6" spans="1:8" x14ac:dyDescent="0.3">
      <c r="A6">
        <v>201601</v>
      </c>
      <c r="B6" s="3">
        <v>96812334.849984095</v>
      </c>
    </row>
    <row r="7" spans="1:8" x14ac:dyDescent="0.3">
      <c r="A7">
        <v>201602</v>
      </c>
      <c r="B7" s="3">
        <v>95436530.699983999</v>
      </c>
    </row>
    <row r="8" spans="1:8" x14ac:dyDescent="0.3">
      <c r="A8">
        <v>201603</v>
      </c>
      <c r="B8" s="3">
        <v>115270625.399986</v>
      </c>
    </row>
    <row r="9" spans="1:8" x14ac:dyDescent="0.3">
      <c r="A9">
        <v>201604</v>
      </c>
      <c r="B9" s="3">
        <v>139324010.69998801</v>
      </c>
    </row>
    <row r="10" spans="1:8" x14ac:dyDescent="0.3">
      <c r="A10">
        <v>201605</v>
      </c>
      <c r="B10" s="3">
        <v>108587343.199985</v>
      </c>
    </row>
    <row r="11" spans="1:8" x14ac:dyDescent="0.3">
      <c r="A11">
        <v>201606</v>
      </c>
      <c r="B11" s="3">
        <v>116676502.599988</v>
      </c>
    </row>
    <row r="12" spans="1:8" x14ac:dyDescent="0.3">
      <c r="A12">
        <v>201607</v>
      </c>
      <c r="B12" s="3">
        <v>113191827.699985</v>
      </c>
    </row>
    <row r="13" spans="1:8" x14ac:dyDescent="0.3">
      <c r="A13">
        <v>201608</v>
      </c>
      <c r="B13" s="3">
        <v>139561892.399984</v>
      </c>
    </row>
    <row r="14" spans="1:8" x14ac:dyDescent="0.3">
      <c r="A14">
        <v>201609</v>
      </c>
      <c r="B14" s="3">
        <v>152917024.399995</v>
      </c>
    </row>
    <row r="15" spans="1:8" x14ac:dyDescent="0.3">
      <c r="A15">
        <v>201610</v>
      </c>
      <c r="B15" s="3">
        <v>211633380.70003501</v>
      </c>
    </row>
    <row r="16" spans="1:8" x14ac:dyDescent="0.3">
      <c r="A16">
        <v>201611</v>
      </c>
      <c r="B16" s="3">
        <v>256654031.900067</v>
      </c>
    </row>
    <row r="17" spans="1:2" x14ac:dyDescent="0.3">
      <c r="A17">
        <v>201612</v>
      </c>
      <c r="B17" s="3">
        <v>258957148.100079</v>
      </c>
    </row>
    <row r="18" spans="1:2" x14ac:dyDescent="0.3">
      <c r="A18">
        <v>201701</v>
      </c>
      <c r="B18" s="3">
        <v>177191391.300006</v>
      </c>
    </row>
    <row r="19" spans="1:2" x14ac:dyDescent="0.3">
      <c r="A19">
        <v>201702</v>
      </c>
      <c r="B19" s="3">
        <v>161617657.59999099</v>
      </c>
    </row>
    <row r="20" spans="1:2" x14ac:dyDescent="0.3">
      <c r="A20">
        <v>201703</v>
      </c>
      <c r="B20" s="3">
        <v>214789307.600023</v>
      </c>
    </row>
    <row r="21" spans="1:2" x14ac:dyDescent="0.3">
      <c r="A21">
        <v>201704</v>
      </c>
      <c r="B21" s="3">
        <v>197661209.90001601</v>
      </c>
    </row>
    <row r="22" spans="1:2" x14ac:dyDescent="0.3">
      <c r="A22">
        <v>201705</v>
      </c>
      <c r="B22" s="3">
        <v>217075552.400013</v>
      </c>
    </row>
    <row r="23" spans="1:2" x14ac:dyDescent="0.3">
      <c r="A23">
        <v>201706</v>
      </c>
      <c r="B23" s="3">
        <v>184955837.49999699</v>
      </c>
    </row>
    <row r="24" spans="1:2" x14ac:dyDescent="0.3">
      <c r="A24">
        <v>201707</v>
      </c>
      <c r="B24" s="3">
        <v>187225893.40000001</v>
      </c>
    </row>
    <row r="25" spans="1:2" x14ac:dyDescent="0.3">
      <c r="A25">
        <v>201708</v>
      </c>
      <c r="B25" s="3">
        <v>205855839.699992</v>
      </c>
    </row>
    <row r="26" spans="1:2" x14ac:dyDescent="0.3">
      <c r="A26">
        <v>201709</v>
      </c>
      <c r="B26" s="3">
        <v>212034384.10000801</v>
      </c>
    </row>
    <row r="27" spans="1:2" x14ac:dyDescent="0.3">
      <c r="A27">
        <v>201710</v>
      </c>
      <c r="B27" s="3">
        <v>280213678.50004399</v>
      </c>
    </row>
    <row r="28" spans="1:2" x14ac:dyDescent="0.3">
      <c r="A28">
        <v>201711</v>
      </c>
      <c r="B28" s="3">
        <v>326694750.90015</v>
      </c>
    </row>
    <row r="29" spans="1:2" x14ac:dyDescent="0.3">
      <c r="A29">
        <v>201712</v>
      </c>
      <c r="B29" s="3">
        <v>372349285.70021403</v>
      </c>
    </row>
  </sheetData>
  <mergeCells count="1">
    <mergeCell ref="A3:E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ACF6-7795-423B-BD2E-BE64802C0699}">
  <dimension ref="A1:O28"/>
  <sheetViews>
    <sheetView tabSelected="1" topLeftCell="C1" workbookViewId="0">
      <pane ySplit="4" topLeftCell="A5" activePane="bottomLeft" state="frozen"/>
      <selection pane="bottomLeft" activeCell="N21" sqref="N21"/>
    </sheetView>
  </sheetViews>
  <sheetFormatPr defaultRowHeight="15.05" x14ac:dyDescent="0.3"/>
  <cols>
    <col min="2" max="2" width="14.5546875" style="3" bestFit="1" customWidth="1"/>
    <col min="3" max="3" width="21.109375" customWidth="1"/>
    <col min="5" max="5" width="15.44140625" customWidth="1"/>
    <col min="6" max="6" width="18.109375" bestFit="1" customWidth="1"/>
    <col min="7" max="7" width="11.21875" customWidth="1"/>
    <col min="8" max="8" width="13.6640625" customWidth="1"/>
    <col min="9" max="9" width="18.21875" customWidth="1"/>
    <col min="11" max="11" width="19.5546875" bestFit="1" customWidth="1"/>
    <col min="13" max="13" width="16" bestFit="1" customWidth="1"/>
    <col min="14" max="14" width="21.33203125" customWidth="1"/>
    <col min="15" max="15" width="16.33203125" customWidth="1"/>
  </cols>
  <sheetData>
    <row r="1" spans="1:15" x14ac:dyDescent="0.3">
      <c r="E1" t="s">
        <v>3</v>
      </c>
      <c r="F1" t="s">
        <v>4</v>
      </c>
    </row>
    <row r="2" spans="1:15" x14ac:dyDescent="0.3">
      <c r="E2" s="3">
        <f t="array" ref="E2:F2">LINEST(B5:B28,D5:D28,1,0)</f>
        <v>8430033.6867220234</v>
      </c>
      <c r="F2" s="3">
        <v>83903222.301412791</v>
      </c>
    </row>
    <row r="3" spans="1:15" s="1" customFormat="1" x14ac:dyDescent="0.3">
      <c r="A3" s="24" t="s">
        <v>13</v>
      </c>
      <c r="B3" s="24"/>
      <c r="C3" s="24"/>
      <c r="D3" s="24"/>
      <c r="E3" s="25" t="s">
        <v>19</v>
      </c>
      <c r="F3" s="26"/>
      <c r="G3" s="26"/>
      <c r="H3" s="26"/>
      <c r="I3" s="27"/>
      <c r="J3" s="28" t="s">
        <v>24</v>
      </c>
      <c r="K3" s="28"/>
      <c r="L3" s="28"/>
      <c r="M3" s="28"/>
      <c r="N3" s="30" t="s">
        <v>25</v>
      </c>
      <c r="O3" s="30"/>
    </row>
    <row r="4" spans="1:15" s="8" customFormat="1" ht="120.45" x14ac:dyDescent="0.3">
      <c r="A4" s="9" t="s">
        <v>0</v>
      </c>
      <c r="B4" s="10" t="s">
        <v>1</v>
      </c>
      <c r="C4" s="11" t="s">
        <v>2</v>
      </c>
      <c r="D4" s="9" t="s">
        <v>12</v>
      </c>
      <c r="E4" s="21" t="s">
        <v>14</v>
      </c>
      <c r="F4" s="21" t="s">
        <v>15</v>
      </c>
      <c r="G4" s="21" t="s">
        <v>16</v>
      </c>
      <c r="H4" s="21" t="s">
        <v>17</v>
      </c>
      <c r="I4" s="22" t="s">
        <v>18</v>
      </c>
      <c r="J4" s="21" t="s">
        <v>20</v>
      </c>
      <c r="K4" s="21" t="s">
        <v>21</v>
      </c>
      <c r="L4" s="21" t="s">
        <v>22</v>
      </c>
      <c r="M4" s="31" t="s">
        <v>23</v>
      </c>
      <c r="N4" s="9" t="s">
        <v>26</v>
      </c>
      <c r="O4" s="9" t="s">
        <v>27</v>
      </c>
    </row>
    <row r="5" spans="1:15" x14ac:dyDescent="0.3">
      <c r="A5" s="12">
        <v>201601</v>
      </c>
      <c r="B5" s="13">
        <v>96812334.849984095</v>
      </c>
      <c r="C5" s="14">
        <f t="shared" ref="C5:C28" si="0">D5*$E$2+$F$2</f>
        <v>92333255.988134816</v>
      </c>
      <c r="D5" s="12">
        <v>1</v>
      </c>
      <c r="E5" s="15">
        <f t="shared" ref="E5:E28" si="1">B5/C5</f>
        <v>1.0485099200056895</v>
      </c>
      <c r="F5" s="16">
        <f>AVERAGE(E5,E17)</f>
        <v>0.98212885388258153</v>
      </c>
      <c r="G5" s="16">
        <f>AVERAGE(F5:F16)</f>
        <v>1.0016550270920554</v>
      </c>
      <c r="H5" s="16">
        <v>1</v>
      </c>
      <c r="I5" s="29">
        <f>F5/$G$5</f>
        <v>0.9805060897401362</v>
      </c>
      <c r="J5">
        <v>25</v>
      </c>
      <c r="K5" s="4">
        <f>J5*$E$2+$F$2</f>
        <v>294654064.46946335</v>
      </c>
      <c r="L5">
        <v>1</v>
      </c>
      <c r="M5" s="4">
        <f>VLOOKUP(L5,$H$5:$I$16,2,0)*K5</f>
        <v>288910104.57899153</v>
      </c>
      <c r="N5" s="32">
        <v>256798898</v>
      </c>
      <c r="O5" s="14">
        <f>N5-M5</f>
        <v>-32111206.578991532</v>
      </c>
    </row>
    <row r="6" spans="1:15" x14ac:dyDescent="0.3">
      <c r="A6" s="12">
        <v>201602</v>
      </c>
      <c r="B6" s="13">
        <v>95436530.699983999</v>
      </c>
      <c r="C6" s="14">
        <f t="shared" si="0"/>
        <v>100763289.67485684</v>
      </c>
      <c r="D6" s="12">
        <v>2</v>
      </c>
      <c r="E6" s="15">
        <f t="shared" si="1"/>
        <v>0.94713591634352912</v>
      </c>
      <c r="F6" s="16">
        <f t="shared" ref="F6:F16" si="2">AVERAGE(E6,E18)</f>
        <v>0.87376283987694725</v>
      </c>
      <c r="G6" s="16"/>
      <c r="H6" s="16">
        <v>2</v>
      </c>
      <c r="I6" s="29">
        <f t="shared" ref="I6:I16" si="3">F6/$G$5</f>
        <v>0.87231912808704504</v>
      </c>
      <c r="J6">
        <v>26</v>
      </c>
      <c r="K6" s="4">
        <f t="shared" ref="K6:K16" si="4">J6*$E$2+$F$2</f>
        <v>303084098.15618539</v>
      </c>
      <c r="L6">
        <v>2</v>
      </c>
      <c r="M6" s="4">
        <f t="shared" ref="M6:M16" si="5">VLOOKUP(L6,$H$5:$I$16,2,0)*K6</f>
        <v>264386056.24065202</v>
      </c>
      <c r="N6" s="32">
        <v>232640416</v>
      </c>
      <c r="O6" s="14">
        <f t="shared" ref="O6:O28" si="6">N6-M6</f>
        <v>-31745640.240652025</v>
      </c>
    </row>
    <row r="7" spans="1:15" x14ac:dyDescent="0.3">
      <c r="A7" s="12">
        <v>201603</v>
      </c>
      <c r="B7" s="13">
        <v>115270625.399986</v>
      </c>
      <c r="C7" s="14">
        <f t="shared" si="0"/>
        <v>109193323.36157885</v>
      </c>
      <c r="D7" s="12">
        <v>3</v>
      </c>
      <c r="E7" s="15">
        <f t="shared" si="1"/>
        <v>1.0556563519756881</v>
      </c>
      <c r="F7" s="16">
        <f t="shared" si="2"/>
        <v>1.0383713216889916</v>
      </c>
      <c r="G7" s="16"/>
      <c r="H7" s="16">
        <v>3</v>
      </c>
      <c r="I7" s="29">
        <f t="shared" si="3"/>
        <v>1.0366556285386284</v>
      </c>
      <c r="J7">
        <v>27</v>
      </c>
      <c r="K7" s="4">
        <f t="shared" si="4"/>
        <v>311514131.84290743</v>
      </c>
      <c r="L7">
        <v>3</v>
      </c>
      <c r="M7" s="4">
        <f t="shared" si="5"/>
        <v>322932878.14427435</v>
      </c>
      <c r="N7" s="32">
        <v>267994924</v>
      </c>
      <c r="O7" s="14">
        <f t="shared" si="6"/>
        <v>-54937954.144274354</v>
      </c>
    </row>
    <row r="8" spans="1:15" x14ac:dyDescent="0.3">
      <c r="A8" s="12">
        <v>201604</v>
      </c>
      <c r="B8" s="13">
        <v>139324010.69998801</v>
      </c>
      <c r="C8" s="14">
        <f t="shared" si="0"/>
        <v>117623357.04830089</v>
      </c>
      <c r="D8" s="12">
        <v>4</v>
      </c>
      <c r="E8" s="15">
        <f t="shared" si="1"/>
        <v>1.1844927248826604</v>
      </c>
      <c r="F8" s="16">
        <f t="shared" si="2"/>
        <v>1.0439736952550054</v>
      </c>
      <c r="G8" s="16"/>
      <c r="H8" s="16">
        <v>4</v>
      </c>
      <c r="I8" s="29">
        <f t="shared" si="3"/>
        <v>1.0422487453447988</v>
      </c>
      <c r="J8">
        <v>28</v>
      </c>
      <c r="K8" s="4">
        <f t="shared" si="4"/>
        <v>319944165.52962947</v>
      </c>
      <c r="L8">
        <v>4</v>
      </c>
      <c r="M8" s="4">
        <f t="shared" si="5"/>
        <v>333461405.10364497</v>
      </c>
      <c r="N8" s="32">
        <v>262849522</v>
      </c>
      <c r="O8" s="14">
        <f t="shared" si="6"/>
        <v>-70611883.103644967</v>
      </c>
    </row>
    <row r="9" spans="1:15" x14ac:dyDescent="0.3">
      <c r="A9" s="12">
        <v>201605</v>
      </c>
      <c r="B9" s="13">
        <v>108587343.199985</v>
      </c>
      <c r="C9" s="14">
        <f t="shared" si="0"/>
        <v>126053390.7350229</v>
      </c>
      <c r="D9" s="12">
        <v>5</v>
      </c>
      <c r="E9" s="15">
        <f t="shared" si="1"/>
        <v>0.86143928827941396</v>
      </c>
      <c r="F9" s="16">
        <f t="shared" si="2"/>
        <v>0.90840972546430476</v>
      </c>
      <c r="G9" s="16"/>
      <c r="H9" s="16">
        <v>5</v>
      </c>
      <c r="I9" s="29">
        <f t="shared" si="3"/>
        <v>0.90690876688508737</v>
      </c>
      <c r="J9">
        <v>29</v>
      </c>
      <c r="K9" s="4">
        <f t="shared" si="4"/>
        <v>328374199.21635151</v>
      </c>
      <c r="L9">
        <v>5</v>
      </c>
      <c r="M9" s="4">
        <f t="shared" si="5"/>
        <v>297805440.08817935</v>
      </c>
      <c r="N9" s="32">
        <v>276933049</v>
      </c>
      <c r="O9" s="14">
        <f t="shared" si="6"/>
        <v>-20872391.08817935</v>
      </c>
    </row>
    <row r="10" spans="1:15" x14ac:dyDescent="0.3">
      <c r="A10" s="12">
        <v>201606</v>
      </c>
      <c r="B10" s="13">
        <v>116676502.599988</v>
      </c>
      <c r="C10" s="14">
        <f t="shared" si="0"/>
        <v>134483424.42174494</v>
      </c>
      <c r="D10" s="12">
        <v>6</v>
      </c>
      <c r="E10" s="15">
        <f t="shared" si="1"/>
        <v>0.86759021122250879</v>
      </c>
      <c r="F10" s="16">
        <f t="shared" si="2"/>
        <v>0.82624297608990493</v>
      </c>
      <c r="G10" s="16"/>
      <c r="H10" s="16">
        <v>6</v>
      </c>
      <c r="I10" s="29">
        <f t="shared" si="3"/>
        <v>0.824877781014691</v>
      </c>
      <c r="J10">
        <v>30</v>
      </c>
      <c r="K10" s="4">
        <f t="shared" si="4"/>
        <v>336804232.90307349</v>
      </c>
      <c r="L10">
        <v>6</v>
      </c>
      <c r="M10" s="4">
        <f t="shared" si="5"/>
        <v>277822328.27344245</v>
      </c>
      <c r="N10" s="32">
        <v>251486085</v>
      </c>
      <c r="O10" s="14">
        <f t="shared" si="6"/>
        <v>-26336243.273442447</v>
      </c>
    </row>
    <row r="11" spans="1:15" x14ac:dyDescent="0.3">
      <c r="A11" s="12">
        <v>201607</v>
      </c>
      <c r="B11" s="13">
        <v>113191827.699985</v>
      </c>
      <c r="C11" s="14">
        <f t="shared" si="0"/>
        <v>142913458.10846695</v>
      </c>
      <c r="D11" s="12">
        <v>7</v>
      </c>
      <c r="E11" s="15">
        <f t="shared" si="1"/>
        <v>0.79203057009561584</v>
      </c>
      <c r="F11" s="16">
        <f t="shared" si="2"/>
        <v>0.77955879847036758</v>
      </c>
      <c r="G11" s="16"/>
      <c r="H11" s="16">
        <v>7</v>
      </c>
      <c r="I11" s="29">
        <f t="shared" si="3"/>
        <v>0.77827073931185242</v>
      </c>
      <c r="J11">
        <v>31</v>
      </c>
      <c r="K11" s="4">
        <f t="shared" si="4"/>
        <v>345234266.58979553</v>
      </c>
      <c r="L11">
        <v>7</v>
      </c>
      <c r="M11" s="4">
        <f t="shared" si="5"/>
        <v>268685727.89462531</v>
      </c>
      <c r="N11" s="32">
        <v>250559778</v>
      </c>
      <c r="O11" s="14">
        <f t="shared" si="6"/>
        <v>-18125949.894625306</v>
      </c>
    </row>
    <row r="12" spans="1:15" x14ac:dyDescent="0.3">
      <c r="A12" s="12">
        <v>201608</v>
      </c>
      <c r="B12" s="13">
        <v>139561892.399984</v>
      </c>
      <c r="C12" s="14">
        <f t="shared" si="0"/>
        <v>151343491.79518896</v>
      </c>
      <c r="D12" s="12">
        <v>8</v>
      </c>
      <c r="E12" s="15">
        <f t="shared" si="1"/>
        <v>0.92215324718985048</v>
      </c>
      <c r="F12" s="16">
        <f t="shared" si="2"/>
        <v>0.86870566008068772</v>
      </c>
      <c r="G12" s="16"/>
      <c r="H12" s="16">
        <v>8</v>
      </c>
      <c r="I12" s="29">
        <f t="shared" si="3"/>
        <v>0.86727030423105012</v>
      </c>
      <c r="J12">
        <v>32</v>
      </c>
      <c r="K12" s="4">
        <f t="shared" si="4"/>
        <v>353664300.27651751</v>
      </c>
      <c r="L12">
        <v>8</v>
      </c>
      <c r="M12" s="4">
        <f t="shared" si="5"/>
        <v>306722545.29647678</v>
      </c>
      <c r="N12" s="32">
        <v>261724749</v>
      </c>
      <c r="O12" s="14">
        <f t="shared" si="6"/>
        <v>-44997796.296476781</v>
      </c>
    </row>
    <row r="13" spans="1:15" x14ac:dyDescent="0.3">
      <c r="A13" s="12">
        <v>201609</v>
      </c>
      <c r="B13" s="13">
        <v>152917024.399995</v>
      </c>
      <c r="C13" s="14">
        <f t="shared" si="0"/>
        <v>159773525.481911</v>
      </c>
      <c r="D13" s="12">
        <v>9</v>
      </c>
      <c r="E13" s="15">
        <f t="shared" si="1"/>
        <v>0.95708612511844293</v>
      </c>
      <c r="F13" s="16">
        <f t="shared" si="2"/>
        <v>0.88484205235606916</v>
      </c>
      <c r="G13" s="16"/>
      <c r="H13" s="16">
        <v>9</v>
      </c>
      <c r="I13" s="29">
        <f t="shared" si="3"/>
        <v>0.88338003446644631</v>
      </c>
      <c r="J13">
        <v>33</v>
      </c>
      <c r="K13" s="4">
        <f t="shared" si="4"/>
        <v>362094333.96323955</v>
      </c>
      <c r="L13">
        <v>9</v>
      </c>
      <c r="M13" s="4">
        <f t="shared" si="5"/>
        <v>319866905.21655148</v>
      </c>
      <c r="N13" s="32">
        <v>276675505</v>
      </c>
      <c r="O13" s="14">
        <f t="shared" si="6"/>
        <v>-43191400.216551483</v>
      </c>
    </row>
    <row r="14" spans="1:15" x14ac:dyDescent="0.3">
      <c r="A14" s="12">
        <v>201610</v>
      </c>
      <c r="B14" s="13">
        <v>211633380.70003501</v>
      </c>
      <c r="C14" s="14">
        <f t="shared" si="0"/>
        <v>168203559.16863304</v>
      </c>
      <c r="D14" s="12">
        <v>10</v>
      </c>
      <c r="E14" s="15">
        <f t="shared" si="1"/>
        <v>1.2581979938240264</v>
      </c>
      <c r="F14" s="16">
        <f t="shared" si="2"/>
        <v>1.1492385043528444</v>
      </c>
      <c r="G14" s="16"/>
      <c r="H14" s="16">
        <v>10</v>
      </c>
      <c r="I14" s="29">
        <f t="shared" si="3"/>
        <v>1.1473396261877149</v>
      </c>
      <c r="J14">
        <v>34</v>
      </c>
      <c r="K14" s="4">
        <f t="shared" si="4"/>
        <v>370524367.64996159</v>
      </c>
      <c r="L14">
        <v>10</v>
      </c>
      <c r="M14" s="4">
        <f t="shared" si="5"/>
        <v>425117289.47294635</v>
      </c>
      <c r="N14" s="32">
        <v>287647539</v>
      </c>
      <c r="O14" s="14">
        <f t="shared" si="6"/>
        <v>-137469750.47294635</v>
      </c>
    </row>
    <row r="15" spans="1:15" x14ac:dyDescent="0.3">
      <c r="A15" s="12">
        <v>201611</v>
      </c>
      <c r="B15" s="13">
        <v>256654031.900067</v>
      </c>
      <c r="C15" s="14">
        <f t="shared" si="0"/>
        <v>176633592.85535505</v>
      </c>
      <c r="D15" s="12">
        <v>11</v>
      </c>
      <c r="E15" s="15">
        <f t="shared" si="1"/>
        <v>1.4530306933757531</v>
      </c>
      <c r="F15" s="16">
        <f t="shared" si="2"/>
        <v>1.3145315643083535</v>
      </c>
      <c r="G15" s="16"/>
      <c r="H15" s="16">
        <v>11</v>
      </c>
      <c r="I15" s="29">
        <f t="shared" si="3"/>
        <v>1.3123595736594289</v>
      </c>
      <c r="J15">
        <v>35</v>
      </c>
      <c r="K15" s="4">
        <f t="shared" si="4"/>
        <v>378954401.33668363</v>
      </c>
      <c r="L15">
        <v>11</v>
      </c>
      <c r="M15" s="4">
        <f t="shared" si="5"/>
        <v>497324436.57457423</v>
      </c>
      <c r="N15" s="32">
        <v>363102609</v>
      </c>
      <c r="O15" s="14">
        <f t="shared" si="6"/>
        <v>-134221827.57457423</v>
      </c>
    </row>
    <row r="16" spans="1:15" x14ac:dyDescent="0.3">
      <c r="A16" s="12">
        <v>201612</v>
      </c>
      <c r="B16" s="13">
        <v>258957148.100079</v>
      </c>
      <c r="C16" s="14">
        <f t="shared" si="0"/>
        <v>185063626.54207706</v>
      </c>
      <c r="D16" s="12">
        <v>12</v>
      </c>
      <c r="E16" s="15">
        <f t="shared" si="1"/>
        <v>1.3992871151328115</v>
      </c>
      <c r="F16" s="16">
        <f t="shared" si="2"/>
        <v>1.3500943332786068</v>
      </c>
      <c r="G16" s="16"/>
      <c r="H16" s="16">
        <v>12</v>
      </c>
      <c r="I16" s="29">
        <f t="shared" si="3"/>
        <v>1.3478635825331196</v>
      </c>
      <c r="J16">
        <v>36</v>
      </c>
      <c r="K16" s="4">
        <f t="shared" si="4"/>
        <v>387384435.02340567</v>
      </c>
      <c r="L16">
        <v>12</v>
      </c>
      <c r="M16" s="4">
        <f t="shared" si="5"/>
        <v>522141372.40821606</v>
      </c>
      <c r="N16" s="32">
        <v>422386052</v>
      </c>
      <c r="O16" s="14">
        <f t="shared" si="6"/>
        <v>-99755320.408216059</v>
      </c>
    </row>
    <row r="17" spans="1:15" x14ac:dyDescent="0.3">
      <c r="A17" s="12">
        <v>201701</v>
      </c>
      <c r="B17" s="13">
        <v>177191391.300006</v>
      </c>
      <c r="C17" s="14">
        <f t="shared" si="0"/>
        <v>193493660.2287991</v>
      </c>
      <c r="D17" s="12">
        <v>13</v>
      </c>
      <c r="E17" s="15">
        <f t="shared" si="1"/>
        <v>0.91574778775947352</v>
      </c>
      <c r="F17" s="16"/>
      <c r="G17" s="16"/>
      <c r="H17" s="16"/>
      <c r="I17" s="17"/>
      <c r="O17" s="4"/>
    </row>
    <row r="18" spans="1:15" x14ac:dyDescent="0.3">
      <c r="A18" s="12">
        <v>201702</v>
      </c>
      <c r="B18" s="13">
        <v>161617657.59999099</v>
      </c>
      <c r="C18" s="14">
        <f t="shared" si="0"/>
        <v>201923693.91552112</v>
      </c>
      <c r="D18" s="12">
        <v>14</v>
      </c>
      <c r="E18" s="15">
        <f t="shared" si="1"/>
        <v>0.8003897634103655</v>
      </c>
      <c r="F18" s="16"/>
      <c r="G18" s="16"/>
      <c r="H18" s="16"/>
      <c r="I18" s="17"/>
      <c r="O18" s="4"/>
    </row>
    <row r="19" spans="1:15" x14ac:dyDescent="0.3">
      <c r="A19" s="12">
        <v>201703</v>
      </c>
      <c r="B19" s="13">
        <v>214789307.600023</v>
      </c>
      <c r="C19" s="14">
        <f t="shared" si="0"/>
        <v>210353727.60224313</v>
      </c>
      <c r="D19" s="12">
        <v>15</v>
      </c>
      <c r="E19" s="15">
        <f t="shared" si="1"/>
        <v>1.0210862914022949</v>
      </c>
      <c r="F19" s="16"/>
      <c r="G19" s="16"/>
      <c r="H19" s="16"/>
      <c r="I19" s="17"/>
      <c r="O19" s="4"/>
    </row>
    <row r="20" spans="1:15" x14ac:dyDescent="0.3">
      <c r="A20" s="12">
        <v>201704</v>
      </c>
      <c r="B20" s="13">
        <v>197661209.90001601</v>
      </c>
      <c r="C20" s="14">
        <f t="shared" si="0"/>
        <v>218783761.28896517</v>
      </c>
      <c r="D20" s="12">
        <v>16</v>
      </c>
      <c r="E20" s="15">
        <f t="shared" si="1"/>
        <v>0.90345466562735011</v>
      </c>
      <c r="F20" s="16"/>
      <c r="G20" s="16"/>
      <c r="H20" s="16"/>
      <c r="I20" s="17"/>
      <c r="O20" s="4"/>
    </row>
    <row r="21" spans="1:15" x14ac:dyDescent="0.3">
      <c r="A21" s="12">
        <v>201705</v>
      </c>
      <c r="B21" s="13">
        <v>217075552.400013</v>
      </c>
      <c r="C21" s="14">
        <f t="shared" si="0"/>
        <v>227213794.97568718</v>
      </c>
      <c r="D21" s="12">
        <v>17</v>
      </c>
      <c r="E21" s="15">
        <f t="shared" si="1"/>
        <v>0.95538016264919556</v>
      </c>
      <c r="F21" s="16"/>
      <c r="G21" s="16"/>
      <c r="H21" s="16"/>
      <c r="I21" s="17"/>
      <c r="O21" s="4"/>
    </row>
    <row r="22" spans="1:15" x14ac:dyDescent="0.3">
      <c r="A22" s="12">
        <v>201706</v>
      </c>
      <c r="B22" s="13">
        <v>184955837.49999699</v>
      </c>
      <c r="C22" s="14">
        <f t="shared" si="0"/>
        <v>235643828.66240922</v>
      </c>
      <c r="D22" s="12">
        <v>18</v>
      </c>
      <c r="E22" s="15">
        <f t="shared" si="1"/>
        <v>0.78489574095730108</v>
      </c>
      <c r="F22" s="16"/>
      <c r="G22" s="16"/>
      <c r="H22" s="16"/>
      <c r="I22" s="17"/>
      <c r="O22" s="4"/>
    </row>
    <row r="23" spans="1:15" x14ac:dyDescent="0.3">
      <c r="A23" s="12">
        <v>201707</v>
      </c>
      <c r="B23" s="13">
        <v>187225893.40000001</v>
      </c>
      <c r="C23" s="14">
        <f t="shared" si="0"/>
        <v>244073862.34913123</v>
      </c>
      <c r="D23" s="12">
        <v>19</v>
      </c>
      <c r="E23" s="15">
        <f t="shared" si="1"/>
        <v>0.76708702684511942</v>
      </c>
      <c r="F23" s="16"/>
      <c r="G23" s="16"/>
      <c r="H23" s="16"/>
      <c r="I23" s="17"/>
      <c r="O23" s="4"/>
    </row>
    <row r="24" spans="1:15" x14ac:dyDescent="0.3">
      <c r="A24" s="12">
        <v>201708</v>
      </c>
      <c r="B24" s="13">
        <v>205855839.699992</v>
      </c>
      <c r="C24" s="14">
        <f t="shared" si="0"/>
        <v>252503896.03585327</v>
      </c>
      <c r="D24" s="12">
        <v>20</v>
      </c>
      <c r="E24" s="15">
        <f t="shared" si="1"/>
        <v>0.81525807297152486</v>
      </c>
      <c r="F24" s="16"/>
      <c r="G24" s="16"/>
      <c r="H24" s="16"/>
      <c r="I24" s="17"/>
      <c r="O24" s="4"/>
    </row>
    <row r="25" spans="1:15" x14ac:dyDescent="0.3">
      <c r="A25" s="12">
        <v>201709</v>
      </c>
      <c r="B25" s="13">
        <v>212034384.10000801</v>
      </c>
      <c r="C25" s="14">
        <f t="shared" si="0"/>
        <v>260933929.72257528</v>
      </c>
      <c r="D25" s="12">
        <v>21</v>
      </c>
      <c r="E25" s="15">
        <f t="shared" si="1"/>
        <v>0.81259797959369551</v>
      </c>
      <c r="F25" s="16"/>
      <c r="G25" s="16"/>
      <c r="H25" s="16"/>
      <c r="I25" s="17"/>
      <c r="O25" s="4"/>
    </row>
    <row r="26" spans="1:15" x14ac:dyDescent="0.3">
      <c r="A26" s="12">
        <v>201710</v>
      </c>
      <c r="B26" s="13">
        <v>280213678.50004399</v>
      </c>
      <c r="C26" s="14">
        <f t="shared" si="0"/>
        <v>269363963.40929735</v>
      </c>
      <c r="D26" s="12">
        <v>22</v>
      </c>
      <c r="E26" s="15">
        <f t="shared" si="1"/>
        <v>1.0402790148816623</v>
      </c>
      <c r="F26" s="16"/>
      <c r="G26" s="16"/>
      <c r="H26" s="16"/>
      <c r="I26" s="17"/>
      <c r="O26" s="4"/>
    </row>
    <row r="27" spans="1:15" x14ac:dyDescent="0.3">
      <c r="A27" s="12">
        <v>201711</v>
      </c>
      <c r="B27" s="13">
        <v>326694750.90015</v>
      </c>
      <c r="C27" s="14">
        <f t="shared" si="0"/>
        <v>277793997.09601933</v>
      </c>
      <c r="D27" s="12">
        <v>23</v>
      </c>
      <c r="E27" s="15">
        <f t="shared" si="1"/>
        <v>1.1760324352409537</v>
      </c>
      <c r="F27" s="16"/>
      <c r="G27" s="16"/>
      <c r="H27" s="16"/>
      <c r="I27" s="17"/>
      <c r="O27" s="4"/>
    </row>
    <row r="28" spans="1:15" x14ac:dyDescent="0.3">
      <c r="A28" s="12">
        <v>201712</v>
      </c>
      <c r="B28" s="13">
        <v>372349285.70021403</v>
      </c>
      <c r="C28" s="14">
        <f t="shared" si="0"/>
        <v>286224030.78274131</v>
      </c>
      <c r="D28" s="12">
        <v>24</v>
      </c>
      <c r="E28" s="18">
        <f t="shared" si="1"/>
        <v>1.3009015514244022</v>
      </c>
      <c r="F28" s="19"/>
      <c r="G28" s="19"/>
      <c r="H28" s="19"/>
      <c r="I28" s="20"/>
      <c r="O28" s="4"/>
    </row>
  </sheetData>
  <mergeCells count="4">
    <mergeCell ref="A3:D3"/>
    <mergeCell ref="E3:I3"/>
    <mergeCell ref="J3:M3"/>
    <mergeCell ref="N3:O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++</vt:lpstr>
      <vt:lpstr>sql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Mingalov</dc:creator>
  <cp:lastModifiedBy>Maxim Mingalov</cp:lastModifiedBy>
  <dcterms:created xsi:type="dcterms:W3CDTF">2020-02-13T14:34:26Z</dcterms:created>
  <dcterms:modified xsi:type="dcterms:W3CDTF">2020-02-16T04:13:31Z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b3c1f903-69da-437c-a579-06373ef7da34</vt:lpwstr>
  </property>
</Properties>
</file>