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Git\geekbrains-db-for-analysts\"/>
    </mc:Choice>
  </mc:AlternateContent>
  <xr:revisionPtr revIDLastSave="0" documentId="13_ncr:1_{7ADEB8BB-6E15-4428-9A5B-EB84993F19CA}" xr6:coauthVersionLast="45" xr6:coauthVersionMax="45" xr10:uidLastSave="{00000000-0000-0000-0000-000000000000}"/>
  <bookViews>
    <workbookView xWindow="-120" yWindow="-120" windowWidth="29040" windowHeight="15840" activeTab="3" xr2:uid="{B8A7C253-93CB-49F9-AC5B-0C070947C996}"/>
  </bookViews>
  <sheets>
    <sheet name="SQL" sheetId="9" r:id="rId1"/>
    <sheet name="data" sheetId="1" r:id="rId2"/>
    <sheet name="PIVOT" sheetId="8" r:id="rId3"/>
    <sheet name="cohorts" sheetId="3" r:id="rId4"/>
  </sheets>
  <definedNames>
    <definedName name="_xlnm._FilterDatabase" localSheetId="1" hidden="1">data!$A$1:$G$301</definedName>
  </definedName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95" i="3" l="1"/>
  <c r="AC96" i="3"/>
  <c r="AC94" i="3"/>
  <c r="AC93" i="3"/>
  <c r="AA69" i="3" a="1"/>
  <c r="AA69" i="3" s="1"/>
  <c r="AE92" i="3"/>
  <c r="AE92" i="3" a="1"/>
  <c r="AF92" i="3" s="1"/>
  <c r="AE91" i="3" a="1"/>
  <c r="AF91" i="3" s="1"/>
  <c r="AF90" i="3"/>
  <c r="AE90" i="3"/>
  <c r="AE90" i="3" a="1"/>
  <c r="AF89" i="3"/>
  <c r="AE89" i="3" a="1"/>
  <c r="AE89" i="3" s="1"/>
  <c r="AE88" i="3"/>
  <c r="AE88" i="3" a="1"/>
  <c r="AF88" i="3" s="1"/>
  <c r="AE87" i="3" a="1"/>
  <c r="AF87" i="3" s="1"/>
  <c r="AF86" i="3"/>
  <c r="AE86" i="3"/>
  <c r="AE86" i="3" a="1"/>
  <c r="AF85" i="3"/>
  <c r="AE85" i="3" a="1"/>
  <c r="AE85" i="3" s="1"/>
  <c r="AE84" i="3"/>
  <c r="AE84" i="3" a="1"/>
  <c r="AF84" i="3" s="1"/>
  <c r="AE83" i="3" a="1"/>
  <c r="AF83" i="3" s="1"/>
  <c r="AF82" i="3"/>
  <c r="AE82" i="3"/>
  <c r="AE82" i="3" a="1"/>
  <c r="AF81" i="3"/>
  <c r="AE81" i="3" a="1"/>
  <c r="AE81" i="3" s="1"/>
  <c r="AE80" i="3"/>
  <c r="AE80" i="3" a="1"/>
  <c r="AF80" i="3" s="1"/>
  <c r="AE79" i="3" a="1"/>
  <c r="AF79" i="3" s="1"/>
  <c r="AF78" i="3"/>
  <c r="AE78" i="3"/>
  <c r="AE78" i="3" a="1"/>
  <c r="AF77" i="3"/>
  <c r="AE77" i="3" a="1"/>
  <c r="AE77" i="3" s="1"/>
  <c r="AE76" i="3"/>
  <c r="AE76" i="3" a="1"/>
  <c r="AF76" i="3" s="1"/>
  <c r="AE75" i="3" a="1"/>
  <c r="AF75" i="3" s="1"/>
  <c r="AF74" i="3"/>
  <c r="AE74" i="3"/>
  <c r="AE74" i="3" a="1"/>
  <c r="AF73" i="3"/>
  <c r="AE73" i="3" a="1"/>
  <c r="AE73" i="3" s="1"/>
  <c r="AE72" i="3"/>
  <c r="AE72" i="3" a="1"/>
  <c r="AF72" i="3" s="1"/>
  <c r="AE71" i="3" a="1"/>
  <c r="AF71" i="3" s="1"/>
  <c r="AA37" i="3" a="1"/>
  <c r="AA37" i="3" s="1"/>
  <c r="C39" i="3" a="1"/>
  <c r="C39" i="3" s="1"/>
  <c r="AE39" i="3" s="1" a="1"/>
  <c r="AF39" i="3" s="1"/>
  <c r="Z62" i="3" a="1"/>
  <c r="Z62" i="3" s="1"/>
  <c r="Y61" i="3" a="1"/>
  <c r="Y61" i="3" s="1"/>
  <c r="AE61" i="3" s="1" a="1"/>
  <c r="AE61" i="3" s="1"/>
  <c r="X60" i="3" a="1"/>
  <c r="X60" i="3" s="1"/>
  <c r="AE60" i="3" s="1" a="1"/>
  <c r="W59" i="3" a="1"/>
  <c r="W59" i="3" s="1"/>
  <c r="AE59" i="3" s="1" a="1"/>
  <c r="AF59" i="3" s="1"/>
  <c r="V58" i="3" a="1"/>
  <c r="V58" i="3" s="1"/>
  <c r="AE58" i="3" s="1" a="1"/>
  <c r="AE58" i="3" s="1"/>
  <c r="U57" i="3" a="1"/>
  <c r="U57" i="3" s="1"/>
  <c r="AE57" i="3" s="1" a="1"/>
  <c r="AE57" i="3" s="1"/>
  <c r="T56" i="3" a="1"/>
  <c r="T56" i="3" s="1"/>
  <c r="AE56" i="3" s="1" a="1"/>
  <c r="S55" i="3" a="1"/>
  <c r="S55" i="3" s="1"/>
  <c r="AE55" i="3" s="1" a="1"/>
  <c r="AE55" i="3" s="1"/>
  <c r="R54" i="3" a="1"/>
  <c r="R54" i="3" s="1"/>
  <c r="AE54" i="3" s="1" a="1"/>
  <c r="AF54" i="3" s="1"/>
  <c r="Q53" i="3" a="1"/>
  <c r="Q53" i="3" s="1"/>
  <c r="AE53" i="3" s="1" a="1"/>
  <c r="AF53" i="3" s="1"/>
  <c r="P52" i="3" a="1"/>
  <c r="P52" i="3" s="1"/>
  <c r="AE52" i="3" s="1" a="1"/>
  <c r="AF52" i="3" s="1"/>
  <c r="O51" i="3" a="1"/>
  <c r="O51" i="3" s="1"/>
  <c r="AE51" i="3" s="1" a="1"/>
  <c r="AF51" i="3" s="1"/>
  <c r="N50" i="3" a="1"/>
  <c r="N50" i="3" s="1"/>
  <c r="AE50" i="3" s="1" a="1"/>
  <c r="AF50" i="3" s="1"/>
  <c r="M49" i="3" a="1"/>
  <c r="M49" i="3" s="1"/>
  <c r="AE49" i="3" s="1" a="1"/>
  <c r="AE49" i="3" s="1"/>
  <c r="L48" i="3" a="1"/>
  <c r="L48" i="3" s="1"/>
  <c r="AE48" i="3" s="1" a="1"/>
  <c r="AF48" i="3" s="1"/>
  <c r="K47" i="3" a="1"/>
  <c r="K47" i="3" s="1"/>
  <c r="AE47" i="3" s="1" a="1"/>
  <c r="AF47" i="3" s="1"/>
  <c r="J46" i="3" a="1"/>
  <c r="J46" i="3" s="1"/>
  <c r="AE46" i="3" s="1" a="1"/>
  <c r="AE46" i="3" s="1"/>
  <c r="I45" i="3" a="1"/>
  <c r="I45" i="3" s="1"/>
  <c r="AE45" i="3" s="1" a="1"/>
  <c r="AF45" i="3" s="1"/>
  <c r="H44" i="3" a="1"/>
  <c r="H44" i="3" s="1"/>
  <c r="AE44" i="3" s="1" a="1"/>
  <c r="AF44" i="3" s="1"/>
  <c r="G43" i="3" a="1"/>
  <c r="G43" i="3" s="1"/>
  <c r="AE43" i="3" s="1" a="1"/>
  <c r="AF43" i="3" s="1"/>
  <c r="F42" i="3" a="1"/>
  <c r="F42" i="3" s="1"/>
  <c r="AE42" i="3" s="1" a="1"/>
  <c r="AE42" i="3" s="1"/>
  <c r="E41" i="3" a="1"/>
  <c r="E41" i="3" s="1"/>
  <c r="AE41" i="3" s="1" a="1"/>
  <c r="AF41" i="3" s="1"/>
  <c r="D40" i="3" a="1"/>
  <c r="D40" i="3" s="1"/>
  <c r="AE40" i="3" s="1" a="1"/>
  <c r="AE40" i="3" s="1"/>
  <c r="AB69" i="3" l="1"/>
  <c r="AE71" i="3"/>
  <c r="AE75" i="3"/>
  <c r="AE79" i="3"/>
  <c r="AE83" i="3"/>
  <c r="AE87" i="3"/>
  <c r="AE91" i="3"/>
  <c r="AB37" i="3"/>
  <c r="AC63" i="3" s="1"/>
  <c r="AC62" i="3"/>
  <c r="AE56" i="3"/>
  <c r="AF56" i="3"/>
  <c r="AE60" i="3"/>
  <c r="AF60" i="3"/>
  <c r="AE39" i="3"/>
  <c r="AC39" i="3" s="1"/>
  <c r="AF61" i="3"/>
  <c r="AE59" i="3"/>
  <c r="AC59" i="3" s="1"/>
  <c r="AF58" i="3"/>
  <c r="AC58" i="3" s="1"/>
  <c r="AF57" i="3"/>
  <c r="AC57" i="3" s="1"/>
  <c r="AF55" i="3"/>
  <c r="AC55" i="3" s="1"/>
  <c r="AE54" i="3"/>
  <c r="AC54" i="3" s="1"/>
  <c r="AE53" i="3"/>
  <c r="AC53" i="3" s="1"/>
  <c r="AE52" i="3"/>
  <c r="AC52" i="3" s="1"/>
  <c r="AE51" i="3"/>
  <c r="AC51" i="3" s="1"/>
  <c r="AE50" i="3"/>
  <c r="AC50" i="3" s="1"/>
  <c r="AF49" i="3"/>
  <c r="AC49" i="3" s="1"/>
  <c r="AE48" i="3"/>
  <c r="AC48" i="3" s="1"/>
  <c r="AE47" i="3"/>
  <c r="AC47" i="3" s="1"/>
  <c r="AF46" i="3"/>
  <c r="AC46" i="3" s="1"/>
  <c r="AE45" i="3"/>
  <c r="AC45" i="3" s="1"/>
  <c r="AE44" i="3"/>
  <c r="AC44" i="3" s="1"/>
  <c r="AE43" i="3"/>
  <c r="AC43" i="3" s="1"/>
  <c r="AF42" i="3"/>
  <c r="AC42" i="3" s="1"/>
  <c r="AE41" i="3"/>
  <c r="AC41" i="3" s="1"/>
  <c r="AF40" i="3"/>
  <c r="AC40" i="3" s="1"/>
  <c r="AC61" i="3" l="1"/>
  <c r="AC60" i="3"/>
  <c r="AC56" i="3"/>
  <c r="AC64" i="3" s="1"/>
  <c r="D3" i="1" l="1"/>
  <c r="D4" i="1"/>
  <c r="D5" i="1"/>
  <c r="G5" i="1" s="1"/>
  <c r="D6" i="1"/>
  <c r="G6" i="1" s="1"/>
  <c r="D7" i="1"/>
  <c r="D8" i="1"/>
  <c r="D9" i="1"/>
  <c r="G9" i="1" s="1"/>
  <c r="D10" i="1"/>
  <c r="G10" i="1" s="1"/>
  <c r="D11" i="1"/>
  <c r="D12" i="1"/>
  <c r="D13" i="1"/>
  <c r="D14" i="1"/>
  <c r="D15" i="1"/>
  <c r="D16" i="1"/>
  <c r="D17" i="1"/>
  <c r="G17" i="1" s="1"/>
  <c r="D18" i="1"/>
  <c r="G18" i="1" s="1"/>
  <c r="D19" i="1"/>
  <c r="D20" i="1"/>
  <c r="D21" i="1"/>
  <c r="D22" i="1"/>
  <c r="D23" i="1"/>
  <c r="D24" i="1"/>
  <c r="D25" i="1"/>
  <c r="G25" i="1" s="1"/>
  <c r="D26" i="1"/>
  <c r="G26" i="1" s="1"/>
  <c r="D27" i="1"/>
  <c r="D28" i="1"/>
  <c r="D29" i="1"/>
  <c r="D30" i="1"/>
  <c r="D31" i="1"/>
  <c r="D32" i="1"/>
  <c r="D33" i="1"/>
  <c r="G33" i="1" s="1"/>
  <c r="D34" i="1"/>
  <c r="G34" i="1" s="1"/>
  <c r="D35" i="1"/>
  <c r="D36" i="1"/>
  <c r="D37" i="1"/>
  <c r="D38" i="1"/>
  <c r="G38" i="1" s="1"/>
  <c r="D39" i="1"/>
  <c r="D40" i="1"/>
  <c r="D41" i="1"/>
  <c r="G41" i="1" s="1"/>
  <c r="D42" i="1"/>
  <c r="G42" i="1" s="1"/>
  <c r="D43" i="1"/>
  <c r="D44" i="1"/>
  <c r="D45" i="1"/>
  <c r="D46" i="1"/>
  <c r="G46" i="1" s="1"/>
  <c r="D47" i="1"/>
  <c r="D48" i="1"/>
  <c r="D49" i="1"/>
  <c r="G49" i="1" s="1"/>
  <c r="D50" i="1"/>
  <c r="G50" i="1" s="1"/>
  <c r="D51" i="1"/>
  <c r="D52" i="1"/>
  <c r="D53" i="1"/>
  <c r="D54" i="1"/>
  <c r="G54" i="1" s="1"/>
  <c r="D55" i="1"/>
  <c r="D56" i="1"/>
  <c r="D57" i="1"/>
  <c r="G57" i="1" s="1"/>
  <c r="D58" i="1"/>
  <c r="G58" i="1" s="1"/>
  <c r="D59" i="1"/>
  <c r="D60" i="1"/>
  <c r="D61" i="1"/>
  <c r="D62" i="1"/>
  <c r="G62" i="1" s="1"/>
  <c r="D63" i="1"/>
  <c r="D64" i="1"/>
  <c r="D65" i="1"/>
  <c r="G65" i="1" s="1"/>
  <c r="D66" i="1"/>
  <c r="G66" i="1" s="1"/>
  <c r="D67" i="1"/>
  <c r="D68" i="1"/>
  <c r="D69" i="1"/>
  <c r="D70" i="1"/>
  <c r="G70" i="1" s="1"/>
  <c r="D71" i="1"/>
  <c r="D72" i="1"/>
  <c r="D73" i="1"/>
  <c r="G73" i="1" s="1"/>
  <c r="D74" i="1"/>
  <c r="G74" i="1" s="1"/>
  <c r="D75" i="1"/>
  <c r="D76" i="1"/>
  <c r="D77" i="1"/>
  <c r="D78" i="1"/>
  <c r="G78" i="1" s="1"/>
  <c r="D79" i="1"/>
  <c r="D80" i="1"/>
  <c r="D81" i="1"/>
  <c r="G81" i="1" s="1"/>
  <c r="D82" i="1"/>
  <c r="G82" i="1" s="1"/>
  <c r="D83" i="1"/>
  <c r="D84" i="1"/>
  <c r="D85" i="1"/>
  <c r="D86" i="1"/>
  <c r="G86" i="1" s="1"/>
  <c r="D87" i="1"/>
  <c r="D88" i="1"/>
  <c r="D89" i="1"/>
  <c r="G89" i="1" s="1"/>
  <c r="D90" i="1"/>
  <c r="G90" i="1" s="1"/>
  <c r="D91" i="1"/>
  <c r="D92" i="1"/>
  <c r="D93" i="1"/>
  <c r="D94" i="1"/>
  <c r="G94" i="1" s="1"/>
  <c r="D95" i="1"/>
  <c r="D96" i="1"/>
  <c r="D97" i="1"/>
  <c r="G97" i="1" s="1"/>
  <c r="D98" i="1"/>
  <c r="G98" i="1" s="1"/>
  <c r="D99" i="1"/>
  <c r="D100" i="1"/>
  <c r="D101" i="1"/>
  <c r="D102" i="1"/>
  <c r="G102" i="1" s="1"/>
  <c r="D103" i="1"/>
  <c r="D104" i="1"/>
  <c r="D105" i="1"/>
  <c r="G105" i="1" s="1"/>
  <c r="D106" i="1"/>
  <c r="G106" i="1" s="1"/>
  <c r="D107" i="1"/>
  <c r="D108" i="1"/>
  <c r="D109" i="1"/>
  <c r="D110" i="1"/>
  <c r="G110" i="1" s="1"/>
  <c r="D111" i="1"/>
  <c r="D112" i="1"/>
  <c r="D113" i="1"/>
  <c r="G113" i="1" s="1"/>
  <c r="D114" i="1"/>
  <c r="G114" i="1" s="1"/>
  <c r="D115" i="1"/>
  <c r="D116" i="1"/>
  <c r="D117" i="1"/>
  <c r="D118" i="1"/>
  <c r="G118" i="1" s="1"/>
  <c r="D119" i="1"/>
  <c r="D120" i="1"/>
  <c r="D121" i="1"/>
  <c r="G121" i="1" s="1"/>
  <c r="D122" i="1"/>
  <c r="G122" i="1" s="1"/>
  <c r="D123" i="1"/>
  <c r="D124" i="1"/>
  <c r="D125" i="1"/>
  <c r="D126" i="1"/>
  <c r="G126" i="1" s="1"/>
  <c r="D127" i="1"/>
  <c r="D128" i="1"/>
  <c r="D129" i="1"/>
  <c r="G129" i="1" s="1"/>
  <c r="D130" i="1"/>
  <c r="G130" i="1" s="1"/>
  <c r="D131" i="1"/>
  <c r="D132" i="1"/>
  <c r="D133" i="1"/>
  <c r="D134" i="1"/>
  <c r="G134" i="1" s="1"/>
  <c r="D135" i="1"/>
  <c r="D136" i="1"/>
  <c r="D137" i="1"/>
  <c r="G137" i="1" s="1"/>
  <c r="D138" i="1"/>
  <c r="G138" i="1" s="1"/>
  <c r="D139" i="1"/>
  <c r="D140" i="1"/>
  <c r="D141" i="1"/>
  <c r="D142" i="1"/>
  <c r="G142" i="1" s="1"/>
  <c r="D143" i="1"/>
  <c r="D144" i="1"/>
  <c r="D145" i="1"/>
  <c r="G145" i="1" s="1"/>
  <c r="D146" i="1"/>
  <c r="G146" i="1" s="1"/>
  <c r="D147" i="1"/>
  <c r="D148" i="1"/>
  <c r="D149" i="1"/>
  <c r="D150" i="1"/>
  <c r="G150" i="1" s="1"/>
  <c r="D151" i="1"/>
  <c r="D152" i="1"/>
  <c r="D153" i="1"/>
  <c r="G153" i="1" s="1"/>
  <c r="D154" i="1"/>
  <c r="G154" i="1" s="1"/>
  <c r="D155" i="1"/>
  <c r="D156" i="1"/>
  <c r="D157" i="1"/>
  <c r="D158" i="1"/>
  <c r="G158" i="1" s="1"/>
  <c r="D159" i="1"/>
  <c r="D160" i="1"/>
  <c r="D161" i="1"/>
  <c r="G161" i="1" s="1"/>
  <c r="D162" i="1"/>
  <c r="G162" i="1" s="1"/>
  <c r="D163" i="1"/>
  <c r="D164" i="1"/>
  <c r="D165" i="1"/>
  <c r="D166" i="1"/>
  <c r="G166" i="1" s="1"/>
  <c r="D167" i="1"/>
  <c r="D168" i="1"/>
  <c r="D169" i="1"/>
  <c r="G169" i="1" s="1"/>
  <c r="D170" i="1"/>
  <c r="G170" i="1" s="1"/>
  <c r="D171" i="1"/>
  <c r="D172" i="1"/>
  <c r="D173" i="1"/>
  <c r="D174" i="1"/>
  <c r="G174" i="1" s="1"/>
  <c r="D175" i="1"/>
  <c r="D176" i="1"/>
  <c r="D177" i="1"/>
  <c r="G177" i="1" s="1"/>
  <c r="D178" i="1"/>
  <c r="G178" i="1" s="1"/>
  <c r="D179" i="1"/>
  <c r="D180" i="1"/>
  <c r="D181" i="1"/>
  <c r="D182" i="1"/>
  <c r="G182" i="1" s="1"/>
  <c r="D183" i="1"/>
  <c r="D184" i="1"/>
  <c r="D185" i="1"/>
  <c r="G185" i="1" s="1"/>
  <c r="D186" i="1"/>
  <c r="G186" i="1" s="1"/>
  <c r="D187" i="1"/>
  <c r="D188" i="1"/>
  <c r="D189" i="1"/>
  <c r="D190" i="1"/>
  <c r="G190" i="1" s="1"/>
  <c r="D191" i="1"/>
  <c r="D192" i="1"/>
  <c r="D193" i="1"/>
  <c r="G193" i="1" s="1"/>
  <c r="D194" i="1"/>
  <c r="G194" i="1" s="1"/>
  <c r="D195" i="1"/>
  <c r="D196" i="1"/>
  <c r="D197" i="1"/>
  <c r="D198" i="1"/>
  <c r="G198" i="1" s="1"/>
  <c r="D199" i="1"/>
  <c r="D200" i="1"/>
  <c r="D201" i="1"/>
  <c r="G201" i="1" s="1"/>
  <c r="D202" i="1"/>
  <c r="G202" i="1" s="1"/>
  <c r="D203" i="1"/>
  <c r="D204" i="1"/>
  <c r="D205" i="1"/>
  <c r="D206" i="1"/>
  <c r="G206" i="1" s="1"/>
  <c r="D207" i="1"/>
  <c r="D208" i="1"/>
  <c r="D209" i="1"/>
  <c r="G209" i="1" s="1"/>
  <c r="D210" i="1"/>
  <c r="G210" i="1" s="1"/>
  <c r="D211" i="1"/>
  <c r="D212" i="1"/>
  <c r="D213" i="1"/>
  <c r="D214" i="1"/>
  <c r="G214" i="1" s="1"/>
  <c r="D215" i="1"/>
  <c r="D216" i="1"/>
  <c r="D217" i="1"/>
  <c r="G217" i="1" s="1"/>
  <c r="D218" i="1"/>
  <c r="G218" i="1" s="1"/>
  <c r="D219" i="1"/>
  <c r="D220" i="1"/>
  <c r="D221" i="1"/>
  <c r="D222" i="1"/>
  <c r="G222" i="1" s="1"/>
  <c r="D223" i="1"/>
  <c r="D224" i="1"/>
  <c r="D225" i="1"/>
  <c r="G225" i="1" s="1"/>
  <c r="D226" i="1"/>
  <c r="G226" i="1" s="1"/>
  <c r="D227" i="1"/>
  <c r="D228" i="1"/>
  <c r="D229" i="1"/>
  <c r="D230" i="1"/>
  <c r="G230" i="1" s="1"/>
  <c r="D231" i="1"/>
  <c r="D232" i="1"/>
  <c r="D233" i="1"/>
  <c r="G233" i="1" s="1"/>
  <c r="D234" i="1"/>
  <c r="G234" i="1" s="1"/>
  <c r="D235" i="1"/>
  <c r="D236" i="1"/>
  <c r="D237" i="1"/>
  <c r="D238" i="1"/>
  <c r="G238" i="1" s="1"/>
  <c r="D239" i="1"/>
  <c r="D240" i="1"/>
  <c r="D241" i="1"/>
  <c r="G241" i="1" s="1"/>
  <c r="D242" i="1"/>
  <c r="G242" i="1" s="1"/>
  <c r="D243" i="1"/>
  <c r="D244" i="1"/>
  <c r="D245" i="1"/>
  <c r="D246" i="1"/>
  <c r="G246" i="1" s="1"/>
  <c r="D247" i="1"/>
  <c r="D248" i="1"/>
  <c r="D249" i="1"/>
  <c r="G249" i="1" s="1"/>
  <c r="D250" i="1"/>
  <c r="G250" i="1" s="1"/>
  <c r="D251" i="1"/>
  <c r="D252" i="1"/>
  <c r="D253" i="1"/>
  <c r="D254" i="1"/>
  <c r="G254" i="1" s="1"/>
  <c r="D255" i="1"/>
  <c r="D256" i="1"/>
  <c r="D257" i="1"/>
  <c r="G257" i="1" s="1"/>
  <c r="D258" i="1"/>
  <c r="G258" i="1" s="1"/>
  <c r="D259" i="1"/>
  <c r="D260" i="1"/>
  <c r="D261" i="1"/>
  <c r="D262" i="1"/>
  <c r="G262" i="1" s="1"/>
  <c r="D263" i="1"/>
  <c r="D264" i="1"/>
  <c r="D265" i="1"/>
  <c r="G265" i="1" s="1"/>
  <c r="D266" i="1"/>
  <c r="G266" i="1" s="1"/>
  <c r="D267" i="1"/>
  <c r="D268" i="1"/>
  <c r="D269" i="1"/>
  <c r="D270" i="1"/>
  <c r="G270" i="1" s="1"/>
  <c r="D271" i="1"/>
  <c r="D272" i="1"/>
  <c r="D273" i="1"/>
  <c r="G273" i="1" s="1"/>
  <c r="D274" i="1"/>
  <c r="G274" i="1" s="1"/>
  <c r="D275" i="1"/>
  <c r="D276" i="1"/>
  <c r="G276" i="1" s="1"/>
  <c r="D277" i="1"/>
  <c r="D278" i="1"/>
  <c r="G278" i="1" s="1"/>
  <c r="D279" i="1"/>
  <c r="D280" i="1"/>
  <c r="G280" i="1" s="1"/>
  <c r="D281" i="1"/>
  <c r="G281" i="1" s="1"/>
  <c r="D282" i="1"/>
  <c r="G282" i="1" s="1"/>
  <c r="D283" i="1"/>
  <c r="D284" i="1"/>
  <c r="G284" i="1" s="1"/>
  <c r="D285" i="1"/>
  <c r="D286" i="1"/>
  <c r="G286" i="1" s="1"/>
  <c r="D287" i="1"/>
  <c r="D288" i="1"/>
  <c r="G288" i="1" s="1"/>
  <c r="D289" i="1"/>
  <c r="G289" i="1" s="1"/>
  <c r="D290" i="1"/>
  <c r="G290" i="1" s="1"/>
  <c r="D291" i="1"/>
  <c r="D292" i="1"/>
  <c r="G292" i="1" s="1"/>
  <c r="D293" i="1"/>
  <c r="D294" i="1"/>
  <c r="G294" i="1" s="1"/>
  <c r="D295" i="1"/>
  <c r="D296" i="1"/>
  <c r="G296" i="1" s="1"/>
  <c r="D297" i="1"/>
  <c r="G297" i="1" s="1"/>
  <c r="D298" i="1"/>
  <c r="G298" i="1" s="1"/>
  <c r="D299" i="1"/>
  <c r="D300" i="1"/>
  <c r="G300" i="1" s="1"/>
  <c r="D301" i="1"/>
  <c r="D2" i="1"/>
  <c r="G2" i="1" s="1"/>
  <c r="G272" i="1" l="1"/>
  <c r="G268" i="1"/>
  <c r="G264" i="1"/>
  <c r="G260" i="1"/>
  <c r="G256" i="1"/>
  <c r="G252" i="1"/>
  <c r="G248" i="1"/>
  <c r="G244" i="1"/>
  <c r="G240" i="1"/>
  <c r="G236" i="1"/>
  <c r="G232" i="1"/>
  <c r="G228" i="1"/>
  <c r="G224" i="1"/>
  <c r="G220" i="1"/>
  <c r="G216" i="1"/>
  <c r="G212" i="1"/>
  <c r="G208" i="1"/>
  <c r="G204" i="1"/>
  <c r="G200" i="1"/>
  <c r="G196" i="1"/>
  <c r="G192" i="1"/>
  <c r="G188" i="1"/>
  <c r="G184" i="1"/>
  <c r="G180" i="1"/>
  <c r="G176" i="1"/>
  <c r="G172" i="1"/>
  <c r="G168" i="1"/>
  <c r="G164" i="1"/>
  <c r="G160" i="1"/>
  <c r="G156" i="1"/>
  <c r="G152" i="1"/>
  <c r="G148" i="1"/>
  <c r="G144" i="1"/>
  <c r="G140" i="1"/>
  <c r="G136" i="1"/>
  <c r="G132" i="1"/>
  <c r="G128" i="1"/>
  <c r="G124" i="1"/>
  <c r="G120" i="1"/>
  <c r="G116" i="1"/>
  <c r="G112" i="1"/>
  <c r="G108" i="1"/>
  <c r="G104" i="1"/>
  <c r="G100" i="1"/>
  <c r="G96" i="1"/>
  <c r="G92" i="1"/>
  <c r="G88" i="1"/>
  <c r="G84" i="1"/>
  <c r="G80" i="1"/>
  <c r="G76" i="1"/>
  <c r="G72" i="1"/>
  <c r="G68" i="1"/>
  <c r="G64" i="1"/>
  <c r="G60" i="1"/>
  <c r="G56" i="1"/>
  <c r="G52" i="1"/>
  <c r="G48" i="1"/>
  <c r="G44" i="1"/>
  <c r="G40" i="1"/>
  <c r="G36" i="1"/>
  <c r="G32" i="1"/>
  <c r="G28" i="1"/>
  <c r="G24" i="1"/>
  <c r="G20" i="1"/>
  <c r="G16" i="1"/>
  <c r="G12" i="1"/>
  <c r="G8" i="1"/>
  <c r="G4" i="1"/>
  <c r="G7" i="1"/>
  <c r="G295" i="1"/>
  <c r="G287" i="1"/>
  <c r="G279" i="1"/>
  <c r="G271" i="1"/>
  <c r="G263" i="1"/>
  <c r="G255" i="1"/>
  <c r="G247" i="1"/>
  <c r="G239" i="1"/>
  <c r="G231" i="1"/>
  <c r="G223" i="1"/>
  <c r="G215" i="1"/>
  <c r="G207" i="1"/>
  <c r="G199" i="1"/>
  <c r="G191" i="1"/>
  <c r="G183" i="1"/>
  <c r="G175" i="1"/>
  <c r="G167" i="1"/>
  <c r="G159" i="1"/>
  <c r="G151" i="1"/>
  <c r="G143" i="1"/>
  <c r="G135" i="1"/>
  <c r="G127" i="1"/>
  <c r="G119" i="1"/>
  <c r="G111" i="1"/>
  <c r="G103" i="1"/>
  <c r="G95" i="1"/>
  <c r="G87" i="1"/>
  <c r="G79" i="1"/>
  <c r="G71" i="1"/>
  <c r="G63" i="1"/>
  <c r="G55" i="1"/>
  <c r="G47" i="1"/>
  <c r="G39" i="1"/>
  <c r="G31" i="1"/>
  <c r="G23" i="1"/>
  <c r="G15" i="1"/>
  <c r="G30" i="1"/>
  <c r="G22" i="1"/>
  <c r="G14" i="1"/>
  <c r="G301" i="1"/>
  <c r="G293" i="1"/>
  <c r="G285" i="1"/>
  <c r="G277" i="1"/>
  <c r="G269" i="1"/>
  <c r="G261" i="1"/>
  <c r="G253" i="1"/>
  <c r="G245" i="1"/>
  <c r="G237" i="1"/>
  <c r="G229" i="1"/>
  <c r="G221" i="1"/>
  <c r="G213" i="1"/>
  <c r="G205" i="1"/>
  <c r="G197" i="1"/>
  <c r="G189" i="1"/>
  <c r="G181" i="1"/>
  <c r="G173" i="1"/>
  <c r="G165" i="1"/>
  <c r="G157" i="1"/>
  <c r="G149" i="1"/>
  <c r="G141" i="1"/>
  <c r="G133" i="1"/>
  <c r="G125" i="1"/>
  <c r="G117" i="1"/>
  <c r="G109" i="1"/>
  <c r="G101" i="1"/>
  <c r="G93" i="1"/>
  <c r="G85" i="1"/>
  <c r="G77" i="1"/>
  <c r="G69" i="1"/>
  <c r="G61" i="1"/>
  <c r="G53" i="1"/>
  <c r="G45" i="1"/>
  <c r="G37" i="1"/>
  <c r="G29" i="1"/>
  <c r="G21" i="1"/>
  <c r="G13" i="1"/>
  <c r="G299" i="1"/>
  <c r="G291" i="1"/>
  <c r="G283" i="1"/>
  <c r="G275" i="1"/>
  <c r="G267" i="1"/>
  <c r="G259" i="1"/>
  <c r="G251" i="1"/>
  <c r="G243" i="1"/>
  <c r="G235" i="1"/>
  <c r="G227" i="1"/>
  <c r="G219" i="1"/>
  <c r="G211" i="1"/>
  <c r="G203" i="1"/>
  <c r="G195" i="1"/>
  <c r="G187" i="1"/>
  <c r="G179" i="1"/>
  <c r="G171" i="1"/>
  <c r="G163" i="1"/>
  <c r="G155" i="1"/>
  <c r="G147" i="1"/>
  <c r="G139" i="1"/>
  <c r="G131" i="1"/>
  <c r="G123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  <c r="G3" i="1"/>
  <c r="F234" i="1"/>
  <c r="F178" i="1"/>
  <c r="F74" i="1"/>
  <c r="F18" i="1"/>
  <c r="E257" i="1"/>
  <c r="E258" i="1" s="1"/>
  <c r="E259" i="1" s="1"/>
  <c r="E260" i="1" s="1"/>
  <c r="E261" i="1" s="1"/>
  <c r="E262" i="1" s="1"/>
  <c r="E263" i="1" s="1"/>
  <c r="E264" i="1" s="1"/>
  <c r="E265" i="1" s="1"/>
  <c r="F257" i="1"/>
  <c r="F249" i="1"/>
  <c r="F241" i="1"/>
  <c r="F233" i="1"/>
  <c r="F225" i="1"/>
  <c r="F217" i="1"/>
  <c r="F209" i="1"/>
  <c r="F201" i="1"/>
  <c r="F193" i="1"/>
  <c r="F185" i="1"/>
  <c r="F177" i="1"/>
  <c r="F169" i="1"/>
  <c r="F161" i="1"/>
  <c r="F153" i="1"/>
  <c r="F145" i="1"/>
  <c r="F137" i="1"/>
  <c r="F129" i="1"/>
  <c r="F121" i="1"/>
  <c r="F113" i="1"/>
  <c r="F105" i="1"/>
  <c r="F97" i="1"/>
  <c r="F89" i="1"/>
  <c r="F81" i="1"/>
  <c r="F73" i="1"/>
  <c r="F65" i="1"/>
  <c r="F57" i="1"/>
  <c r="F49" i="1"/>
  <c r="F41" i="1"/>
  <c r="F33" i="1"/>
  <c r="F25" i="1"/>
  <c r="F17" i="1"/>
  <c r="F9" i="1"/>
  <c r="E274" i="1"/>
  <c r="E275" i="1" s="1"/>
  <c r="E276" i="1" s="1"/>
  <c r="E277" i="1" s="1"/>
  <c r="E278" i="1" s="1"/>
  <c r="E279" i="1" s="1"/>
  <c r="E280" i="1" s="1"/>
  <c r="F274" i="1"/>
  <c r="F218" i="1"/>
  <c r="F146" i="1"/>
  <c r="F90" i="1"/>
  <c r="F34" i="1"/>
  <c r="F265" i="1"/>
  <c r="F296" i="1"/>
  <c r="F288" i="1"/>
  <c r="F280" i="1"/>
  <c r="F272" i="1"/>
  <c r="F264" i="1"/>
  <c r="F256" i="1"/>
  <c r="F248" i="1"/>
  <c r="F240" i="1"/>
  <c r="F232" i="1"/>
  <c r="F224" i="1"/>
  <c r="F216" i="1"/>
  <c r="F208" i="1"/>
  <c r="F200" i="1"/>
  <c r="F192" i="1"/>
  <c r="F184" i="1"/>
  <c r="F176" i="1"/>
  <c r="F168" i="1"/>
  <c r="F160" i="1"/>
  <c r="F152" i="1"/>
  <c r="F144" i="1"/>
  <c r="F136" i="1"/>
  <c r="F128" i="1"/>
  <c r="F120" i="1"/>
  <c r="F112" i="1"/>
  <c r="F104" i="1"/>
  <c r="F96" i="1"/>
  <c r="F88" i="1"/>
  <c r="F80" i="1"/>
  <c r="F72" i="1"/>
  <c r="F64" i="1"/>
  <c r="F56" i="1"/>
  <c r="F48" i="1"/>
  <c r="F40" i="1"/>
  <c r="F32" i="1"/>
  <c r="F24" i="1"/>
  <c r="F16" i="1"/>
  <c r="F8" i="1"/>
  <c r="E266" i="1"/>
  <c r="E267" i="1" s="1"/>
  <c r="E268" i="1" s="1"/>
  <c r="E269" i="1" s="1"/>
  <c r="E270" i="1" s="1"/>
  <c r="E271" i="1" s="1"/>
  <c r="E272" i="1" s="1"/>
  <c r="E273" i="1" s="1"/>
  <c r="F266" i="1"/>
  <c r="F210" i="1"/>
  <c r="F170" i="1"/>
  <c r="F106" i="1"/>
  <c r="F42" i="1"/>
  <c r="F297" i="1"/>
  <c r="F295" i="1"/>
  <c r="E287" i="1"/>
  <c r="E288" i="1" s="1"/>
  <c r="E289" i="1" s="1"/>
  <c r="E290" i="1" s="1"/>
  <c r="E291" i="1" s="1"/>
  <c r="F287" i="1"/>
  <c r="F279" i="1"/>
  <c r="F271" i="1"/>
  <c r="F263" i="1"/>
  <c r="F255" i="1"/>
  <c r="E247" i="1"/>
  <c r="E248" i="1" s="1"/>
  <c r="E249" i="1" s="1"/>
  <c r="E250" i="1" s="1"/>
  <c r="E251" i="1" s="1"/>
  <c r="E252" i="1" s="1"/>
  <c r="E253" i="1" s="1"/>
  <c r="E254" i="1" s="1"/>
  <c r="E255" i="1" s="1"/>
  <c r="E256" i="1" s="1"/>
  <c r="F247" i="1"/>
  <c r="F239" i="1"/>
  <c r="F231" i="1"/>
  <c r="F223" i="1"/>
  <c r="F215" i="1"/>
  <c r="F207" i="1"/>
  <c r="F199" i="1"/>
  <c r="F191" i="1"/>
  <c r="F183" i="1"/>
  <c r="F175" i="1"/>
  <c r="F167" i="1"/>
  <c r="F159" i="1"/>
  <c r="F151" i="1"/>
  <c r="F143" i="1"/>
  <c r="F135" i="1"/>
  <c r="F127" i="1"/>
  <c r="F119" i="1"/>
  <c r="F111" i="1"/>
  <c r="F103" i="1"/>
  <c r="F95" i="1"/>
  <c r="F87" i="1"/>
  <c r="F79" i="1"/>
  <c r="E71" i="1"/>
  <c r="F71" i="1"/>
  <c r="F63" i="1"/>
  <c r="F55" i="1"/>
  <c r="F47" i="1"/>
  <c r="F39" i="1"/>
  <c r="F31" i="1"/>
  <c r="F23" i="1"/>
  <c r="F15" i="1"/>
  <c r="F7" i="1"/>
  <c r="F282" i="1"/>
  <c r="F226" i="1"/>
  <c r="F154" i="1"/>
  <c r="F98" i="1"/>
  <c r="E26" i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F26" i="1"/>
  <c r="F273" i="1"/>
  <c r="F294" i="1"/>
  <c r="F286" i="1"/>
  <c r="F278" i="1"/>
  <c r="F270" i="1"/>
  <c r="F262" i="1"/>
  <c r="F254" i="1"/>
  <c r="F246" i="1"/>
  <c r="F238" i="1"/>
  <c r="F230" i="1"/>
  <c r="F222" i="1"/>
  <c r="F214" i="1"/>
  <c r="F206" i="1"/>
  <c r="F198" i="1"/>
  <c r="F190" i="1"/>
  <c r="F182" i="1"/>
  <c r="F174" i="1"/>
  <c r="F166" i="1"/>
  <c r="F158" i="1"/>
  <c r="F150" i="1"/>
  <c r="F142" i="1"/>
  <c r="F134" i="1"/>
  <c r="F126" i="1"/>
  <c r="F118" i="1"/>
  <c r="F110" i="1"/>
  <c r="F102" i="1"/>
  <c r="F94" i="1"/>
  <c r="F86" i="1"/>
  <c r="F78" i="1"/>
  <c r="F70" i="1"/>
  <c r="F62" i="1"/>
  <c r="F54" i="1"/>
  <c r="F46" i="1"/>
  <c r="F38" i="1"/>
  <c r="F30" i="1"/>
  <c r="F22" i="1"/>
  <c r="F14" i="1"/>
  <c r="F6" i="1"/>
  <c r="F298" i="1"/>
  <c r="F250" i="1"/>
  <c r="F202" i="1"/>
  <c r="F162" i="1"/>
  <c r="F114" i="1"/>
  <c r="F50" i="1"/>
  <c r="F289" i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F2" i="1"/>
  <c r="F301" i="1"/>
  <c r="F293" i="1"/>
  <c r="F285" i="1"/>
  <c r="F277" i="1"/>
  <c r="F269" i="1"/>
  <c r="F261" i="1"/>
  <c r="F253" i="1"/>
  <c r="F245" i="1"/>
  <c r="F237" i="1"/>
  <c r="F229" i="1"/>
  <c r="F221" i="1"/>
  <c r="F213" i="1"/>
  <c r="F205" i="1"/>
  <c r="E197" i="1"/>
  <c r="F197" i="1"/>
  <c r="F189" i="1"/>
  <c r="F181" i="1"/>
  <c r="F173" i="1"/>
  <c r="F165" i="1"/>
  <c r="F157" i="1"/>
  <c r="E149" i="1"/>
  <c r="E150" i="1" s="1"/>
  <c r="F149" i="1"/>
  <c r="F141" i="1"/>
  <c r="F133" i="1"/>
  <c r="F125" i="1"/>
  <c r="F117" i="1"/>
  <c r="F109" i="1"/>
  <c r="F101" i="1"/>
  <c r="F93" i="1"/>
  <c r="F85" i="1"/>
  <c r="F77" i="1"/>
  <c r="F69" i="1"/>
  <c r="F61" i="1"/>
  <c r="F53" i="1"/>
  <c r="F45" i="1"/>
  <c r="F37" i="1"/>
  <c r="F29" i="1"/>
  <c r="F21" i="1"/>
  <c r="F13" i="1"/>
  <c r="F5" i="1"/>
  <c r="F258" i="1"/>
  <c r="F194" i="1"/>
  <c r="F130" i="1"/>
  <c r="F82" i="1"/>
  <c r="F58" i="1"/>
  <c r="E281" i="1"/>
  <c r="E282" i="1" s="1"/>
  <c r="E283" i="1" s="1"/>
  <c r="E284" i="1" s="1"/>
  <c r="E285" i="1" s="1"/>
  <c r="E286" i="1" s="1"/>
  <c r="F281" i="1"/>
  <c r="F292" i="1"/>
  <c r="F284" i="1"/>
  <c r="F276" i="1"/>
  <c r="F268" i="1"/>
  <c r="F260" i="1"/>
  <c r="F252" i="1"/>
  <c r="F244" i="1"/>
  <c r="F236" i="1"/>
  <c r="F228" i="1"/>
  <c r="F220" i="1"/>
  <c r="F212" i="1"/>
  <c r="F204" i="1"/>
  <c r="F196" i="1"/>
  <c r="F188" i="1"/>
  <c r="F180" i="1"/>
  <c r="F172" i="1"/>
  <c r="F164" i="1"/>
  <c r="F156" i="1"/>
  <c r="F148" i="1"/>
  <c r="F140" i="1"/>
  <c r="F132" i="1"/>
  <c r="F124" i="1"/>
  <c r="F116" i="1"/>
  <c r="F108" i="1"/>
  <c r="F100" i="1"/>
  <c r="F92" i="1"/>
  <c r="F84" i="1"/>
  <c r="F76" i="1"/>
  <c r="F68" i="1"/>
  <c r="F60" i="1"/>
  <c r="F52" i="1"/>
  <c r="F44" i="1"/>
  <c r="F36" i="1"/>
  <c r="F28" i="1"/>
  <c r="F20" i="1"/>
  <c r="F12" i="1"/>
  <c r="F4" i="1"/>
  <c r="F290" i="1"/>
  <c r="F242" i="1"/>
  <c r="F186" i="1"/>
  <c r="F138" i="1"/>
  <c r="F122" i="1"/>
  <c r="F66" i="1"/>
  <c r="F10" i="1"/>
  <c r="F300" i="1"/>
  <c r="F299" i="1"/>
  <c r="F291" i="1"/>
  <c r="F283" i="1"/>
  <c r="F275" i="1"/>
  <c r="F267" i="1"/>
  <c r="F259" i="1"/>
  <c r="F251" i="1"/>
  <c r="F243" i="1"/>
  <c r="F235" i="1"/>
  <c r="F227" i="1"/>
  <c r="F219" i="1"/>
  <c r="F211" i="1"/>
  <c r="F203" i="1"/>
  <c r="F195" i="1"/>
  <c r="F187" i="1"/>
  <c r="F179" i="1"/>
  <c r="F171" i="1"/>
  <c r="F163" i="1"/>
  <c r="F155" i="1"/>
  <c r="F147" i="1"/>
  <c r="F139" i="1"/>
  <c r="F131" i="1"/>
  <c r="F123" i="1"/>
  <c r="F115" i="1"/>
  <c r="F107" i="1"/>
  <c r="F99" i="1"/>
  <c r="F91" i="1"/>
  <c r="F83" i="1"/>
  <c r="F75" i="1"/>
  <c r="F67" i="1"/>
  <c r="F59" i="1"/>
  <c r="F51" i="1"/>
  <c r="F43" i="1"/>
  <c r="F35" i="1"/>
  <c r="F27" i="1"/>
  <c r="F19" i="1"/>
  <c r="F11" i="1"/>
  <c r="F3" i="1"/>
  <c r="E49" i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2" i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182" i="1"/>
  <c r="E292" i="1"/>
  <c r="E293" i="1" s="1"/>
  <c r="E294" i="1" s="1"/>
  <c r="E295" i="1" s="1"/>
  <c r="E236" i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92" i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296" i="1"/>
  <c r="E297" i="1" s="1"/>
  <c r="E298" i="1" s="1"/>
  <c r="E224" i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112" i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83" i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66" i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301" i="1"/>
  <c r="E198" i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151" i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299" i="1"/>
  <c r="E300" i="1" s="1"/>
  <c r="E211" i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131" i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 Mingalov</author>
  </authors>
  <commentList>
    <comment ref="E1" authorId="0" shapeId="0" xr:uid="{143820EF-A5F5-4CA6-AC34-2FD5B10C9A2C}">
      <text>
        <r>
          <rPr>
            <b/>
            <sz val="9"/>
            <color indexed="81"/>
            <rFont val="Tahoma"/>
            <charset val="1"/>
          </rPr>
          <t>Maxim Mingalov:</t>
        </r>
        <r>
          <rPr>
            <sz val="9"/>
            <color indexed="81"/>
            <rFont val="Tahoma"/>
            <charset val="1"/>
          </rPr>
          <t xml:space="preserve">
внутренний порядковый номер периода в когорте. Нужен будет для отсечения периодов после 14-го, поскольку далее идет мерцание (прим. Преподавателя)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<sst xmlns="http://schemas.openxmlformats.org/spreadsheetml/2006/main" count="77" uniqueCount="49">
  <si>
    <t>Названия строк</t>
  </si>
  <si>
    <t>Общий итог</t>
  </si>
  <si>
    <t>Названия столбцов</t>
  </si>
  <si>
    <t>ORDER_PERIOD</t>
  </si>
  <si>
    <t>ORDER_SUM</t>
  </si>
  <si>
    <t>Сумма по полю ORDER_SUM</t>
  </si>
  <si>
    <t>COHORT_PERIOD</t>
  </si>
  <si>
    <t>COHORT_NUMBER</t>
  </si>
  <si>
    <t>NN</t>
  </si>
  <si>
    <t>(несколько элементов)</t>
  </si>
  <si>
    <t>b</t>
  </si>
  <si>
    <t>a</t>
  </si>
  <si>
    <t>КОГОРТА</t>
  </si>
  <si>
    <t>KOEF_PREV</t>
  </si>
  <si>
    <t>KOEF_FIRST</t>
  </si>
  <si>
    <t>Линейный тренд без учета первого месяца заказа</t>
  </si>
  <si>
    <t>y(x) = a*x + b</t>
  </si>
  <si>
    <t>FIRST_ORDER</t>
  </si>
  <si>
    <t>ДАННЫМ ФИЛЬТРОМ МОЖНО ВЫСТАВИТЬ 14 ПЕРИОДОВ ВНУТРИ КОГОРТЫ</t>
  </si>
  <si>
    <t xml:space="preserve">with </t>
  </si>
  <si>
    <t xml:space="preserve">  FIRST_ORDER_DATE as (</t>
  </si>
  <si>
    <t xml:space="preserve">    SELECT </t>
  </si>
  <si>
    <t xml:space="preserve">      user_id, </t>
  </si>
  <si>
    <t xml:space="preserve">      MIN(o_date) mdate,</t>
  </si>
  <si>
    <t xml:space="preserve">      CONCAT(CAST(YEAR(o_date) as char),RIGHT(CONCAT('0',CAST(MONTH(o_date) as char)),2)) COHORT_PERIOD</t>
  </si>
  <si>
    <t xml:space="preserve">    FROM orders_20190822 GROUP BY user_id ),</t>
  </si>
  <si>
    <t xml:space="preserve">  USERS_DATA as (</t>
  </si>
  <si>
    <t xml:space="preserve">        user_id, </t>
  </si>
  <si>
    <t xml:space="preserve">        SUM(price) PRICE</t>
  </si>
  <si>
    <t xml:space="preserve">      FROM orders_20190822 </t>
  </si>
  <si>
    <t xml:space="preserve">      GROUP BY user_id)</t>
  </si>
  <si>
    <t xml:space="preserve">select </t>
  </si>
  <si>
    <t xml:space="preserve">    FOD.COHORT_PERIOD COHORT</t>
  </si>
  <si>
    <t xml:space="preserve">    /*,ROW_NUMBER() OVER(PARTITION BY FOD.COHORT_PERIOD ORDER BY FOD.COHORT_PERIOD)*/</t>
  </si>
  <si>
    <t xml:space="preserve">    ,CONCAT(CAST(YEAR(O.o_date) as char),RIGHT(CONCAT('0',CAST(MONTH(O.o_date) as char)),2)) ORDER_PERIOD</t>
  </si>
  <si>
    <t xml:space="preserve">    ,sum(O.price) SUM</t>
  </si>
  <si>
    <t xml:space="preserve">  from orders_20190822 O left join FIRST_ORDER_DATE FOD on O.user_id = FOD.user_id</t>
  </si>
  <si>
    <t xml:space="preserve">group by </t>
  </si>
  <si>
    <t xml:space="preserve">    COHORT,</t>
  </si>
  <si>
    <t xml:space="preserve">    ORDER_PERIOD</t>
  </si>
  <si>
    <t xml:space="preserve">  order by COHORT, ORDER_PERIOD</t>
  </si>
  <si>
    <t xml:space="preserve">      SUM(price) mdate,</t>
  </si>
  <si>
    <t>ЗАКАЗЫ ПОМЕСЯЧНО ВСЕ ПЕРИОДЫ</t>
  </si>
  <si>
    <t>ПОВТОРНЫЕ ЗАКАЗЫ</t>
  </si>
  <si>
    <t>Линейный тренд</t>
  </si>
  <si>
    <t>ИТОГО</t>
  </si>
  <si>
    <t>Линейный тренд по первым заказам</t>
  </si>
  <si>
    <t>РЕШЕНИЕ 2</t>
  </si>
  <si>
    <t>РЕШЕНИЕ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</si>
</sst>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_-;\-* #,##0_-;_-* &quot;-&quot;??_-;_-@_-"/>
    <numFmt numFmtId="166" formatCode="_-* #,##0.00\ _р_._-;\-* #,##0.00\ _р_._-;_-* &quot;-&quot;??\ _р_._-;_-@_-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43" fontId="0" fillId="0" borderId="0" xfId="1" applyFont="1"/>
    <xf numFmtId="9" fontId="1" fillId="0" borderId="0" xfId="2" applyFont="1"/>
    <xf numFmtId="9" fontId="0" fillId="0" borderId="0" xfId="2" applyFont="1"/>
    <xf numFmtId="0" fontId="6" fillId="0" borderId="0" xfId="0" applyFont="1"/>
    <xf numFmtId="43" fontId="1" fillId="0" borderId="0" xfId="1" applyFont="1"/>
    <xf numFmtId="0" fontId="5" fillId="0" borderId="0" xfId="0" applyFont="1"/>
    <xf numFmtId="0" fontId="5" fillId="0" borderId="0" xfId="0" applyFont="1" applyAlignment="1">
      <alignment horizontal="center"/>
    </xf>
    <xf numFmtId="165" fontId="0" fillId="0" borderId="0" xfId="1" applyNumberFormat="1" applyFont="1"/>
    <xf numFmtId="165" fontId="1" fillId="0" borderId="0" xfId="1" applyNumberFormat="1" applyFont="1" applyAlignment="1">
      <alignment horizontal="center"/>
    </xf>
    <xf numFmtId="0" fontId="0" fillId="2" borderId="0" xfId="0" applyFill="1"/>
    <xf numFmtId="0" fontId="7" fillId="0" borderId="0" xfId="0" applyFont="1"/>
    <xf numFmtId="0" fontId="0" fillId="3" borderId="0" xfId="0" applyFill="1"/>
    <xf numFmtId="0" fontId="0" fillId="4" borderId="0" xfId="0" applyFill="1"/>
    <xf numFmtId="165" fontId="8" fillId="0" borderId="0" xfId="1" applyNumberFormat="1" applyFont="1"/>
    <xf numFmtId="43" fontId="8" fillId="0" borderId="0" xfId="1" applyFont="1"/>
    <xf numFmtId="0" fontId="0" fillId="4" borderId="0" xfId="0" applyFill="1" applyAlignment="1">
      <alignment horizontal="right"/>
    </xf>
    <xf numFmtId="0" fontId="0" fillId="5" borderId="0" xfId="0" applyFill="1"/>
    <xf numFmtId="166" fontId="0" fillId="5" borderId="0" xfId="0" applyNumberFormat="1" applyFill="1"/>
    <xf numFmtId="166" fontId="9" fillId="5" borderId="0" xfId="0" applyNumberFormat="1" applyFont="1" applyFill="1"/>
    <xf numFmtId="166" fontId="7" fillId="5" borderId="0" xfId="0" applyNumberFormat="1" applyFont="1" applyFill="1"/>
    <xf numFmtId="0" fontId="7" fillId="4" borderId="0" xfId="0" applyFont="1" applyFill="1" applyAlignment="1">
      <alignment horizontal="right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[4_Cohort_Analysis_mingalov.xlsx]PIVOT!Сводная таблица1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PIVOT!$B$5:$B$29</c:f>
              <c:numCache>
                <c:formatCode>#,##0</c:formatCode>
                <c:ptCount val="24"/>
                <c:pt idx="0">
                  <c:v>96812334.849984095</c:v>
                </c:pt>
                <c:pt idx="1">
                  <c:v>25468692.900001001</c:v>
                </c:pt>
                <c:pt idx="2">
                  <c:v>25617635.400000598</c:v>
                </c:pt>
                <c:pt idx="3">
                  <c:v>26668180.000000499</c:v>
                </c:pt>
                <c:pt idx="4">
                  <c:v>19850250.700000599</c:v>
                </c:pt>
                <c:pt idx="5">
                  <c:v>18961982.900000401</c:v>
                </c:pt>
                <c:pt idx="6">
                  <c:v>16130663.500000199</c:v>
                </c:pt>
                <c:pt idx="7">
                  <c:v>18981578.000000399</c:v>
                </c:pt>
                <c:pt idx="8">
                  <c:v>18740327.9000003</c:v>
                </c:pt>
                <c:pt idx="9">
                  <c:v>23092666.100000799</c:v>
                </c:pt>
                <c:pt idx="10">
                  <c:v>21833440.300000802</c:v>
                </c:pt>
                <c:pt idx="11">
                  <c:v>19578430.900000401</c:v>
                </c:pt>
                <c:pt idx="12">
                  <c:v>13435340.800000099</c:v>
                </c:pt>
                <c:pt idx="13">
                  <c:v>11117878.1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1-4888-A683-814403168614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PIVOT!$C$5:$C$29</c:f>
              <c:numCache>
                <c:formatCode>#,##0</c:formatCode>
                <c:ptCount val="24"/>
                <c:pt idx="1">
                  <c:v>69967837.799992397</c:v>
                </c:pt>
                <c:pt idx="2">
                  <c:v>9697389.8000000007</c:v>
                </c:pt>
                <c:pt idx="3">
                  <c:v>9643754.3999999799</c:v>
                </c:pt>
                <c:pt idx="4">
                  <c:v>7061441.79999993</c:v>
                </c:pt>
                <c:pt idx="5">
                  <c:v>6251230.9999999702</c:v>
                </c:pt>
                <c:pt idx="6">
                  <c:v>4939075.3999999603</c:v>
                </c:pt>
                <c:pt idx="7">
                  <c:v>6240096.7999999505</c:v>
                </c:pt>
                <c:pt idx="8">
                  <c:v>6555354.3999999398</c:v>
                </c:pt>
                <c:pt idx="9">
                  <c:v>7797188.6999998996</c:v>
                </c:pt>
                <c:pt idx="10">
                  <c:v>8447995.4999998808</c:v>
                </c:pt>
                <c:pt idx="11">
                  <c:v>7312323.1999999303</c:v>
                </c:pt>
                <c:pt idx="12">
                  <c:v>4880374.79999997</c:v>
                </c:pt>
                <c:pt idx="13">
                  <c:v>4434656.7999999803</c:v>
                </c:pt>
                <c:pt idx="14">
                  <c:v>5412615.5999999801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51-4888-A683-814403168614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PIVOT!$D$5:$D$29</c:f>
              <c:numCache>
                <c:formatCode>#,##0</c:formatCode>
                <c:ptCount val="24"/>
                <c:pt idx="2">
                  <c:v>79955600.199992597</c:v>
                </c:pt>
                <c:pt idx="3">
                  <c:v>11745986.000000101</c:v>
                </c:pt>
                <c:pt idx="4">
                  <c:v>7555766.3999998998</c:v>
                </c:pt>
                <c:pt idx="5">
                  <c:v>7256456.1999999303</c:v>
                </c:pt>
                <c:pt idx="6">
                  <c:v>5868718.7999999505</c:v>
                </c:pt>
                <c:pt idx="7">
                  <c:v>7354748.0999999503</c:v>
                </c:pt>
                <c:pt idx="8">
                  <c:v>7287154.6999999397</c:v>
                </c:pt>
                <c:pt idx="9">
                  <c:v>8735698.29999993</c:v>
                </c:pt>
                <c:pt idx="10">
                  <c:v>9224657.3999998998</c:v>
                </c:pt>
                <c:pt idx="11">
                  <c:v>7341623.7999999197</c:v>
                </c:pt>
                <c:pt idx="12">
                  <c:v>5852774.8999999398</c:v>
                </c:pt>
                <c:pt idx="13">
                  <c:v>4703905.4999999804</c:v>
                </c:pt>
                <c:pt idx="14">
                  <c:v>6149819.8999999696</c:v>
                </c:pt>
                <c:pt idx="15">
                  <c:v>5678624.6999999499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51-4888-A683-814403168614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PIVOT!$E$5:$E$29</c:f>
              <c:numCache>
                <c:formatCode>#,##0</c:formatCode>
                <c:ptCount val="24"/>
                <c:pt idx="3">
                  <c:v>91266090.2999935</c:v>
                </c:pt>
                <c:pt idx="4">
                  <c:v>8773004.79999993</c:v>
                </c:pt>
                <c:pt idx="5">
                  <c:v>7379728.9999999404</c:v>
                </c:pt>
                <c:pt idx="6">
                  <c:v>6028442.6999999601</c:v>
                </c:pt>
                <c:pt idx="7">
                  <c:v>6635924.3999999296</c:v>
                </c:pt>
                <c:pt idx="8">
                  <c:v>6625572.7999999598</c:v>
                </c:pt>
                <c:pt idx="9">
                  <c:v>8417579.0999999009</c:v>
                </c:pt>
                <c:pt idx="10">
                  <c:v>8629796.6999998707</c:v>
                </c:pt>
                <c:pt idx="11">
                  <c:v>6970614.6999999303</c:v>
                </c:pt>
                <c:pt idx="12">
                  <c:v>5358380.2999999598</c:v>
                </c:pt>
                <c:pt idx="13">
                  <c:v>4245020.4999999898</c:v>
                </c:pt>
                <c:pt idx="14">
                  <c:v>5712270.1999999601</c:v>
                </c:pt>
                <c:pt idx="15">
                  <c:v>5287490.5999999596</c:v>
                </c:pt>
                <c:pt idx="16">
                  <c:v>4967732.6999999797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51-4888-A683-814403168614}"/>
            </c:ext>
          </c:extLst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PIVOT!$F$5:$F$29</c:f>
              <c:numCache>
                <c:formatCode>#,##0</c:formatCode>
                <c:ptCount val="24"/>
                <c:pt idx="4">
                  <c:v>65346879.499994002</c:v>
                </c:pt>
                <c:pt idx="5">
                  <c:v>7395215.0999999596</c:v>
                </c:pt>
                <c:pt idx="6">
                  <c:v>5916285.8999999398</c:v>
                </c:pt>
                <c:pt idx="7">
                  <c:v>5604741.0999999503</c:v>
                </c:pt>
                <c:pt idx="8">
                  <c:v>5400168.1999999704</c:v>
                </c:pt>
                <c:pt idx="9">
                  <c:v>6236166.2999999505</c:v>
                </c:pt>
                <c:pt idx="10">
                  <c:v>6269807.5999999298</c:v>
                </c:pt>
                <c:pt idx="11">
                  <c:v>5572215.5999999801</c:v>
                </c:pt>
                <c:pt idx="12">
                  <c:v>3877077.3999999901</c:v>
                </c:pt>
                <c:pt idx="13">
                  <c:v>3108417.8999999901</c:v>
                </c:pt>
                <c:pt idx="14">
                  <c:v>3994950.4</c:v>
                </c:pt>
                <c:pt idx="15">
                  <c:v>3559289.29999999</c:v>
                </c:pt>
                <c:pt idx="16">
                  <c:v>3621753.1</c:v>
                </c:pt>
                <c:pt idx="17">
                  <c:v>2913649.2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51-4888-A683-814403168614}"/>
            </c:ext>
          </c:extLst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PIVOT!$G$5:$G$29</c:f>
              <c:numCache>
                <c:formatCode>#,##0</c:formatCode>
                <c:ptCount val="24"/>
                <c:pt idx="5">
                  <c:v>69431888.399995506</c:v>
                </c:pt>
                <c:pt idx="6">
                  <c:v>6967968.6999999499</c:v>
                </c:pt>
                <c:pt idx="7">
                  <c:v>7031030.9999999199</c:v>
                </c:pt>
                <c:pt idx="8">
                  <c:v>6322236.8999999501</c:v>
                </c:pt>
                <c:pt idx="9">
                  <c:v>7309049.2999999197</c:v>
                </c:pt>
                <c:pt idx="10">
                  <c:v>7383301.7999998899</c:v>
                </c:pt>
                <c:pt idx="11">
                  <c:v>6112115.0999999503</c:v>
                </c:pt>
                <c:pt idx="12">
                  <c:v>4287160.4999999804</c:v>
                </c:pt>
                <c:pt idx="13">
                  <c:v>3710088.9</c:v>
                </c:pt>
                <c:pt idx="14">
                  <c:v>4987784.1999999704</c:v>
                </c:pt>
                <c:pt idx="15">
                  <c:v>4343495.7999999803</c:v>
                </c:pt>
                <c:pt idx="16">
                  <c:v>4382551.5999999903</c:v>
                </c:pt>
                <c:pt idx="17">
                  <c:v>3421771.5</c:v>
                </c:pt>
                <c:pt idx="18">
                  <c:v>3069880.8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51-4888-A683-814403168614}"/>
            </c:ext>
          </c:extLst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PIVOT!$H$5:$H$29</c:f>
              <c:numCache>
                <c:formatCode>#,##0</c:formatCode>
                <c:ptCount val="24"/>
                <c:pt idx="6">
                  <c:v>67340672.699994996</c:v>
                </c:pt>
                <c:pt idx="7">
                  <c:v>7144969.2999999002</c:v>
                </c:pt>
                <c:pt idx="8">
                  <c:v>5848847.8999999696</c:v>
                </c:pt>
                <c:pt idx="9">
                  <c:v>6650945.6999999397</c:v>
                </c:pt>
                <c:pt idx="10">
                  <c:v>5832118.59999994</c:v>
                </c:pt>
                <c:pt idx="11">
                  <c:v>5447928.4999999497</c:v>
                </c:pt>
                <c:pt idx="12">
                  <c:v>4166710.0999999801</c:v>
                </c:pt>
                <c:pt idx="13">
                  <c:v>3581234.29999999</c:v>
                </c:pt>
                <c:pt idx="14">
                  <c:v>4652681.5999999801</c:v>
                </c:pt>
                <c:pt idx="15">
                  <c:v>4081187.5999999898</c:v>
                </c:pt>
                <c:pt idx="16">
                  <c:v>4188803.5</c:v>
                </c:pt>
                <c:pt idx="17">
                  <c:v>3228765.4</c:v>
                </c:pt>
                <c:pt idx="18">
                  <c:v>3073816.2</c:v>
                </c:pt>
                <c:pt idx="19">
                  <c:v>2841716.5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51-4888-A683-814403168614}"/>
            </c:ext>
          </c:extLst>
        </c:ser>
        <c:ser>
          <c:idx val="7"/>
          <c:order val="7"/>
          <c:tx>
            <c:strRef>
              <c:f>PIVOT!$I$3:$I$4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PIVOT!$I$5:$I$29</c:f>
              <c:numCache>
                <c:formatCode>#,##0</c:formatCode>
                <c:ptCount val="24"/>
                <c:pt idx="7">
                  <c:v>80568803.699993193</c:v>
                </c:pt>
                <c:pt idx="8">
                  <c:v>7572620.2999999402</c:v>
                </c:pt>
                <c:pt idx="9">
                  <c:v>7385929.5999999102</c:v>
                </c:pt>
                <c:pt idx="10">
                  <c:v>7140676.1999998996</c:v>
                </c:pt>
                <c:pt idx="11">
                  <c:v>6211531.1999999499</c:v>
                </c:pt>
                <c:pt idx="12">
                  <c:v>4395853.6999999704</c:v>
                </c:pt>
                <c:pt idx="13">
                  <c:v>3976784.6999999802</c:v>
                </c:pt>
                <c:pt idx="14">
                  <c:v>5321259.9999999702</c:v>
                </c:pt>
                <c:pt idx="15">
                  <c:v>4268847.7999999896</c:v>
                </c:pt>
                <c:pt idx="16">
                  <c:v>4071573.0999999898</c:v>
                </c:pt>
                <c:pt idx="17">
                  <c:v>3359152.9999999902</c:v>
                </c:pt>
                <c:pt idx="18">
                  <c:v>2708898.5</c:v>
                </c:pt>
                <c:pt idx="19">
                  <c:v>2920538.6</c:v>
                </c:pt>
                <c:pt idx="20">
                  <c:v>3343991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D51-4888-A683-814403168614}"/>
            </c:ext>
          </c:extLst>
        </c:ser>
        <c:ser>
          <c:idx val="8"/>
          <c:order val="8"/>
          <c:tx>
            <c:strRef>
              <c:f>PIVOT!$J$3:$J$4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PIVOT!$J$5:$J$29</c:f>
              <c:numCache>
                <c:formatCode>#,##0</c:formatCode>
                <c:ptCount val="24"/>
                <c:pt idx="8">
                  <c:v>88564741.299987897</c:v>
                </c:pt>
                <c:pt idx="9">
                  <c:v>9716036.3999999501</c:v>
                </c:pt>
                <c:pt idx="10">
                  <c:v>8209034.39999991</c:v>
                </c:pt>
                <c:pt idx="11">
                  <c:v>7175254.7999999505</c:v>
                </c:pt>
                <c:pt idx="12">
                  <c:v>5041843.7999999598</c:v>
                </c:pt>
                <c:pt idx="13">
                  <c:v>4380443.1999999797</c:v>
                </c:pt>
                <c:pt idx="14">
                  <c:v>5798788.09999994</c:v>
                </c:pt>
                <c:pt idx="15">
                  <c:v>4694461.7999999803</c:v>
                </c:pt>
                <c:pt idx="16">
                  <c:v>4533556.2999999896</c:v>
                </c:pt>
                <c:pt idx="17">
                  <c:v>3561571.29999999</c:v>
                </c:pt>
                <c:pt idx="18">
                  <c:v>3024133.6999999899</c:v>
                </c:pt>
                <c:pt idx="19">
                  <c:v>3181304</c:v>
                </c:pt>
                <c:pt idx="20">
                  <c:v>3412536.4</c:v>
                </c:pt>
                <c:pt idx="21">
                  <c:v>4002982.2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D51-4888-A683-814403168614}"/>
            </c:ext>
          </c:extLst>
        </c:ser>
        <c:ser>
          <c:idx val="9"/>
          <c:order val="9"/>
          <c:tx>
            <c:strRef>
              <c:f>PIVOT!$K$3:$K$4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PIVOT!$K$5:$K$29</c:f>
              <c:numCache>
                <c:formatCode>#,##0</c:formatCode>
                <c:ptCount val="24"/>
                <c:pt idx="9">
                  <c:v>126292121.19997101</c:v>
                </c:pt>
                <c:pt idx="10">
                  <c:v>14446789.7000002</c:v>
                </c:pt>
                <c:pt idx="11">
                  <c:v>11775907.500000101</c:v>
                </c:pt>
                <c:pt idx="12">
                  <c:v>7998470.8999998802</c:v>
                </c:pt>
                <c:pt idx="13">
                  <c:v>6296567.1999999397</c:v>
                </c:pt>
                <c:pt idx="14">
                  <c:v>8534819.9999998994</c:v>
                </c:pt>
                <c:pt idx="15">
                  <c:v>7339934.6999999303</c:v>
                </c:pt>
                <c:pt idx="16">
                  <c:v>7218049.9999999497</c:v>
                </c:pt>
                <c:pt idx="17">
                  <c:v>4710356.6999999899</c:v>
                </c:pt>
                <c:pt idx="18">
                  <c:v>4085707.4999999902</c:v>
                </c:pt>
                <c:pt idx="19">
                  <c:v>4555080.5999999903</c:v>
                </c:pt>
                <c:pt idx="20">
                  <c:v>4861959.1999999797</c:v>
                </c:pt>
                <c:pt idx="21">
                  <c:v>6178513.5999999596</c:v>
                </c:pt>
                <c:pt idx="22">
                  <c:v>5739227.8999999696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D51-4888-A683-814403168614}"/>
            </c:ext>
          </c:extLst>
        </c:ser>
        <c:ser>
          <c:idx val="10"/>
          <c:order val="10"/>
          <c:tx>
            <c:strRef>
              <c:f>PIVOT!$L$3:$L$4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PIVOT!$L$5:$L$29</c:f>
              <c:numCache>
                <c:formatCode>#,##0</c:formatCode>
                <c:ptCount val="24"/>
                <c:pt idx="10">
                  <c:v>159236413.69997901</c:v>
                </c:pt>
                <c:pt idx="11">
                  <c:v>12489429.400000099</c:v>
                </c:pt>
                <c:pt idx="12">
                  <c:v>7913105.1999998903</c:v>
                </c:pt>
                <c:pt idx="13">
                  <c:v>5849681.5999999503</c:v>
                </c:pt>
                <c:pt idx="14">
                  <c:v>7443249.7999999197</c:v>
                </c:pt>
                <c:pt idx="15">
                  <c:v>6829226.59999994</c:v>
                </c:pt>
                <c:pt idx="16">
                  <c:v>5756296.6999999704</c:v>
                </c:pt>
                <c:pt idx="17">
                  <c:v>4975085.4999999702</c:v>
                </c:pt>
                <c:pt idx="18">
                  <c:v>4453308.2999999803</c:v>
                </c:pt>
                <c:pt idx="19">
                  <c:v>4524308.5999999903</c:v>
                </c:pt>
                <c:pt idx="20">
                  <c:v>4781737.7999999896</c:v>
                </c:pt>
                <c:pt idx="21">
                  <c:v>5793307.0999999801</c:v>
                </c:pt>
                <c:pt idx="22">
                  <c:v>7242499.5999999298</c:v>
                </c:pt>
                <c:pt idx="23">
                  <c:v>6241397.3999999799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D51-4888-A683-814403168614}"/>
            </c:ext>
          </c:extLst>
        </c:ser>
        <c:ser>
          <c:idx val="11"/>
          <c:order val="11"/>
          <c:tx>
            <c:strRef>
              <c:f>PIVOT!$M$3:$M$4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PIVOT!$M$5:$M$29</c:f>
              <c:numCache>
                <c:formatCode>#,##0</c:formatCode>
                <c:ptCount val="24"/>
                <c:pt idx="11">
                  <c:v>162969773.399975</c:v>
                </c:pt>
                <c:pt idx="12">
                  <c:v>9307495.3999999091</c:v>
                </c:pt>
                <c:pt idx="13">
                  <c:v>6167970.1999999303</c:v>
                </c:pt>
                <c:pt idx="14">
                  <c:v>7964529.9999999302</c:v>
                </c:pt>
                <c:pt idx="15">
                  <c:v>6398065.09999994</c:v>
                </c:pt>
                <c:pt idx="16">
                  <c:v>6497883.6999999397</c:v>
                </c:pt>
                <c:pt idx="17">
                  <c:v>5193043.0999999801</c:v>
                </c:pt>
                <c:pt idx="18">
                  <c:v>4448963.3999999799</c:v>
                </c:pt>
                <c:pt idx="19">
                  <c:v>4503437.4000000004</c:v>
                </c:pt>
                <c:pt idx="20">
                  <c:v>4562368.9999999804</c:v>
                </c:pt>
                <c:pt idx="21">
                  <c:v>5506211.8999999696</c:v>
                </c:pt>
                <c:pt idx="22">
                  <c:v>6555080.6999999499</c:v>
                </c:pt>
                <c:pt idx="23">
                  <c:v>6242995.4999999497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D51-4888-A683-814403168614}"/>
            </c:ext>
          </c:extLst>
        </c:ser>
        <c:ser>
          <c:idx val="12"/>
          <c:order val="12"/>
          <c:tx>
            <c:strRef>
              <c:f>PIVOT!$N$3:$N$4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PIVOT!$N$5:$N$29</c:f>
              <c:numCache>
                <c:formatCode>#,##0</c:formatCode>
                <c:ptCount val="24"/>
                <c:pt idx="12">
                  <c:v>100676803.499979</c:v>
                </c:pt>
                <c:pt idx="13">
                  <c:v>6939760.0999999102</c:v>
                </c:pt>
                <c:pt idx="14">
                  <c:v>7173382.9999999404</c:v>
                </c:pt>
                <c:pt idx="15">
                  <c:v>5915908.5999999698</c:v>
                </c:pt>
                <c:pt idx="16">
                  <c:v>5745154.7999999598</c:v>
                </c:pt>
                <c:pt idx="17">
                  <c:v>4369264.1999999899</c:v>
                </c:pt>
                <c:pt idx="18">
                  <c:v>4025718.8999999901</c:v>
                </c:pt>
                <c:pt idx="19">
                  <c:v>3918415.2</c:v>
                </c:pt>
                <c:pt idx="20">
                  <c:v>4091012.0999999898</c:v>
                </c:pt>
                <c:pt idx="21">
                  <c:v>4624244.7999999803</c:v>
                </c:pt>
                <c:pt idx="22">
                  <c:v>5115516.6999999601</c:v>
                </c:pt>
                <c:pt idx="23">
                  <c:v>4701822.2999999803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D51-4888-A683-814403168614}"/>
            </c:ext>
          </c:extLst>
        </c:ser>
        <c:ser>
          <c:idx val="13"/>
          <c:order val="13"/>
          <c:tx>
            <c:strRef>
              <c:f>PIVOT!$O$3:$O$4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PIVOT!$O$5:$O$29</c:f>
              <c:numCache>
                <c:formatCode>#,##0</c:formatCode>
                <c:ptCount val="24"/>
                <c:pt idx="13">
                  <c:v>93105248.599983498</c:v>
                </c:pt>
                <c:pt idx="14">
                  <c:v>9149282.7999999505</c:v>
                </c:pt>
                <c:pt idx="15">
                  <c:v>6321506.7999999402</c:v>
                </c:pt>
                <c:pt idx="16">
                  <c:v>5748111.5999999596</c:v>
                </c:pt>
                <c:pt idx="17">
                  <c:v>4631137.6999999797</c:v>
                </c:pt>
                <c:pt idx="18">
                  <c:v>4074564.1999999899</c:v>
                </c:pt>
                <c:pt idx="19">
                  <c:v>3849300.0000000098</c:v>
                </c:pt>
                <c:pt idx="20">
                  <c:v>4236481.2</c:v>
                </c:pt>
                <c:pt idx="21">
                  <c:v>5156387.5999999801</c:v>
                </c:pt>
                <c:pt idx="22">
                  <c:v>4349311.3999999901</c:v>
                </c:pt>
                <c:pt idx="23">
                  <c:v>4269842.5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D51-4888-A683-814403168614}"/>
            </c:ext>
          </c:extLst>
        </c:ser>
        <c:ser>
          <c:idx val="14"/>
          <c:order val="14"/>
          <c:tx>
            <c:strRef>
              <c:f>PIVOT!$P$3:$P$4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PIVOT!$P$5:$P$29</c:f>
              <c:numCache>
                <c:formatCode>#,##0</c:formatCode>
                <c:ptCount val="24"/>
                <c:pt idx="14">
                  <c:v>117934294.799977</c:v>
                </c:pt>
                <c:pt idx="15">
                  <c:v>8522249.3999999091</c:v>
                </c:pt>
                <c:pt idx="16">
                  <c:v>7582773.0999999102</c:v>
                </c:pt>
                <c:pt idx="17">
                  <c:v>5049831.4999999804</c:v>
                </c:pt>
                <c:pt idx="18">
                  <c:v>4657070.5999999801</c:v>
                </c:pt>
                <c:pt idx="19">
                  <c:v>4518898.2999999896</c:v>
                </c:pt>
                <c:pt idx="20">
                  <c:v>4603210.4999999804</c:v>
                </c:pt>
                <c:pt idx="21">
                  <c:v>5357471.6999999704</c:v>
                </c:pt>
                <c:pt idx="22">
                  <c:v>5715908.0999999503</c:v>
                </c:pt>
                <c:pt idx="23">
                  <c:v>4782136.0999999996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D51-4888-A683-814403168614}"/>
            </c:ext>
          </c:extLst>
        </c:ser>
        <c:ser>
          <c:idx val="15"/>
          <c:order val="15"/>
          <c:tx>
            <c:strRef>
              <c:f>PIVOT!$Q$3:$Q$4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PIVOT!$Q$5:$Q$29</c:f>
              <c:numCache>
                <c:formatCode>#,##0</c:formatCode>
                <c:ptCount val="24"/>
                <c:pt idx="15">
                  <c:v>107164715.699977</c:v>
                </c:pt>
                <c:pt idx="16">
                  <c:v>8446127.8999998998</c:v>
                </c:pt>
                <c:pt idx="17">
                  <c:v>5354918.7999999598</c:v>
                </c:pt>
                <c:pt idx="18">
                  <c:v>4915243.1999999704</c:v>
                </c:pt>
                <c:pt idx="19">
                  <c:v>4188224.6</c:v>
                </c:pt>
                <c:pt idx="20">
                  <c:v>4197064.1999999899</c:v>
                </c:pt>
                <c:pt idx="21">
                  <c:v>5003535.5999999801</c:v>
                </c:pt>
                <c:pt idx="22">
                  <c:v>5349472.0999999698</c:v>
                </c:pt>
                <c:pt idx="23">
                  <c:v>4184141.4999999902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D51-4888-A683-814403168614}"/>
            </c:ext>
          </c:extLst>
        </c:ser>
        <c:ser>
          <c:idx val="16"/>
          <c:order val="16"/>
          <c:tx>
            <c:strRef>
              <c:f>PIVOT!$R$3:$R$4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PIVOT!$R$5:$R$29</c:f>
              <c:numCache>
                <c:formatCode>#,##0</c:formatCode>
                <c:ptCount val="24"/>
                <c:pt idx="16">
                  <c:v>123131022.699974</c:v>
                </c:pt>
                <c:pt idx="17">
                  <c:v>8428331.79999993</c:v>
                </c:pt>
                <c:pt idx="18">
                  <c:v>6310730.2999999402</c:v>
                </c:pt>
                <c:pt idx="19">
                  <c:v>5500454.3999999799</c:v>
                </c:pt>
                <c:pt idx="20">
                  <c:v>5028741.8999999603</c:v>
                </c:pt>
                <c:pt idx="21">
                  <c:v>5979021.29999997</c:v>
                </c:pt>
                <c:pt idx="22">
                  <c:v>5764898.29999997</c:v>
                </c:pt>
                <c:pt idx="23">
                  <c:v>4761000.9999999804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D51-4888-A683-814403168614}"/>
            </c:ext>
          </c:extLst>
        </c:ser>
        <c:ser>
          <c:idx val="17"/>
          <c:order val="17"/>
          <c:tx>
            <c:strRef>
              <c:f>PIVOT!$S$3:$S$4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PIVOT!$S$5:$S$29</c:f>
              <c:numCache>
                <c:formatCode>#,##0</c:formatCode>
                <c:ptCount val="24"/>
                <c:pt idx="17">
                  <c:v>104977254.899977</c:v>
                </c:pt>
                <c:pt idx="18">
                  <c:v>8865894.7999998908</c:v>
                </c:pt>
                <c:pt idx="19">
                  <c:v>6988671.1999999201</c:v>
                </c:pt>
                <c:pt idx="20">
                  <c:v>6004254.8999999501</c:v>
                </c:pt>
                <c:pt idx="21">
                  <c:v>5937971.8999999501</c:v>
                </c:pt>
                <c:pt idx="22">
                  <c:v>5617618.9999999497</c:v>
                </c:pt>
                <c:pt idx="23">
                  <c:v>5141068.7999999803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D51-4888-A683-814403168614}"/>
            </c:ext>
          </c:extLst>
        </c:ser>
        <c:ser>
          <c:idx val="18"/>
          <c:order val="18"/>
          <c:tx>
            <c:strRef>
              <c:f>PIVOT!$T$3:$T$4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PIVOT!$T$5:$T$29</c:f>
              <c:numCache>
                <c:formatCode>#,##0</c:formatCode>
                <c:ptCount val="24"/>
                <c:pt idx="18">
                  <c:v>108994806.199974</c:v>
                </c:pt>
                <c:pt idx="19">
                  <c:v>8090613.29999993</c:v>
                </c:pt>
                <c:pt idx="20">
                  <c:v>4889045.6999999797</c:v>
                </c:pt>
                <c:pt idx="21">
                  <c:v>5646041.7999999598</c:v>
                </c:pt>
                <c:pt idx="22">
                  <c:v>5469260.2999999598</c:v>
                </c:pt>
                <c:pt idx="23">
                  <c:v>5067091.3999999696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D51-4888-A683-814403168614}"/>
            </c:ext>
          </c:extLst>
        </c:ser>
        <c:ser>
          <c:idx val="19"/>
          <c:order val="19"/>
          <c:tx>
            <c:strRef>
              <c:f>PIVOT!$U$3:$U$4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PIVOT!$U$5:$U$29</c:f>
              <c:numCache>
                <c:formatCode>#,##0</c:formatCode>
                <c:ptCount val="24"/>
                <c:pt idx="19">
                  <c:v>120646008.699972</c:v>
                </c:pt>
                <c:pt idx="20">
                  <c:v>7973635.5999999102</c:v>
                </c:pt>
                <c:pt idx="21">
                  <c:v>7102996.59999994</c:v>
                </c:pt>
                <c:pt idx="22">
                  <c:v>6307841.3999999696</c:v>
                </c:pt>
                <c:pt idx="23">
                  <c:v>5998446.2999999505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D51-4888-A683-814403168614}"/>
            </c:ext>
          </c:extLst>
        </c:ser>
        <c:ser>
          <c:idx val="20"/>
          <c:order val="20"/>
          <c:tx>
            <c:strRef>
              <c:f>PIVOT!$V$3:$V$4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PIVOT!$V$5:$V$29</c:f>
              <c:numCache>
                <c:formatCode>#,##0</c:formatCode>
                <c:ptCount val="24"/>
                <c:pt idx="20">
                  <c:v>121681594.299971</c:v>
                </c:pt>
                <c:pt idx="21">
                  <c:v>10277351.699999901</c:v>
                </c:pt>
                <c:pt idx="22">
                  <c:v>7751644.5999999</c:v>
                </c:pt>
                <c:pt idx="23">
                  <c:v>6455291.4999999497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D51-4888-A683-814403168614}"/>
            </c:ext>
          </c:extLst>
        </c:ser>
        <c:ser>
          <c:idx val="21"/>
          <c:order val="21"/>
          <c:tx>
            <c:strRef>
              <c:f>PIVOT!$W$3:$W$4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PIVOT!$W$5:$W$29</c:f>
              <c:numCache>
                <c:formatCode>#,##0</c:formatCode>
                <c:ptCount val="24"/>
                <c:pt idx="21">
                  <c:v>164016876.09998101</c:v>
                </c:pt>
                <c:pt idx="22">
                  <c:v>16291594.9000002</c:v>
                </c:pt>
                <c:pt idx="23">
                  <c:v>11886180.6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D51-4888-A683-814403168614}"/>
            </c:ext>
          </c:extLst>
        </c:ser>
        <c:ser>
          <c:idx val="22"/>
          <c:order val="22"/>
          <c:tx>
            <c:strRef>
              <c:f>PIVOT!$X$3:$X$4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PIVOT!$X$5:$X$29</c:f>
              <c:numCache>
                <c:formatCode>#,##0</c:formatCode>
                <c:ptCount val="24"/>
                <c:pt idx="22">
                  <c:v>194213575.50000799</c:v>
                </c:pt>
                <c:pt idx="23">
                  <c:v>13066993.1000001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D51-4888-A683-814403168614}"/>
            </c:ext>
          </c:extLst>
        </c:ser>
        <c:ser>
          <c:idx val="23"/>
          <c:order val="23"/>
          <c:tx>
            <c:strRef>
              <c:f>PIVOT!$Y$3:$Y$4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cat>
            <c:strRef>
              <c:f>PIVOT!$A$5:$A$29</c:f>
              <c:strCache>
                <c:ptCount val="24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  <c:pt idx="13">
                  <c:v>201702</c:v>
                </c:pt>
                <c:pt idx="14">
                  <c:v>201703</c:v>
                </c:pt>
                <c:pt idx="15">
                  <c:v>201704</c:v>
                </c:pt>
                <c:pt idx="16">
                  <c:v>201705</c:v>
                </c:pt>
                <c:pt idx="17">
                  <c:v>201706</c:v>
                </c:pt>
                <c:pt idx="18">
                  <c:v>201707</c:v>
                </c:pt>
                <c:pt idx="19">
                  <c:v>201708</c:v>
                </c:pt>
                <c:pt idx="20">
                  <c:v>201709</c:v>
                </c:pt>
                <c:pt idx="21">
                  <c:v>201710</c:v>
                </c:pt>
                <c:pt idx="22">
                  <c:v>201711</c:v>
                </c:pt>
                <c:pt idx="23">
                  <c:v>201712</c:v>
                </c:pt>
              </c:strCache>
            </c:strRef>
          </c:cat>
          <c:val>
            <c:numRef>
              <c:f>PIVOT!$Y$5:$Y$29</c:f>
              <c:numCache>
                <c:formatCode>#,##0</c:formatCode>
                <c:ptCount val="24"/>
                <c:pt idx="23">
                  <c:v>241866102.800046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D51-4888-A683-814403168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36880"/>
        <c:axId val="192533952"/>
      </c:areaChart>
      <c:catAx>
        <c:axId val="41103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33952"/>
        <c:crosses val="autoZero"/>
        <c:auto val="1"/>
        <c:lblAlgn val="ctr"/>
        <c:lblOffset val="100"/>
        <c:noMultiLvlLbl val="0"/>
      </c:catAx>
      <c:valAx>
        <c:axId val="19253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03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61911</xdr:rowOff>
    </xdr:from>
    <xdr:to>
      <xdr:col>16</xdr:col>
      <xdr:colOff>714375</xdr:colOff>
      <xdr:row>51</xdr:row>
      <xdr:rowOff>180974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407E1F0-2B8D-4197-8F55-DB91C986B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im Mingalov" refreshedDate="43882.85024097222" createdVersion="6" refreshedVersion="6" minRefreshableVersion="3" recordCount="300" xr:uid="{51FE34F1-B157-43FF-ACAD-1BDB9BDF4A96}">
  <cacheSource type="worksheet">
    <worksheetSource ref="A1:G301" sheet="data"/>
  </cacheSource>
  <cacheFields count="7">
    <cacheField name="COHORT_PERIOD" numFmtId="0">
      <sharedItems containsSemiMixedTypes="0" containsString="0" containsNumber="1" containsInteger="1" minValue="201601" maxValue="201712"/>
    </cacheField>
    <cacheField name="ORDER_PERIOD" numFmtId="0">
      <sharedItems containsSemiMixedTypes="0" containsString="0" containsNumber="1" containsInteger="1" minValue="201601" maxValue="201712" count="24">
        <n v="201601"/>
        <n v="201602"/>
        <n v="201603"/>
        <n v="201604"/>
        <n v="201605"/>
        <n v="201606"/>
        <n v="201607"/>
        <n v="201608"/>
        <n v="201609"/>
        <n v="201610"/>
        <n v="201611"/>
        <n v="201612"/>
        <n v="201701"/>
        <n v="201702"/>
        <n v="201703"/>
        <n v="201704"/>
        <n v="201705"/>
        <n v="201706"/>
        <n v="201707"/>
        <n v="201708"/>
        <n v="201709"/>
        <n v="201710"/>
        <n v="201711"/>
        <n v="201712"/>
      </sharedItems>
    </cacheField>
    <cacheField name="ORDER_SUM" numFmtId="43">
      <sharedItems containsSemiMixedTypes="0" containsString="0" containsNumber="1" minValue="2442988.1" maxValue="241866102.800046"/>
    </cacheField>
    <cacheField name="COHORT_NUMBER" numFmtId="0">
      <sharedItems containsSemiMixedTypes="0" containsString="0" containsNumber="1" containsInteger="1" minValue="1" maxValue="24" count="2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</sharedItems>
    </cacheField>
    <cacheField name="NN" numFmtId="0">
      <sharedItems containsSemiMixedTypes="0" containsString="0" containsNumber="1" containsInteger="1" minValue="1" maxValue="24" count="2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</sharedItems>
    </cacheField>
    <cacheField name="KOEF_PREV" numFmtId="9">
      <sharedItems containsMixedTypes="1" containsNumber="1" minValue="5.7111789541221369E-2" maxValue="1.4377458879565024"/>
    </cacheField>
    <cacheField name="KOEF_FIRST" numFmtId="9">
      <sharedItems containsMixedTypes="1" containsNumber="1" minValue="2.7299316352860942E-2" maxValue="0.275462626134616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201601"/>
    <x v="0"/>
    <n v="96812334.849984095"/>
    <x v="0"/>
    <x v="0"/>
    <s v=""/>
    <s v=""/>
  </r>
  <r>
    <n v="201601"/>
    <x v="1"/>
    <n v="25468692.900001001"/>
    <x v="0"/>
    <x v="1"/>
    <n v="0.26307280925995746"/>
    <n v="0.26307280925995746"/>
  </r>
  <r>
    <n v="201601"/>
    <x v="2"/>
    <n v="25617635.400000598"/>
    <x v="0"/>
    <x v="2"/>
    <n v="1.0058480621908787"/>
    <n v="0.2646112754092389"/>
  </r>
  <r>
    <n v="201601"/>
    <x v="3"/>
    <n v="26668180.000000499"/>
    <x v="0"/>
    <x v="3"/>
    <n v="1.041008648284528"/>
    <n v="0.27546262613461675"/>
  </r>
  <r>
    <n v="201601"/>
    <x v="4"/>
    <n v="19850250.700000599"/>
    <x v="0"/>
    <x v="4"/>
    <n v="0.74434215983243801"/>
    <n v="0.20503844609015603"/>
  </r>
  <r>
    <n v="201601"/>
    <x v="5"/>
    <n v="18961982.900000401"/>
    <x v="0"/>
    <x v="5"/>
    <n v="0.95525155760374492"/>
    <n v="0.19586329499627306"/>
  </r>
  <r>
    <n v="201601"/>
    <x v="6"/>
    <n v="16130663.500000199"/>
    <x v="0"/>
    <x v="6"/>
    <n v="0.85068442393753341"/>
    <n v="0.1666178542744117"/>
  </r>
  <r>
    <n v="201601"/>
    <x v="7"/>
    <n v="18981578.000000399"/>
    <x v="0"/>
    <x v="7"/>
    <n v="1.1767388241655505"/>
    <n v="0.19606569792385828"/>
  </r>
  <r>
    <n v="201601"/>
    <x v="8"/>
    <n v="18740327.9000003"/>
    <x v="0"/>
    <x v="8"/>
    <n v="0.98729030326139933"/>
    <n v="0.19357376236240395"/>
  </r>
  <r>
    <n v="201601"/>
    <x v="9"/>
    <n v="23092666.100000799"/>
    <x v="0"/>
    <x v="9"/>
    <n v="1.2322445062447616"/>
    <n v="0.23853020522420126"/>
  </r>
  <r>
    <n v="201601"/>
    <x v="10"/>
    <n v="21833440.300000802"/>
    <x v="0"/>
    <x v="10"/>
    <n v="0.94547074839487877"/>
    <n v="0.22552333164810959"/>
  </r>
  <r>
    <n v="201601"/>
    <x v="11"/>
    <n v="19578430.900000401"/>
    <x v="0"/>
    <x v="11"/>
    <n v="0.89671763272230087"/>
    <n v="0.20223074807913918"/>
  </r>
  <r>
    <n v="201601"/>
    <x v="12"/>
    <n v="13435340.800000099"/>
    <x v="0"/>
    <x v="12"/>
    <n v="0.68623174495560946"/>
    <n v="0.13877715913802596"/>
  </r>
  <r>
    <n v="201601"/>
    <x v="13"/>
    <n v="11117878.1"/>
    <x v="0"/>
    <x v="13"/>
    <n v="0.82750994303024439"/>
    <n v="0.11483947905220701"/>
  </r>
  <r>
    <n v="201601"/>
    <x v="14"/>
    <n v="14559577.2000001"/>
    <x v="0"/>
    <x v="14"/>
    <n v="1.3095643853119869"/>
    <n v="0.15038969179455228"/>
  </r>
  <r>
    <n v="201601"/>
    <x v="15"/>
    <n v="12741730.400000099"/>
    <x v="0"/>
    <x v="15"/>
    <n v="0.87514425899675241"/>
    <n v="0.13161267538629343"/>
  </r>
  <r>
    <n v="201601"/>
    <x v="16"/>
    <n v="11718092.400000099"/>
    <x v="0"/>
    <x v="16"/>
    <n v="0.91966256011820879"/>
    <n v="0.12103924998976537"/>
  </r>
  <r>
    <n v="201601"/>
    <x v="17"/>
    <n v="9757885.1999999303"/>
    <x v="0"/>
    <x v="17"/>
    <n v="0.83271959862680789"/>
    <n v="0.10079175566956727"/>
  </r>
  <r>
    <n v="201601"/>
    <x v="18"/>
    <n v="8357893.5999998804"/>
    <x v="0"/>
    <x v="18"/>
    <n v="0.8565271499607251"/>
    <n v="8.6330875223192216E-2"/>
  </r>
  <r>
    <n v="201601"/>
    <x v="19"/>
    <n v="10029706.4"/>
    <x v="0"/>
    <x v="19"/>
    <n v="1.2000280070567235"/>
    <n v="0.10359946814155002"/>
  </r>
  <r>
    <n v="201601"/>
    <x v="20"/>
    <n v="8938742.3999999408"/>
    <x v="0"/>
    <x v="20"/>
    <n v="0.89122672623796251"/>
    <n v="9.2330614831787727E-2"/>
  </r>
  <r>
    <n v="201601"/>
    <x v="21"/>
    <n v="10953461.4"/>
    <x v="0"/>
    <x v="21"/>
    <n v="1.225391773232001"/>
    <n v="0.11314117583232526"/>
  </r>
  <r>
    <n v="201601"/>
    <x v="22"/>
    <n v="11606152.6"/>
    <x v="0"/>
    <x v="22"/>
    <n v="1.0595876660504777"/>
    <n v="0.11988299443438025"/>
  </r>
  <r>
    <n v="201601"/>
    <x v="23"/>
    <n v="10772057.800000001"/>
    <x v="0"/>
    <x v="23"/>
    <n v="0.92813339366225467"/>
    <n v="0.11126741046677453"/>
  </r>
  <r>
    <n v="201602"/>
    <x v="1"/>
    <n v="69967837.799992397"/>
    <x v="1"/>
    <x v="0"/>
    <s v=""/>
    <s v=""/>
  </r>
  <r>
    <n v="201602"/>
    <x v="2"/>
    <n v="9697389.8000000007"/>
    <x v="1"/>
    <x v="1"/>
    <n v="0.13859782015446323"/>
    <n v="0.13859782015446323"/>
  </r>
  <r>
    <n v="201602"/>
    <x v="3"/>
    <n v="9643754.3999999799"/>
    <x v="1"/>
    <x v="2"/>
    <n v="0.99446908899134689"/>
    <n v="0.13783124794519558"/>
  </r>
  <r>
    <n v="201602"/>
    <x v="4"/>
    <n v="7061441.79999993"/>
    <x v="1"/>
    <x v="3"/>
    <n v="0.73222953500349874"/>
    <n v="0.1009241105918625"/>
  </r>
  <r>
    <n v="201602"/>
    <x v="5"/>
    <n v="6251230.9999999702"/>
    <x v="1"/>
    <x v="4"/>
    <n v="0.88526269521898948"/>
    <n v="8.9344350155131549E-2"/>
  </r>
  <r>
    <n v="201602"/>
    <x v="6"/>
    <n v="4939075.3999999603"/>
    <x v="1"/>
    <x v="5"/>
    <n v="0.79009644660387435"/>
    <n v="7.0590653581701746E-2"/>
  </r>
  <r>
    <n v="201602"/>
    <x v="7"/>
    <n v="6240096.7999999505"/>
    <x v="1"/>
    <x v="6"/>
    <n v="1.2634139580051766"/>
    <n v="8.9185217039830095E-2"/>
  </r>
  <r>
    <n v="201602"/>
    <x v="8"/>
    <n v="6555354.3999999398"/>
    <x v="1"/>
    <x v="7"/>
    <n v="1.0505212675546942"/>
    <n v="9.369096725182284E-2"/>
  </r>
  <r>
    <n v="201602"/>
    <x v="9"/>
    <n v="7797188.6999998996"/>
    <x v="1"/>
    <x v="8"/>
    <n v="1.1894381637093443"/>
    <n v="0.11143961204416047"/>
  </r>
  <r>
    <n v="201602"/>
    <x v="10"/>
    <n v="8447995.4999998808"/>
    <x v="1"/>
    <x v="9"/>
    <n v="1.0834668526106068"/>
    <n v="0.12074112571763364"/>
  </r>
  <r>
    <n v="201602"/>
    <x v="11"/>
    <n v="7312323.1999999303"/>
    <x v="1"/>
    <x v="10"/>
    <n v="0.86556902166910876"/>
    <n v="0.10450977806263902"/>
  </r>
  <r>
    <n v="201602"/>
    <x v="12"/>
    <n v="4880374.79999997"/>
    <x v="1"/>
    <x v="11"/>
    <n v="0.66741781873099049"/>
    <n v="6.9751688110626459E-2"/>
  </r>
  <r>
    <n v="201602"/>
    <x v="13"/>
    <n v="4434656.7999999803"/>
    <x v="1"/>
    <x v="12"/>
    <n v="0.90867135860139425"/>
    <n v="6.3381361200223654E-2"/>
  </r>
  <r>
    <n v="201602"/>
    <x v="14"/>
    <n v="5412615.5999999801"/>
    <x v="1"/>
    <x v="13"/>
    <n v="1.2205263775992776"/>
    <n v="7.7358623193020379E-2"/>
  </r>
  <r>
    <n v="201602"/>
    <x v="15"/>
    <n v="4514474.9999999898"/>
    <x v="1"/>
    <x v="14"/>
    <n v="0.83406532693731406"/>
    <n v="6.4522145344907036E-2"/>
  </r>
  <r>
    <n v="201602"/>
    <x v="16"/>
    <n v="4336323.5999999801"/>
    <x v="1"/>
    <x v="15"/>
    <n v="0.9605377369461543"/>
    <n v="6.1975955472507845E-2"/>
  </r>
  <r>
    <n v="201602"/>
    <x v="17"/>
    <n v="3748459.4"/>
    <x v="1"/>
    <x v="16"/>
    <n v="0.86443258063120965"/>
    <n v="5.3574035126184895E-2"/>
  </r>
  <r>
    <n v="201602"/>
    <x v="18"/>
    <n v="2877049.7"/>
    <x v="1"/>
    <x v="17"/>
    <n v="0.76752857453918277"/>
    <n v="4.1119602812712798E-2"/>
  </r>
  <r>
    <n v="201602"/>
    <x v="19"/>
    <n v="3132690.4"/>
    <x v="1"/>
    <x v="18"/>
    <n v="1.0888551560301512"/>
    <n v="4.477329153653424E-2"/>
  </r>
  <r>
    <n v="201602"/>
    <x v="20"/>
    <n v="3241466.2"/>
    <x v="1"/>
    <x v="19"/>
    <n v="1.0347228056752753"/>
    <n v="4.6327945837999762E-2"/>
  </r>
  <r>
    <n v="201602"/>
    <x v="21"/>
    <n v="4660404.6999999899"/>
    <x v="1"/>
    <x v="20"/>
    <n v="1.4377458879565024"/>
    <n v="6.6607813626055723E-2"/>
  </r>
  <r>
    <n v="201602"/>
    <x v="22"/>
    <n v="4961935.2999999803"/>
    <x v="1"/>
    <x v="21"/>
    <n v="1.0647005183906004"/>
    <n v="7.0917373696526023E-2"/>
  </r>
  <r>
    <n v="201602"/>
    <x v="23"/>
    <n v="4547242.6999999797"/>
    <x v="1"/>
    <x v="22"/>
    <n v="0.91642523029270406"/>
    <n v="6.4990470521592625E-2"/>
  </r>
  <r>
    <n v="201603"/>
    <x v="2"/>
    <n v="79955600.199992597"/>
    <x v="2"/>
    <x v="0"/>
    <s v=""/>
    <s v=""/>
  </r>
  <r>
    <n v="201603"/>
    <x v="3"/>
    <n v="11745986.000000101"/>
    <x v="2"/>
    <x v="1"/>
    <n v="0.14690635766125096"/>
    <n v="0.14690635766125096"/>
  </r>
  <r>
    <n v="201603"/>
    <x v="4"/>
    <n v="7555766.3999998998"/>
    <x v="2"/>
    <x v="2"/>
    <n v="0.64326369876482359"/>
    <n v="9.4499527001244366E-2"/>
  </r>
  <r>
    <n v="201603"/>
    <x v="5"/>
    <n v="7256456.1999999303"/>
    <x v="2"/>
    <x v="3"/>
    <n v="0.96038652015499404"/>
    <n v="9.0756071893017973E-2"/>
  </r>
  <r>
    <n v="201603"/>
    <x v="6"/>
    <n v="5868718.7999999505"/>
    <x v="2"/>
    <x v="4"/>
    <n v="0.8087582475864743"/>
    <n v="7.3399721662029294E-2"/>
  </r>
  <r>
    <n v="201603"/>
    <x v="7"/>
    <n v="7354748.0999999503"/>
    <x v="2"/>
    <x v="5"/>
    <n v="1.2532118765002018"/>
    <n v="9.1985402918664236E-2"/>
  </r>
  <r>
    <n v="201603"/>
    <x v="8"/>
    <n v="7287154.6999999397"/>
    <x v="2"/>
    <x v="6"/>
    <n v="0.99080955607439347"/>
    <n v="9.1140016231165938E-2"/>
  </r>
  <r>
    <n v="201603"/>
    <x v="9"/>
    <n v="8735698.29999993"/>
    <x v="2"/>
    <x v="7"/>
    <n v="1.1987804101373067"/>
    <n v="0.10925686603751789"/>
  </r>
  <r>
    <n v="201603"/>
    <x v="10"/>
    <n v="9224657.3999998998"/>
    <x v="2"/>
    <x v="8"/>
    <n v="1.0559725259742514"/>
    <n v="0.11537224880966816"/>
  </r>
  <r>
    <n v="201603"/>
    <x v="11"/>
    <n v="7341623.7999999197"/>
    <x v="2"/>
    <x v="9"/>
    <n v="0.79586953549082473"/>
    <n v="9.1821258068682465E-2"/>
  </r>
  <r>
    <n v="201603"/>
    <x v="12"/>
    <n v="5852774.8999999398"/>
    <x v="2"/>
    <x v="10"/>
    <n v="0.79720441409705622"/>
    <n v="7.3200312240298604E-2"/>
  </r>
  <r>
    <n v="201603"/>
    <x v="13"/>
    <n v="4703905.4999999804"/>
    <x v="2"/>
    <x v="11"/>
    <n v="0.80370517923045848"/>
    <n v="5.8831470068814715E-2"/>
  </r>
  <r>
    <n v="201603"/>
    <x v="14"/>
    <n v="6149819.8999999696"/>
    <x v="2"/>
    <x v="12"/>
    <n v="1.3073859370686751"/>
    <n v="7.6915436625045047E-2"/>
  </r>
  <r>
    <n v="201603"/>
    <x v="15"/>
    <n v="5678624.6999999499"/>
    <x v="2"/>
    <x v="13"/>
    <n v="0.92338065054555141"/>
    <n v="7.1022225907829223E-2"/>
  </r>
  <r>
    <n v="201603"/>
    <x v="16"/>
    <n v="5129745.5999999801"/>
    <x v="2"/>
    <x v="14"/>
    <n v="0.90334295203555626"/>
    <n v="6.4157427211714621E-2"/>
  </r>
  <r>
    <n v="201603"/>
    <x v="17"/>
    <n v="3658599"/>
    <x v="2"/>
    <x v="15"/>
    <n v="0.71321256165218294"/>
    <n v="4.5757883010680456E-2"/>
  </r>
  <r>
    <n v="201603"/>
    <x v="18"/>
    <n v="3281278"/>
    <x v="2"/>
    <x v="16"/>
    <n v="0.89686735277629492"/>
    <n v="4.1038751404436379E-2"/>
  </r>
  <r>
    <n v="201603"/>
    <x v="19"/>
    <n v="3659375.3"/>
    <x v="2"/>
    <x v="17"/>
    <n v="1.1152286700486822"/>
    <n v="4.5767592149228077E-2"/>
  </r>
  <r>
    <n v="201603"/>
    <x v="20"/>
    <n v="4242710.4999999898"/>
    <x v="2"/>
    <x v="18"/>
    <n v="1.1594084105011011"/>
    <n v="5.3063331266199193E-2"/>
  </r>
  <r>
    <n v="201603"/>
    <x v="21"/>
    <n v="5402837.2999999803"/>
    <x v="2"/>
    <x v="19"/>
    <n v="1.2734400096353482"/>
    <n v="6.7572969078912373E-2"/>
  </r>
  <r>
    <n v="201603"/>
    <x v="22"/>
    <n v="5158465.1999999704"/>
    <x v="2"/>
    <x v="20"/>
    <n v="0.95476967259406265"/>
    <n v="6.4516621563681889E-2"/>
  </r>
  <r>
    <n v="201603"/>
    <x v="23"/>
    <n v="5185180.6999999704"/>
    <x v="2"/>
    <x v="21"/>
    <n v="1.0051789629209866"/>
    <n v="6.4850750754547534E-2"/>
  </r>
  <r>
    <n v="201604"/>
    <x v="3"/>
    <n v="91266090.2999935"/>
    <x v="3"/>
    <x v="0"/>
    <s v=""/>
    <s v=""/>
  </r>
  <r>
    <n v="201604"/>
    <x v="4"/>
    <n v="8773004.79999993"/>
    <x v="3"/>
    <x v="1"/>
    <n v="9.6125568337187273E-2"/>
    <n v="9.6125568337187273E-2"/>
  </r>
  <r>
    <n v="201604"/>
    <x v="5"/>
    <n v="7379728.9999999404"/>
    <x v="3"/>
    <x v="2"/>
    <n v="0.84118602100844619"/>
    <n v="8.085948434673404E-2"/>
  </r>
  <r>
    <n v="201604"/>
    <x v="6"/>
    <n v="6028442.6999999601"/>
    <x v="3"/>
    <x v="3"/>
    <n v="0.81689215145976346"/>
    <n v="6.6053478133930643E-2"/>
  </r>
  <r>
    <n v="201604"/>
    <x v="7"/>
    <n v="6635924.3999999296"/>
    <x v="3"/>
    <x v="4"/>
    <n v="1.1007692583691595"/>
    <n v="7.2709638138190327E-2"/>
  </r>
  <r>
    <n v="201604"/>
    <x v="8"/>
    <n v="6625572.7999999598"/>
    <x v="3"/>
    <x v="5"/>
    <n v="0.99844006661679718"/>
    <n v="7.2596215946377968E-2"/>
  </r>
  <r>
    <n v="201604"/>
    <x v="9"/>
    <n v="8417579.0999999009"/>
    <x v="3"/>
    <x v="6"/>
    <n v="1.270468132204351"/>
    <n v="9.2231178878498535E-2"/>
  </r>
  <r>
    <n v="201604"/>
    <x v="10"/>
    <n v="8629796.6999998707"/>
    <x v="3"/>
    <x v="7"/>
    <n v="1.0252112391792043"/>
    <n v="9.4556441188984347E-2"/>
  </r>
  <r>
    <n v="201604"/>
    <x v="11"/>
    <n v="6970614.6999999303"/>
    <x v="3"/>
    <x v="8"/>
    <n v="0.8077379968869991"/>
    <n v="7.6376830398753551E-2"/>
  </r>
  <r>
    <n v="201604"/>
    <x v="12"/>
    <n v="5358380.2999999598"/>
    <x v="3"/>
    <x v="9"/>
    <n v="0.76870986715131639"/>
    <n v="5.8711623149264466E-2"/>
  </r>
  <r>
    <n v="201604"/>
    <x v="13"/>
    <n v="4245020.4999999898"/>
    <x v="3"/>
    <x v="10"/>
    <n v="0.79222083210480998"/>
    <n v="4.6512570945534328E-2"/>
  </r>
  <r>
    <n v="201604"/>
    <x v="14"/>
    <n v="5712270.1999999601"/>
    <x v="3"/>
    <x v="11"/>
    <n v="1.3456401918435903"/>
    <n v="6.2589184890287419E-2"/>
  </r>
  <r>
    <n v="201604"/>
    <x v="15"/>
    <n v="5287490.5999999596"/>
    <x v="3"/>
    <x v="12"/>
    <n v="0.92563734117479191"/>
    <n v="5.7934886688143103E-2"/>
  </r>
  <r>
    <n v="201604"/>
    <x v="16"/>
    <n v="4967732.6999999797"/>
    <x v="3"/>
    <x v="13"/>
    <n v="0.93952558516132734"/>
    <n v="5.4431308316932839E-2"/>
  </r>
  <r>
    <n v="201604"/>
    <x v="17"/>
    <n v="3616759.3"/>
    <x v="3"/>
    <x v="14"/>
    <n v="0.72805030351170352"/>
    <n v="3.9628730540682069E-2"/>
  </r>
  <r>
    <n v="201604"/>
    <x v="18"/>
    <n v="3557947.3999999901"/>
    <x v="3"/>
    <x v="15"/>
    <n v="0.9837390616511279"/>
    <n v="3.8984330196515975E-2"/>
  </r>
  <r>
    <n v="201604"/>
    <x v="19"/>
    <n v="3507320.5999999898"/>
    <x v="3"/>
    <x v="16"/>
    <n v="0.98577078458214407"/>
    <n v="3.8429613764228925E-2"/>
  </r>
  <r>
    <n v="201604"/>
    <x v="20"/>
    <n v="3764080.5999999898"/>
    <x v="3"/>
    <x v="17"/>
    <n v="1.07320688048877"/>
    <n v="4.1242925906296413E-2"/>
  </r>
  <r>
    <n v="201604"/>
    <x v="21"/>
    <n v="4888668.3999999901"/>
    <x v="3"/>
    <x v="18"/>
    <n v="1.2987682569815331"/>
    <n v="5.3565002992139114E-2"/>
  </r>
  <r>
    <n v="201604"/>
    <x v="22"/>
    <n v="5415766.99999996"/>
    <x v="3"/>
    <x v="19"/>
    <n v="1.1078204854311597"/>
    <n v="5.9340407616873071E-2"/>
  </r>
  <r>
    <n v="201604"/>
    <x v="23"/>
    <n v="4973759.6999999899"/>
    <x v="3"/>
    <x v="20"/>
    <n v="0.91838509670006607"/>
    <n v="5.4497345987443317E-2"/>
  </r>
  <r>
    <n v="201605"/>
    <x v="4"/>
    <n v="65346879.499994002"/>
    <x v="4"/>
    <x v="0"/>
    <s v=""/>
    <s v=""/>
  </r>
  <r>
    <n v="201605"/>
    <x v="5"/>
    <n v="7395215.0999999596"/>
    <x v="4"/>
    <x v="1"/>
    <n v="0.11316860355972527"/>
    <n v="0.11316860355972527"/>
  </r>
  <r>
    <n v="201605"/>
    <x v="6"/>
    <n v="5916285.8999999398"/>
    <x v="4"/>
    <x v="2"/>
    <n v="0.80001539103304409"/>
    <n v="9.0536624629497159E-2"/>
  </r>
  <r>
    <n v="201605"/>
    <x v="7"/>
    <n v="5604741.0999999503"/>
    <x v="4"/>
    <x v="3"/>
    <n v="0.94734115198861624"/>
    <n v="8.5769070273668757E-2"/>
  </r>
  <r>
    <n v="201605"/>
    <x v="8"/>
    <n v="5400168.1999999704"/>
    <x v="4"/>
    <x v="4"/>
    <n v="0.96350002678982238"/>
    <n v="8.2638501506418008E-2"/>
  </r>
  <r>
    <n v="201605"/>
    <x v="9"/>
    <n v="6236166.2999999505"/>
    <x v="4"/>
    <x v="5"/>
    <n v="1.1548096409293296"/>
    <n v="9.5431738251564452E-2"/>
  </r>
  <r>
    <n v="201605"/>
    <x v="10"/>
    <n v="6269807.5999999298"/>
    <x v="4"/>
    <x v="6"/>
    <n v="1.0053945482499367"/>
    <n v="9.5946549368137846E-2"/>
  </r>
  <r>
    <n v="201605"/>
    <x v="11"/>
    <n v="5572215.5999999801"/>
    <x v="4"/>
    <x v="7"/>
    <n v="0.88873789364765232"/>
    <n v="8.5271334188199321E-2"/>
  </r>
  <r>
    <n v="201605"/>
    <x v="12"/>
    <n v="3877077.3999999901"/>
    <x v="4"/>
    <x v="8"/>
    <n v="0.69578739918103738"/>
    <n v="5.933071983950429E-2"/>
  </r>
  <r>
    <n v="201605"/>
    <x v="13"/>
    <n v="3108417.8999999901"/>
    <x v="4"/>
    <x v="9"/>
    <n v="0.80174254452593541"/>
    <n v="4.7567962292679566E-2"/>
  </r>
  <r>
    <n v="201605"/>
    <x v="14"/>
    <n v="3994950.4"/>
    <x v="4"/>
    <x v="10"/>
    <n v="1.2852037687725362"/>
    <n v="6.1134524411381674E-2"/>
  </r>
  <r>
    <n v="201605"/>
    <x v="15"/>
    <n v="3559289.29999999"/>
    <x v="4"/>
    <x v="11"/>
    <n v="0.89094705656420414"/>
    <n v="5.4467624578772987E-2"/>
  </r>
  <r>
    <n v="201605"/>
    <x v="16"/>
    <n v="3621753.1"/>
    <x v="4"/>
    <x v="12"/>
    <n v="1.0175495147303733"/>
    <n v="5.5423504958646612E-2"/>
  </r>
  <r>
    <n v="201605"/>
    <x v="17"/>
    <n v="2913649.2"/>
    <x v="4"/>
    <x v="13"/>
    <n v="0.80448587177298203"/>
    <n v="4.4587426703371007E-2"/>
  </r>
  <r>
    <n v="201605"/>
    <x v="18"/>
    <n v="2442988.1"/>
    <x v="4"/>
    <x v="14"/>
    <n v="0.83846336065439864"/>
    <n v="3.738492363664013E-2"/>
  </r>
  <r>
    <n v="201605"/>
    <x v="19"/>
    <n v="2507619.7999999998"/>
    <x v="4"/>
    <x v="15"/>
    <n v="1.0264560027942828"/>
    <n v="3.8373979280835128E-2"/>
  </r>
  <r>
    <n v="201605"/>
    <x v="20"/>
    <n v="2731586.2"/>
    <x v="4"/>
    <x v="16"/>
    <n v="1.0893143370458314"/>
    <n v="4.1801325800113392E-2"/>
  </r>
  <r>
    <n v="201605"/>
    <x v="21"/>
    <n v="3400404.6999999899"/>
    <x v="4"/>
    <x v="17"/>
    <n v="1.2448461996183717"/>
    <n v="5.203622156128055E-2"/>
  </r>
  <r>
    <n v="201605"/>
    <x v="22"/>
    <n v="3365314.3999999901"/>
    <x v="4"/>
    <x v="18"/>
    <n v="0.98968055184725512"/>
    <n v="5.1499236470814169E-2"/>
  </r>
  <r>
    <n v="201605"/>
    <x v="23"/>
    <n v="3346427.7"/>
    <x v="4"/>
    <x v="19"/>
    <n v="0.99438783490779048"/>
    <n v="5.1210214253617228E-2"/>
  </r>
  <r>
    <n v="201606"/>
    <x v="5"/>
    <n v="69431888.399995506"/>
    <x v="5"/>
    <x v="0"/>
    <s v=""/>
    <s v=""/>
  </r>
  <r>
    <n v="201606"/>
    <x v="6"/>
    <n v="6967968.6999999499"/>
    <x v="5"/>
    <x v="1"/>
    <n v="0.10035689451304627"/>
    <n v="0.10035689451304627"/>
  </r>
  <r>
    <n v="201606"/>
    <x v="7"/>
    <n v="7031030.9999999199"/>
    <x v="5"/>
    <x v="2"/>
    <n v="1.0090503133287569"/>
    <n v="0.10126515585309033"/>
  </r>
  <r>
    <n v="201606"/>
    <x v="8"/>
    <n v="6322236.8999999501"/>
    <x v="5"/>
    <x v="3"/>
    <n v="0.89919058812285457"/>
    <n v="9.1056675047892832E-2"/>
  </r>
  <r>
    <n v="201606"/>
    <x v="9"/>
    <n v="7309049.2999999197"/>
    <x v="5"/>
    <x v="4"/>
    <n v="1.1560859574876066"/>
    <n v="0.10526934335838103"/>
  </r>
  <r>
    <n v="201606"/>
    <x v="10"/>
    <n v="7383301.7999998899"/>
    <x v="5"/>
    <x v="5"/>
    <n v="1.0101589819622603"/>
    <n v="0.1063387727187378"/>
  </r>
  <r>
    <n v="201606"/>
    <x v="11"/>
    <n v="6112115.0999999503"/>
    <x v="5"/>
    <x v="6"/>
    <n v="0.8278295084727596"/>
    <n v="8.8030373951349217E-2"/>
  </r>
  <r>
    <n v="201606"/>
    <x v="12"/>
    <n v="4287160.4999999804"/>
    <x v="5"/>
    <x v="7"/>
    <n v="0.70142011887178224"/>
    <n v="6.1746275361282812E-2"/>
  </r>
  <r>
    <n v="201606"/>
    <x v="13"/>
    <n v="3710088.9"/>
    <x v="5"/>
    <x v="8"/>
    <n v="0.86539538232823732"/>
    <n v="5.3434941573621955E-2"/>
  </r>
  <r>
    <n v="201606"/>
    <x v="14"/>
    <n v="4987784.1999999704"/>
    <x v="5"/>
    <x v="9"/>
    <n v="1.3443840119302721"/>
    <n v="7.1837081130005573E-2"/>
  </r>
  <r>
    <n v="201606"/>
    <x v="15"/>
    <n v="4343495.7999999803"/>
    <x v="5"/>
    <x v="10"/>
    <n v="0.87082672903130132"/>
    <n v="6.2557650383598978E-2"/>
  </r>
  <r>
    <n v="201606"/>
    <x v="16"/>
    <n v="4382551.5999999903"/>
    <x v="5"/>
    <x v="11"/>
    <n v="1.00899178951664"/>
    <n v="6.3120155608503856E-2"/>
  </r>
  <r>
    <n v="201606"/>
    <x v="17"/>
    <n v="3421771.5"/>
    <x v="5"/>
    <x v="12"/>
    <n v="0.78077152588460286"/>
    <n v="4.9282420208525128E-2"/>
  </r>
  <r>
    <n v="201606"/>
    <x v="18"/>
    <n v="3069880.8"/>
    <x v="5"/>
    <x v="13"/>
    <n v="0.89716125112386957"/>
    <n v="4.4214277772692677E-2"/>
  </r>
  <r>
    <n v="201606"/>
    <x v="19"/>
    <n v="2792155.8"/>
    <x v="5"/>
    <x v="14"/>
    <n v="0.90953231799749357"/>
    <n v="4.0214314551182226E-2"/>
  </r>
  <r>
    <n v="201606"/>
    <x v="20"/>
    <n v="2570729"/>
    <x v="5"/>
    <x v="15"/>
    <n v="0.92069683217533926"/>
    <n v="3.7025192015376129E-2"/>
  </r>
  <r>
    <n v="201606"/>
    <x v="21"/>
    <n v="3209569.3"/>
    <x v="5"/>
    <x v="16"/>
    <n v="1.2485055017467808"/>
    <n v="4.6226155934428075E-2"/>
  </r>
  <r>
    <n v="201606"/>
    <x v="22"/>
    <n v="3417852.9"/>
    <x v="5"/>
    <x v="17"/>
    <n v="1.0648945638905507"/>
    <n v="4.9225982164129371E-2"/>
  </r>
  <r>
    <n v="201606"/>
    <x v="23"/>
    <n v="2885806.6999999899"/>
    <x v="5"/>
    <x v="18"/>
    <n v="0.84433320696744729"/>
    <n v="4.1563131386761716E-2"/>
  </r>
  <r>
    <n v="201607"/>
    <x v="6"/>
    <n v="67340672.699994996"/>
    <x v="6"/>
    <x v="0"/>
    <s v=""/>
    <s v=""/>
  </r>
  <r>
    <n v="201607"/>
    <x v="7"/>
    <n v="7144969.2999999002"/>
    <x v="6"/>
    <x v="1"/>
    <n v="0.10610184029243341"/>
    <n v="0.10610184029243341"/>
  </r>
  <r>
    <n v="201607"/>
    <x v="8"/>
    <n v="5848847.8999999696"/>
    <x v="6"/>
    <x v="2"/>
    <n v="0.81859664533478838"/>
    <n v="8.6854610527233478E-2"/>
  </r>
  <r>
    <n v="201607"/>
    <x v="9"/>
    <n v="6650945.6999999397"/>
    <x v="6"/>
    <x v="3"/>
    <n v="1.1371377429732741"/>
    <n v="9.8765655781761053E-2"/>
  </r>
  <r>
    <n v="201607"/>
    <x v="10"/>
    <n v="5832118.59999994"/>
    <x v="6"/>
    <x v="4"/>
    <n v="0.8768856134248687"/>
    <n v="8.6606182655498978E-2"/>
  </r>
  <r>
    <n v="201607"/>
    <x v="11"/>
    <n v="5447928.4999999497"/>
    <x v="6"/>
    <x v="5"/>
    <n v="0.93412512221545108"/>
    <n v="8.0901010957681666E-2"/>
  </r>
  <r>
    <n v="201607"/>
    <x v="12"/>
    <n v="4166710.0999999801"/>
    <x v="6"/>
    <x v="6"/>
    <n v="0.76482466684355688"/>
    <n v="6.1875088753015825E-2"/>
  </r>
  <r>
    <n v="201607"/>
    <x v="13"/>
    <n v="3581234.29999999"/>
    <x v="6"/>
    <x v="7"/>
    <n v="0.85948727270467107"/>
    <n v="5.3180851280689036E-2"/>
  </r>
  <r>
    <n v="201607"/>
    <x v="14"/>
    <n v="4652681.5999999801"/>
    <x v="6"/>
    <x v="8"/>
    <n v="1.2991838037516823"/>
    <n v="6.9091700653598098E-2"/>
  </r>
  <r>
    <n v="201607"/>
    <x v="15"/>
    <n v="4081187.5999999898"/>
    <x v="6"/>
    <x v="9"/>
    <n v="0.87716889975879875"/>
    <n v="6.0605091044780922E-2"/>
  </r>
  <r>
    <n v="201607"/>
    <x v="16"/>
    <n v="4188803.5"/>
    <x v="6"/>
    <x v="10"/>
    <n v="1.026368770698022"/>
    <n v="6.2203172793673489E-2"/>
  </r>
  <r>
    <n v="201607"/>
    <x v="17"/>
    <n v="3228765.4"/>
    <x v="6"/>
    <x v="11"/>
    <n v="0.77080851369609482"/>
    <n v="4.7946735168272824E-2"/>
  </r>
  <r>
    <n v="201607"/>
    <x v="18"/>
    <n v="3073816.2"/>
    <x v="6"/>
    <x v="12"/>
    <n v="0.95200976819189165"/>
    <n v="4.5645760233105431E-2"/>
  </r>
  <r>
    <n v="201607"/>
    <x v="19"/>
    <n v="2841716.5"/>
    <x v="6"/>
    <x v="13"/>
    <n v="0.92449135377710612"/>
    <n v="4.2199110672088834E-2"/>
  </r>
  <r>
    <n v="201607"/>
    <x v="20"/>
    <n v="2877435.4"/>
    <x v="6"/>
    <x v="14"/>
    <n v="1.0125694804530994"/>
    <n v="4.2729531568819833E-2"/>
  </r>
  <r>
    <n v="201607"/>
    <x v="21"/>
    <n v="3346488.6"/>
    <x v="6"/>
    <x v="15"/>
    <n v="1.163010853345309"/>
    <n v="4.9694908972898466E-2"/>
  </r>
  <r>
    <n v="201607"/>
    <x v="22"/>
    <n v="2972178.3"/>
    <x v="6"/>
    <x v="16"/>
    <n v="0.88814834151833055"/>
    <n v="4.4136450986184177E-2"/>
  </r>
  <r>
    <n v="201607"/>
    <x v="23"/>
    <n v="2908346"/>
    <x v="6"/>
    <x v="17"/>
    <n v="0.97852339477749373"/>
    <n v="4.3188549852431396E-2"/>
  </r>
  <r>
    <n v="201608"/>
    <x v="7"/>
    <n v="80568803.699993193"/>
    <x v="7"/>
    <x v="0"/>
    <s v=""/>
    <s v=""/>
  </r>
  <r>
    <n v="201608"/>
    <x v="8"/>
    <n v="7572620.2999999402"/>
    <x v="7"/>
    <x v="1"/>
    <n v="9.3989484170541066E-2"/>
    <n v="9.3989484170541066E-2"/>
  </r>
  <r>
    <n v="201608"/>
    <x v="9"/>
    <n v="7385929.5999999102"/>
    <x v="7"/>
    <x v="2"/>
    <n v="0.97534661813163515"/>
    <n v="9.1672325525674073E-2"/>
  </r>
  <r>
    <n v="201608"/>
    <x v="10"/>
    <n v="7140676.1999998996"/>
    <x v="7"/>
    <x v="3"/>
    <n v="0.96679451155342533"/>
    <n v="8.8628301179560678E-2"/>
  </r>
  <r>
    <n v="201608"/>
    <x v="11"/>
    <n v="6211531.1999999499"/>
    <x v="7"/>
    <x v="4"/>
    <n v="0.86987997019106356"/>
    <n v="7.7095983988160852E-2"/>
  </r>
  <r>
    <n v="201608"/>
    <x v="12"/>
    <n v="4395853.6999999704"/>
    <x v="7"/>
    <x v="5"/>
    <n v="0.70769244465841308"/>
    <n v="5.4560245381927421E-2"/>
  </r>
  <r>
    <n v="201608"/>
    <x v="13"/>
    <n v="3976784.6999999802"/>
    <x v="7"/>
    <x v="6"/>
    <n v="0.90466720946604906"/>
    <n v="4.9358864937451168E-2"/>
  </r>
  <r>
    <n v="201608"/>
    <x v="14"/>
    <n v="5321259.9999999702"/>
    <x v="7"/>
    <x v="7"/>
    <n v="1.3380809878895372"/>
    <n v="6.6046158756610907E-2"/>
  </r>
  <r>
    <n v="201608"/>
    <x v="15"/>
    <n v="4268847.7999999896"/>
    <x v="7"/>
    <x v="8"/>
    <n v="0.80222499934226355"/>
    <n v="5.2983879665081217E-2"/>
  </r>
  <r>
    <n v="201608"/>
    <x v="16"/>
    <n v="4071573.0999999898"/>
    <x v="7"/>
    <x v="9"/>
    <n v="0.95378736623029747"/>
    <n v="5.0535355038420833E-2"/>
  </r>
  <r>
    <n v="201608"/>
    <x v="17"/>
    <n v="3359152.9999999902"/>
    <x v="7"/>
    <x v="10"/>
    <n v="0.82502583583725875"/>
    <n v="4.1692973529905766E-2"/>
  </r>
  <r>
    <n v="201608"/>
    <x v="18"/>
    <n v="2708898.5"/>
    <x v="7"/>
    <x v="11"/>
    <n v="0.80642307748411812"/>
    <n v="3.3622176023450488E-2"/>
  </r>
  <r>
    <n v="201608"/>
    <x v="19"/>
    <n v="2920538.6"/>
    <x v="7"/>
    <x v="12"/>
    <n v="1.0781277334680499"/>
    <n v="3.6249000430426483E-2"/>
  </r>
  <r>
    <n v="201608"/>
    <x v="20"/>
    <n v="3343991"/>
    <x v="7"/>
    <x v="13"/>
    <n v="1.1449912012804762"/>
    <n v="4.1504786548050517E-2"/>
  </r>
  <r>
    <n v="201608"/>
    <x v="21"/>
    <n v="3768930.2"/>
    <x v="7"/>
    <x v="14"/>
    <n v="1.1270754616265415"/>
    <n v="4.6779026458355105E-2"/>
  </r>
  <r>
    <n v="201608"/>
    <x v="22"/>
    <n v="3829744.8"/>
    <x v="7"/>
    <x v="15"/>
    <n v="1.0161357724268811"/>
    <n v="4.7533842183638174E-2"/>
  </r>
  <r>
    <n v="201608"/>
    <x v="23"/>
    <n v="3553975.6"/>
    <x v="7"/>
    <x v="16"/>
    <n v="0.92799279993800121"/>
    <n v="4.4111063299805457E-2"/>
  </r>
  <r>
    <n v="201609"/>
    <x v="8"/>
    <n v="88564741.299987897"/>
    <x v="8"/>
    <x v="0"/>
    <s v=""/>
    <s v=""/>
  </r>
  <r>
    <n v="201609"/>
    <x v="9"/>
    <n v="9716036.3999999501"/>
    <x v="8"/>
    <x v="1"/>
    <n v="0.10970546808339492"/>
    <n v="0.10970546808339492"/>
  </r>
  <r>
    <n v="201609"/>
    <x v="10"/>
    <n v="8209034.39999991"/>
    <x v="8"/>
    <x v="2"/>
    <n v="0.84489539376364953"/>
    <n v="9.2689644654345441E-2"/>
  </r>
  <r>
    <n v="201609"/>
    <x v="11"/>
    <n v="7175254.7999999505"/>
    <x v="8"/>
    <x v="3"/>
    <n v="0.87406806335225362"/>
    <n v="8.1017058195832284E-2"/>
  </r>
  <r>
    <n v="201609"/>
    <x v="12"/>
    <n v="5041843.7999999598"/>
    <x v="8"/>
    <x v="4"/>
    <n v="0.70267104660868551"/>
    <n v="5.6928341075622252E-2"/>
  </r>
  <r>
    <n v="201609"/>
    <x v="13"/>
    <n v="4380443.1999999797"/>
    <x v="8"/>
    <x v="5"/>
    <n v="0.86881771307552502"/>
    <n v="4.9460351102505601E-2"/>
  </r>
  <r>
    <n v="201609"/>
    <x v="14"/>
    <n v="5798788.09999994"/>
    <x v="8"/>
    <x v="6"/>
    <n v="1.32379027309382"/>
    <n v="6.5475131693302116E-2"/>
  </r>
  <r>
    <n v="201609"/>
    <x v="15"/>
    <n v="4694461.7999999803"/>
    <x v="8"/>
    <x v="7"/>
    <n v="0.80955912149989218"/>
    <n v="5.3005990093719403E-2"/>
  </r>
  <r>
    <n v="201609"/>
    <x v="16"/>
    <n v="4533556.2999999896"/>
    <x v="8"/>
    <x v="8"/>
    <n v="0.96572439890766792"/>
    <n v="5.1189177921762967E-2"/>
  </r>
  <r>
    <n v="201609"/>
    <x v="17"/>
    <n v="3561571.29999999"/>
    <x v="8"/>
    <x v="9"/>
    <n v="0.78560208902666506"/>
    <n v="4.0214325110894629E-2"/>
  </r>
  <r>
    <n v="201609"/>
    <x v="18"/>
    <n v="3024133.6999999899"/>
    <x v="8"/>
    <x v="10"/>
    <n v="0.84910098528702727"/>
    <n v="3.414602307431347E-2"/>
  </r>
  <r>
    <n v="201609"/>
    <x v="19"/>
    <n v="3181304"/>
    <x v="8"/>
    <x v="11"/>
    <n v="1.0519720077191066"/>
    <n v="3.5920660449108487E-2"/>
  </r>
  <r>
    <n v="201609"/>
    <x v="20"/>
    <n v="3412536.4"/>
    <x v="8"/>
    <x v="12"/>
    <n v="1.0726847858613953"/>
    <n v="3.8531545961851821E-2"/>
  </r>
  <r>
    <n v="201609"/>
    <x v="21"/>
    <n v="4002982.2"/>
    <x v="8"/>
    <x v="13"/>
    <n v="1.1730225646823871"/>
    <n v="4.5198372865348696E-2"/>
  </r>
  <r>
    <n v="201609"/>
    <x v="22"/>
    <n v="4483889.8999999901"/>
    <x v="8"/>
    <x v="14"/>
    <n v="1.1201373565937889"/>
    <n v="5.0628385903732129E-2"/>
  </r>
  <r>
    <n v="201609"/>
    <x v="23"/>
    <n v="3942230.6"/>
    <x v="8"/>
    <x v="15"/>
    <n v="0.87919879567069847"/>
    <n v="4.4512415913312661E-2"/>
  </r>
  <r>
    <n v="201610"/>
    <x v="9"/>
    <n v="126292121.19997101"/>
    <x v="9"/>
    <x v="0"/>
    <s v=""/>
    <s v=""/>
  </r>
  <r>
    <n v="201610"/>
    <x v="10"/>
    <n v="14446789.7000002"/>
    <x v="9"/>
    <x v="1"/>
    <n v="0.11439185249826588"/>
    <n v="0.11439185249826588"/>
  </r>
  <r>
    <n v="201610"/>
    <x v="11"/>
    <n v="11775907.500000101"/>
    <x v="9"/>
    <x v="2"/>
    <n v="0.81512278814440953"/>
    <n v="9.3243405749390523E-2"/>
  </r>
  <r>
    <n v="201610"/>
    <x v="12"/>
    <n v="7998470.8999998802"/>
    <x v="9"/>
    <x v="3"/>
    <n v="0.67922331251326595"/>
    <n v="6.3333094923119532E-2"/>
  </r>
  <r>
    <n v="201610"/>
    <x v="13"/>
    <n v="6296567.1999999397"/>
    <x v="9"/>
    <x v="4"/>
    <n v="0.7872213675241394"/>
    <n v="4.9857165594914286E-2"/>
  </r>
  <r>
    <n v="201610"/>
    <x v="14"/>
    <n v="8534819.9999998994"/>
    <x v="9"/>
    <x v="5"/>
    <n v="1.3554719149189707"/>
    <n v="6.7579987721370693E-2"/>
  </r>
  <r>
    <n v="201610"/>
    <x v="15"/>
    <n v="7339934.6999999303"/>
    <x v="9"/>
    <x v="6"/>
    <n v="0.85999876974558531"/>
    <n v="5.8118706299800559E-2"/>
  </r>
  <r>
    <n v="201610"/>
    <x v="16"/>
    <n v="7218049.9999999497"/>
    <x v="9"/>
    <x v="7"/>
    <n v="0.98339430730903077"/>
    <n v="5.7153604923389369E-2"/>
  </r>
  <r>
    <n v="201610"/>
    <x v="17"/>
    <n v="4710356.6999999899"/>
    <x v="9"/>
    <x v="8"/>
    <n v="0.65258022596130849"/>
    <n v="3.729731241540879E-2"/>
  </r>
  <r>
    <n v="201610"/>
    <x v="18"/>
    <n v="4085707.4999999902"/>
    <x v="9"/>
    <x v="9"/>
    <n v="0.86738813219814093"/>
    <n v="3.2351246152011959E-2"/>
  </r>
  <r>
    <n v="201610"/>
    <x v="19"/>
    <n v="4555080.5999999903"/>
    <x v="9"/>
    <x v="10"/>
    <n v="1.1148817187720856"/>
    <n v="3.6067812914373922E-2"/>
  </r>
  <r>
    <n v="201610"/>
    <x v="20"/>
    <n v="4861959.1999999797"/>
    <x v="9"/>
    <x v="11"/>
    <n v="1.0673706190841037"/>
    <n v="3.8497723799424913E-2"/>
  </r>
  <r>
    <n v="201610"/>
    <x v="21"/>
    <n v="6178513.5999999596"/>
    <x v="9"/>
    <x v="12"/>
    <n v="1.2707868054507709"/>
    <n v="4.8922399444197302E-2"/>
  </r>
  <r>
    <n v="201610"/>
    <x v="22"/>
    <n v="5739227.8999999696"/>
    <x v="9"/>
    <x v="13"/>
    <n v="0.92890107096308849"/>
    <n v="4.5444069237798874E-2"/>
  </r>
  <r>
    <n v="201610"/>
    <x v="23"/>
    <n v="5569747.3999999696"/>
    <x v="9"/>
    <x v="14"/>
    <n v="0.97046980831689911"/>
    <n v="4.4102097162346567E-2"/>
  </r>
  <r>
    <n v="201611"/>
    <x v="10"/>
    <n v="159236413.69997901"/>
    <x v="10"/>
    <x v="0"/>
    <s v=""/>
    <s v=""/>
  </r>
  <r>
    <n v="201611"/>
    <x v="11"/>
    <n v="12489429.400000099"/>
    <x v="10"/>
    <x v="1"/>
    <n v="7.8433249718445189E-2"/>
    <n v="7.8433249718445189E-2"/>
  </r>
  <r>
    <n v="201611"/>
    <x v="12"/>
    <n v="7913105.1999998903"/>
    <x v="10"/>
    <x v="2"/>
    <n v="0.63358420521595871"/>
    <n v="4.9694068185365904E-2"/>
  </r>
  <r>
    <n v="201611"/>
    <x v="13"/>
    <n v="5849681.5999999503"/>
    <x v="10"/>
    <x v="3"/>
    <n v="0.73923971085333628"/>
    <n v="3.6735828596475867E-2"/>
  </r>
  <r>
    <n v="201611"/>
    <x v="14"/>
    <n v="7443249.7999999197"/>
    <x v="10"/>
    <x v="4"/>
    <n v="1.2724196475924403"/>
    <n v="4.6743390076744114E-2"/>
  </r>
  <r>
    <n v="201611"/>
    <x v="15"/>
    <n v="6829226.59999994"/>
    <x v="10"/>
    <x v="5"/>
    <n v="0.91750603345329262"/>
    <n v="4.2887342419473493E-2"/>
  </r>
  <r>
    <n v="201611"/>
    <x v="16"/>
    <n v="5756296.6999999704"/>
    <x v="10"/>
    <x v="6"/>
    <n v="0.84289144835229524"/>
    <n v="3.6149374167930848E-2"/>
  </r>
  <r>
    <n v="201611"/>
    <x v="17"/>
    <n v="4975085.4999999702"/>
    <x v="10"/>
    <x v="7"/>
    <n v="0.86428580027850122"/>
    <n v="3.1243390782297091E-2"/>
  </r>
  <r>
    <n v="201611"/>
    <x v="18"/>
    <n v="4453308.2999999803"/>
    <x v="10"/>
    <x v="8"/>
    <n v="0.89512196323058302"/>
    <n v="2.7966645295030075E-2"/>
  </r>
  <r>
    <n v="201611"/>
    <x v="19"/>
    <n v="4524308.5999999903"/>
    <x v="10"/>
    <x v="9"/>
    <n v="1.0159432707589571"/>
    <n v="2.8412525093188448E-2"/>
  </r>
  <r>
    <n v="201611"/>
    <x v="20"/>
    <n v="4781737.7999999896"/>
    <x v="10"/>
    <x v="10"/>
    <n v="1.0568991248740194"/>
    <n v="3.0029172906451986E-2"/>
  </r>
  <r>
    <n v="201611"/>
    <x v="21"/>
    <n v="5793307.0999999801"/>
    <x v="10"/>
    <x v="11"/>
    <n v="1.2115484667519814"/>
    <n v="3.6381798392642044E-2"/>
  </r>
  <r>
    <n v="201611"/>
    <x v="22"/>
    <n v="7242499.5999999298"/>
    <x v="10"/>
    <x v="12"/>
    <n v="1.2501494353717162"/>
    <n v="4.5482684718369068E-2"/>
  </r>
  <r>
    <n v="201611"/>
    <x v="23"/>
    <n v="6241397.3999999799"/>
    <x v="10"/>
    <x v="13"/>
    <n v="0.86177393782666423"/>
    <n v="3.9195792312677551E-2"/>
  </r>
  <r>
    <n v="201612"/>
    <x v="11"/>
    <n v="162969773.399975"/>
    <x v="11"/>
    <x v="0"/>
    <s v=""/>
    <s v=""/>
  </r>
  <r>
    <n v="201612"/>
    <x v="12"/>
    <n v="9307495.3999999091"/>
    <x v="11"/>
    <x v="1"/>
    <n v="5.7111789541221369E-2"/>
    <n v="5.7111789541221369E-2"/>
  </r>
  <r>
    <n v="201612"/>
    <x v="13"/>
    <n v="6167970.1999999303"/>
    <x v="11"/>
    <x v="2"/>
    <n v="0.66268850371927024"/>
    <n v="3.7847326355801854E-2"/>
  </r>
  <r>
    <n v="201612"/>
    <x v="14"/>
    <n v="7964529.9999999302"/>
    <x v="11"/>
    <x v="3"/>
    <n v="1.2912724513487468"/>
    <n v="4.8871209880452293E-2"/>
  </r>
  <r>
    <n v="201612"/>
    <x v="15"/>
    <n v="6398065.09999994"/>
    <x v="11"/>
    <x v="4"/>
    <n v="0.80331985691559904"/>
    <n v="3.9259213328457152E-2"/>
  </r>
  <r>
    <n v="201612"/>
    <x v="16"/>
    <n v="6497883.6999999397"/>
    <x v="11"/>
    <x v="5"/>
    <n v="1.0156013729838418"/>
    <n v="3.9871710958646618E-2"/>
  </r>
  <r>
    <n v="201612"/>
    <x v="17"/>
    <n v="5193043.0999999801"/>
    <x v="11"/>
    <x v="6"/>
    <n v="0.79918991163231012"/>
    <n v="3.1865069157669804E-2"/>
  </r>
  <r>
    <n v="201612"/>
    <x v="18"/>
    <n v="4448963.3999999799"/>
    <x v="11"/>
    <x v="7"/>
    <n v="0.85671605537030815"/>
    <n v="2.7299316352860942E-2"/>
  </r>
  <r>
    <n v="201612"/>
    <x v="19"/>
    <n v="4503437.4000000004"/>
    <x v="11"/>
    <x v="8"/>
    <n v="1.0122442005254575"/>
    <n v="2.763357465649327E-2"/>
  </r>
  <r>
    <n v="201612"/>
    <x v="20"/>
    <n v="4562368.9999999804"/>
    <x v="11"/>
    <x v="9"/>
    <n v="1.0130859152166698"/>
    <n v="2.7995185271581659E-2"/>
  </r>
  <r>
    <n v="201612"/>
    <x v="21"/>
    <n v="5506211.8999999696"/>
    <x v="11"/>
    <x v="10"/>
    <n v="1.2068756165930448"/>
    <n v="3.3786706486276637E-2"/>
  </r>
  <r>
    <n v="201612"/>
    <x v="22"/>
    <n v="6555080.6999999499"/>
    <x v="11"/>
    <x v="11"/>
    <n v="1.1904882737985412"/>
    <n v="4.0222677882185455E-2"/>
  </r>
  <r>
    <n v="201612"/>
    <x v="23"/>
    <n v="6242995.4999999497"/>
    <x v="11"/>
    <x v="12"/>
    <n v="0.95239033441647747"/>
    <n v="3.8307689639340857E-2"/>
  </r>
  <r>
    <n v="201701"/>
    <x v="12"/>
    <n v="100676803.499979"/>
    <x v="12"/>
    <x v="0"/>
    <s v=""/>
    <s v=""/>
  </r>
  <r>
    <n v="201701"/>
    <x v="13"/>
    <n v="6939760.0999999102"/>
    <x v="12"/>
    <x v="1"/>
    <n v="6.8931073084788172E-2"/>
    <n v="6.8931073084788172E-2"/>
  </r>
  <r>
    <n v="201701"/>
    <x v="14"/>
    <n v="7173382.9999999404"/>
    <x v="12"/>
    <x v="2"/>
    <n v="1.0336644057767981"/>
    <n v="7.125159669974461E-2"/>
  </r>
  <r>
    <n v="201701"/>
    <x v="15"/>
    <n v="5915908.5999999698"/>
    <x v="12"/>
    <x v="3"/>
    <n v="0.82470273788532122"/>
    <n v="5.8761386876980091E-2"/>
  </r>
  <r>
    <n v="201701"/>
    <x v="16"/>
    <n v="5745154.7999999598"/>
    <x v="12"/>
    <x v="4"/>
    <n v="0.97113650471205537"/>
    <n v="5.7065327863743291E-2"/>
  </r>
  <r>
    <n v="201701"/>
    <x v="17"/>
    <n v="4369264.1999999899"/>
    <x v="12"/>
    <x v="5"/>
    <n v="0.76051287599770512"/>
    <n v="4.339891661340739E-2"/>
  </r>
  <r>
    <n v="201701"/>
    <x v="18"/>
    <n v="4025718.8999999901"/>
    <x v="12"/>
    <x v="6"/>
    <n v="0.92137227590860704"/>
    <n v="3.9986558572063027E-2"/>
  </r>
  <r>
    <n v="201701"/>
    <x v="19"/>
    <n v="3918415.2"/>
    <x v="12"/>
    <x v="7"/>
    <n v="0.97334545638544456"/>
    <n v="3.8920735102607996E-2"/>
  </r>
  <r>
    <n v="201701"/>
    <x v="20"/>
    <n v="4091012.0999999898"/>
    <x v="12"/>
    <x v="8"/>
    <n v="1.0440476292558252"/>
    <n v="4.0635101212771849E-2"/>
  </r>
  <r>
    <n v="201701"/>
    <x v="21"/>
    <n v="4624244.7999999803"/>
    <x v="12"/>
    <x v="9"/>
    <n v="1.1303424890872338"/>
    <n v="4.5931581449156204E-2"/>
  </r>
  <r>
    <n v="201701"/>
    <x v="22"/>
    <n v="5115516.6999999601"/>
    <x v="12"/>
    <x v="10"/>
    <n v="1.1062382986298611"/>
    <n v="5.081127451569345E-2"/>
  </r>
  <r>
    <n v="201701"/>
    <x v="23"/>
    <n v="4701822.2999999803"/>
    <x v="12"/>
    <x v="11"/>
    <n v="0.91912949868778981"/>
    <n v="4.6702141273296992E-2"/>
  </r>
  <r>
    <n v="201702"/>
    <x v="13"/>
    <n v="93105248.599983498"/>
    <x v="13"/>
    <x v="0"/>
    <s v=""/>
    <s v=""/>
  </r>
  <r>
    <n v="201702"/>
    <x v="14"/>
    <n v="9149282.7999999505"/>
    <x v="13"/>
    <x v="1"/>
    <n v="9.8268174325046295E-2"/>
    <n v="9.8268174325046295E-2"/>
  </r>
  <r>
    <n v="201702"/>
    <x v="15"/>
    <n v="6321506.7999999402"/>
    <x v="13"/>
    <x v="2"/>
    <n v="0.69092921687806774"/>
    <n v="6.7896352730441673E-2"/>
  </r>
  <r>
    <n v="201702"/>
    <x v="16"/>
    <n v="5748111.5999999596"/>
    <x v="13"/>
    <x v="3"/>
    <n v="0.90929453718218167"/>
    <n v="6.1737782632385114E-2"/>
  </r>
  <r>
    <n v="201702"/>
    <x v="17"/>
    <n v="4631137.6999999797"/>
    <x v="13"/>
    <x v="4"/>
    <n v="0.80567985144895449"/>
    <n v="4.9740887540047879E-2"/>
  </r>
  <r>
    <n v="201702"/>
    <x v="18"/>
    <n v="4074564.1999999899"/>
    <x v="13"/>
    <x v="5"/>
    <n v="0.87981927205490085"/>
    <n v="4.3762991466849616E-2"/>
  </r>
  <r>
    <n v="201702"/>
    <x v="19"/>
    <n v="3849300.0000000098"/>
    <x v="13"/>
    <x v="6"/>
    <n v="0.94471452922499521"/>
    <n v="4.134353388108232E-2"/>
  </r>
  <r>
    <n v="201702"/>
    <x v="20"/>
    <n v="4236481.2"/>
    <x v="13"/>
    <x v="7"/>
    <n v="1.1005848336061075"/>
    <n v="4.5502066357199451E-2"/>
  </r>
  <r>
    <n v="201702"/>
    <x v="21"/>
    <n v="5156387.5999999801"/>
    <x v="13"/>
    <x v="8"/>
    <n v="1.2171392617061489"/>
    <n v="5.5382351452105932E-2"/>
  </r>
  <r>
    <n v="201702"/>
    <x v="22"/>
    <n v="4349311.3999999901"/>
    <x v="13"/>
    <x v="9"/>
    <n v="0.84348030780308425"/>
    <n v="4.6713922849680907E-2"/>
  </r>
  <r>
    <n v="201702"/>
    <x v="23"/>
    <n v="4269842.5"/>
    <x v="13"/>
    <x v="10"/>
    <n v="0.98172839498225162"/>
    <n v="4.5860384502541963E-2"/>
  </r>
  <r>
    <n v="201703"/>
    <x v="14"/>
    <n v="117934294.799977"/>
    <x v="14"/>
    <x v="0"/>
    <s v=""/>
    <s v=""/>
  </r>
  <r>
    <n v="201703"/>
    <x v="15"/>
    <n v="8522249.3999999091"/>
    <x v="14"/>
    <x v="1"/>
    <n v="7.2262690122954554E-2"/>
    <n v="7.2262690122954554E-2"/>
  </r>
  <r>
    <n v="201703"/>
    <x v="16"/>
    <n v="7582773.0999999102"/>
    <x v="14"/>
    <x v="2"/>
    <n v="0.88976193304082263"/>
    <n v="6.4296590850530008E-2"/>
  </r>
  <r>
    <n v="201703"/>
    <x v="17"/>
    <n v="5049831.4999999804"/>
    <x v="14"/>
    <x v="3"/>
    <n v="0.66596104530676781"/>
    <n v="4.2819024852480528E-2"/>
  </r>
  <r>
    <n v="201703"/>
    <x v="18"/>
    <n v="4657070.5999999801"/>
    <x v="14"/>
    <x v="4"/>
    <n v="0.92222296922184399"/>
    <n v="3.948868823863852E-2"/>
  </r>
  <r>
    <n v="201703"/>
    <x v="19"/>
    <n v="4518898.2999999896"/>
    <x v="14"/>
    <x v="5"/>
    <n v="0.97033064089687815"/>
    <n v="3.831708416677513E-2"/>
  </r>
  <r>
    <n v="201703"/>
    <x v="20"/>
    <n v="4603210.4999999804"/>
    <x v="14"/>
    <x v="6"/>
    <n v="1.0186576891982702"/>
    <n v="3.9031992414142777E-2"/>
  </r>
  <r>
    <n v="201703"/>
    <x v="21"/>
    <n v="5357471.6999999704"/>
    <x v="14"/>
    <x v="7"/>
    <n v="1.1638554656581517"/>
    <n v="4.5427597706727586E-2"/>
  </r>
  <r>
    <n v="201703"/>
    <x v="22"/>
    <n v="5715908.0999999503"/>
    <x v="14"/>
    <x v="8"/>
    <n v="1.0669040211635614"/>
    <n v="4.8466886665108247E-2"/>
  </r>
  <r>
    <n v="201703"/>
    <x v="23"/>
    <n v="4782136.0999999996"/>
    <x v="14"/>
    <x v="9"/>
    <n v="0.83663628181846406"/>
    <n v="4.0549155850813055E-2"/>
  </r>
  <r>
    <n v="201704"/>
    <x v="15"/>
    <n v="107164715.699977"/>
    <x v="15"/>
    <x v="0"/>
    <s v=""/>
    <s v=""/>
  </r>
  <r>
    <n v="201704"/>
    <x v="16"/>
    <n v="8446127.8999998998"/>
    <x v="15"/>
    <x v="1"/>
    <n v="7.8814447878964633E-2"/>
    <n v="7.8814447878964633E-2"/>
  </r>
  <r>
    <n v="201704"/>
    <x v="17"/>
    <n v="5354918.7999999598"/>
    <x v="15"/>
    <x v="2"/>
    <n v="0.63400872724174862"/>
    <n v="4.9969047788003505E-2"/>
  </r>
  <r>
    <n v="201704"/>
    <x v="18"/>
    <n v="4915243.1999999704"/>
    <x v="15"/>
    <x v="3"/>
    <n v="0.91789313406582507"/>
    <n v="4.5866245880415518E-2"/>
  </r>
  <r>
    <n v="201704"/>
    <x v="19"/>
    <n v="4188224.6"/>
    <x v="15"/>
    <x v="4"/>
    <n v="0.85208898717362047"/>
    <n v="3.9082122997699503E-2"/>
  </r>
  <r>
    <n v="201704"/>
    <x v="20"/>
    <n v="4197064.1999999899"/>
    <x v="15"/>
    <x v="5"/>
    <n v="1.0021105840407867"/>
    <n v="3.9164609102778511E-2"/>
  </r>
  <r>
    <n v="201704"/>
    <x v="21"/>
    <n v="5003535.5999999801"/>
    <x v="15"/>
    <x v="6"/>
    <n v="1.1921513137683222"/>
    <n v="4.6690140195100191E-2"/>
  </r>
  <r>
    <n v="201704"/>
    <x v="22"/>
    <n v="5349472.0999999698"/>
    <x v="15"/>
    <x v="7"/>
    <n v="1.0691384108469202"/>
    <n v="4.9918222290409327E-2"/>
  </r>
  <r>
    <n v="201704"/>
    <x v="23"/>
    <n v="4184141.4999999902"/>
    <x v="15"/>
    <x v="8"/>
    <n v="0.78215970132828883"/>
    <n v="3.9044021837505688E-2"/>
  </r>
  <r>
    <n v="201705"/>
    <x v="16"/>
    <n v="123131022.699974"/>
    <x v="16"/>
    <x v="0"/>
    <s v=""/>
    <s v=""/>
  </r>
  <r>
    <n v="201705"/>
    <x v="17"/>
    <n v="8428331.79999993"/>
    <x v="16"/>
    <x v="1"/>
    <n v="6.84501079840516E-2"/>
    <n v="6.84501079840516E-2"/>
  </r>
  <r>
    <n v="201705"/>
    <x v="18"/>
    <n v="6310730.2999999402"/>
    <x v="16"/>
    <x v="2"/>
    <n v="0.74875200095942984"/>
    <n v="5.1252155318947681E-2"/>
  </r>
  <r>
    <n v="201705"/>
    <x v="19"/>
    <n v="5500454.3999999799"/>
    <x v="16"/>
    <x v="3"/>
    <n v="0.87160346560841495"/>
    <n v="4.4671556195895558E-2"/>
  </r>
  <r>
    <n v="201705"/>
    <x v="20"/>
    <n v="5028741.8999999603"/>
    <x v="16"/>
    <x v="4"/>
    <n v="0.91424117614718858"/>
    <n v="4.0840576076860785E-2"/>
  </r>
  <r>
    <n v="201705"/>
    <x v="21"/>
    <n v="5979021.29999997"/>
    <x v="16"/>
    <x v="5"/>
    <n v="1.1889696108682803"/>
    <n v="4.8558203845741568E-2"/>
  </r>
  <r>
    <n v="201705"/>
    <x v="22"/>
    <n v="5764898.29999997"/>
    <x v="16"/>
    <x v="6"/>
    <n v="0.96418761712723766"/>
    <n v="4.6819218858004233E-2"/>
  </r>
  <r>
    <n v="201705"/>
    <x v="23"/>
    <n v="4761000.9999999804"/>
    <x v="16"/>
    <x v="7"/>
    <n v="0.82586036253232864"/>
    <n v="3.8666137059551818E-2"/>
  </r>
  <r>
    <n v="201706"/>
    <x v="17"/>
    <n v="104977254.899977"/>
    <x v="17"/>
    <x v="0"/>
    <s v=""/>
    <s v=""/>
  </r>
  <r>
    <n v="201706"/>
    <x v="18"/>
    <n v="8865894.7999998908"/>
    <x v="17"/>
    <x v="1"/>
    <n v="8.4455388059512249E-2"/>
    <n v="8.4455388059512249E-2"/>
  </r>
  <r>
    <n v="201706"/>
    <x v="19"/>
    <n v="6988671.1999999201"/>
    <x v="17"/>
    <x v="2"/>
    <n v="0.78826462050959667"/>
    <n v="6.6573194418722142E-2"/>
  </r>
  <r>
    <n v="201706"/>
    <x v="20"/>
    <n v="6004254.8999999501"/>
    <x v="17"/>
    <x v="3"/>
    <n v="0.85914113401128656"/>
    <n v="5.7195769747654793E-2"/>
  </r>
  <r>
    <n v="201706"/>
    <x v="21"/>
    <n v="5937971.8999999501"/>
    <x v="17"/>
    <x v="4"/>
    <n v="0.98896066187996112"/>
    <n v="5.6564366306374535E-2"/>
  </r>
  <r>
    <n v="201706"/>
    <x v="22"/>
    <n v="5617618.9999999497"/>
    <x v="17"/>
    <x v="5"/>
    <n v="0.94605011519168636"/>
    <n v="5.3512725259890377E-2"/>
  </r>
  <r>
    <n v="201706"/>
    <x v="23"/>
    <n v="5141068.7999999803"/>
    <x v="17"/>
    <x v="6"/>
    <n v="0.91516865063295072"/>
    <n v="4.8973168567785691E-2"/>
  </r>
  <r>
    <n v="201707"/>
    <x v="18"/>
    <n v="108994806.199974"/>
    <x v="18"/>
    <x v="0"/>
    <s v=""/>
    <s v=""/>
  </r>
  <r>
    <n v="201707"/>
    <x v="19"/>
    <n v="8090613.29999993"/>
    <x v="18"/>
    <x v="1"/>
    <n v="7.4229347086098671E-2"/>
    <n v="7.4229347086098671E-2"/>
  </r>
  <r>
    <n v="201707"/>
    <x v="20"/>
    <n v="4889045.6999999797"/>
    <x v="18"/>
    <x v="2"/>
    <n v="0.60428616703260585"/>
    <n v="4.4855767631991492E-2"/>
  </r>
  <r>
    <n v="201707"/>
    <x v="21"/>
    <n v="5646041.7999999598"/>
    <x v="18"/>
    <x v="3"/>
    <n v="1.1548351450263563"/>
    <n v="5.1801016918559435E-2"/>
  </r>
  <r>
    <n v="201707"/>
    <x v="22"/>
    <n v="5469260.2999999598"/>
    <x v="18"/>
    <x v="4"/>
    <n v="0.96868930371716322"/>
    <n v="5.0179091010680327E-2"/>
  </r>
  <r>
    <n v="201707"/>
    <x v="23"/>
    <n v="5067091.3999999696"/>
    <x v="18"/>
    <x v="5"/>
    <n v="0.92646740547346174"/>
    <n v="4.6489292257681711E-2"/>
  </r>
  <r>
    <n v="201708"/>
    <x v="19"/>
    <n v="120646008.699972"/>
    <x v="19"/>
    <x v="0"/>
    <s v=""/>
    <s v=""/>
  </r>
  <r>
    <n v="201708"/>
    <x v="20"/>
    <n v="7973635.5999999102"/>
    <x v="19"/>
    <x v="1"/>
    <n v="6.6091167755322186E-2"/>
    <n v="6.6091167755322186E-2"/>
  </r>
  <r>
    <n v="201708"/>
    <x v="21"/>
    <n v="7102996.59999994"/>
    <x v="19"/>
    <x v="2"/>
    <n v="0.89081028483418778"/>
    <n v="5.887469197314265E-2"/>
  </r>
  <r>
    <n v="201708"/>
    <x v="22"/>
    <n v="6307841.3999999696"/>
    <x v="19"/>
    <x v="3"/>
    <n v="0.88805355756470772"/>
    <n v="5.228387965727567E-2"/>
  </r>
  <r>
    <n v="201708"/>
    <x v="23"/>
    <n v="5998446.2999999505"/>
    <x v="19"/>
    <x v="4"/>
    <n v="0.95095071667464237"/>
    <n v="4.9719392830617049E-2"/>
  </r>
  <r>
    <n v="201709"/>
    <x v="20"/>
    <n v="121681594.299971"/>
    <x v="20"/>
    <x v="0"/>
    <s v=""/>
    <s v=""/>
  </r>
  <r>
    <n v="201709"/>
    <x v="21"/>
    <n v="10277351.699999901"/>
    <x v="20"/>
    <x v="1"/>
    <n v="8.4461021069990622E-2"/>
    <n v="8.4461021069990622E-2"/>
  </r>
  <r>
    <n v="201709"/>
    <x v="22"/>
    <n v="7751644.5999999"/>
    <x v="20"/>
    <x v="2"/>
    <n v="0.75424533734697186"/>
    <n v="6.3704331329604777E-2"/>
  </r>
  <r>
    <n v="201709"/>
    <x v="23"/>
    <n v="6455291.4999999497"/>
    <x v="20"/>
    <x v="3"/>
    <n v="0.83276412079057816"/>
    <n v="5.3050681470250001E-2"/>
  </r>
  <r>
    <n v="201710"/>
    <x v="21"/>
    <n v="164016876.09998101"/>
    <x v="21"/>
    <x v="0"/>
    <s v=""/>
    <s v=""/>
  </r>
  <r>
    <n v="201710"/>
    <x v="22"/>
    <n v="16291594.9000002"/>
    <x v="21"/>
    <x v="1"/>
    <n v="9.9328772059219125E-2"/>
    <n v="9.9328772059219125E-2"/>
  </r>
  <r>
    <n v="201710"/>
    <x v="23"/>
    <n v="11886180.6"/>
    <x v="21"/>
    <x v="2"/>
    <n v="0.72958974691912171"/>
    <n v="7.2469253668472816E-2"/>
  </r>
  <r>
    <n v="201711"/>
    <x v="22"/>
    <n v="194213575.50000799"/>
    <x v="22"/>
    <x v="0"/>
    <s v=""/>
    <s v=""/>
  </r>
  <r>
    <n v="201711"/>
    <x v="23"/>
    <n v="13066993.1000001"/>
    <x v="22"/>
    <x v="1"/>
    <n v="6.728156395019648E-2"/>
    <n v="6.728156395019648E-2"/>
  </r>
  <r>
    <n v="201712"/>
    <x v="23"/>
    <n v="241866102.800046"/>
    <x v="23"/>
    <x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6672BF-C90B-482A-8D1B-6559088B88F8}" name="Сводная таблица1" cacheId="5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A3:Z29" firstHeaderRow="1" firstDataRow="2" firstDataCol="1" rowPageCount="1" colPageCount="1"/>
  <pivotFields count="7"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numFmtId="43" showAll="0"/>
    <pivotField axis="axisCol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Page" multipleItemSelectionAllowed="1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showAll="0"/>
    <pivotField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pageFields count="1">
    <pageField fld="4" hier="-1"/>
  </pageFields>
  <dataFields count="1">
    <dataField name="Сумма по полю ORDER_SUM" fld="2" baseField="1" baseItem="0" numFmtId="3"/>
  </dataFields>
  <chartFormats count="4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C1F2-99CD-45E1-98F8-5984769C4298}">
  <dimension ref="A2:A27"/>
  <sheetViews>
    <sheetView workbookViewId="0">
      <selection activeCell="A23" sqref="A23"/>
    </sheetView>
  </sheetViews>
  <sheetFormatPr defaultRowHeight="15" x14ac:dyDescent="0.25"/>
  <sheetData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41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21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79D3-1EBA-4AA8-8856-2F95E30E576C}">
  <dimension ref="A1:L301"/>
  <sheetViews>
    <sheetView workbookViewId="0">
      <pane ySplit="1" topLeftCell="A2" activePane="bottomLeft" state="frozen"/>
      <selection pane="bottomLeft" activeCell="J27" sqref="J27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4.5703125" style="5" bestFit="1" customWidth="1"/>
    <col min="4" max="4" width="16.140625" bestFit="1" customWidth="1"/>
    <col min="6" max="6" width="12.42578125" style="7" customWidth="1"/>
    <col min="7" max="7" width="12.85546875" style="7" customWidth="1"/>
    <col min="10" max="10" width="16.140625" bestFit="1" customWidth="1"/>
    <col min="11" max="11" width="17.7109375" bestFit="1" customWidth="1"/>
    <col min="12" max="12" width="18.85546875" bestFit="1" customWidth="1"/>
  </cols>
  <sheetData>
    <row r="1" spans="1:12" s="1" customFormat="1" x14ac:dyDescent="0.25">
      <c r="A1" s="1" t="s">
        <v>6</v>
      </c>
      <c r="B1" s="1" t="s">
        <v>3</v>
      </c>
      <c r="C1" s="9" t="s">
        <v>4</v>
      </c>
      <c r="D1" s="1" t="s">
        <v>7</v>
      </c>
      <c r="E1" s="1" t="s">
        <v>8</v>
      </c>
      <c r="F1" s="6" t="s">
        <v>13</v>
      </c>
      <c r="G1" s="6" t="s">
        <v>14</v>
      </c>
      <c r="J1" s="1" t="s">
        <v>6</v>
      </c>
      <c r="K1" s="1" t="s">
        <v>7</v>
      </c>
      <c r="L1" s="13" t="s">
        <v>17</v>
      </c>
    </row>
    <row r="2" spans="1:12" x14ac:dyDescent="0.25">
      <c r="A2">
        <v>201601</v>
      </c>
      <c r="B2">
        <v>201601</v>
      </c>
      <c r="C2" s="5">
        <v>96812334.849984095</v>
      </c>
      <c r="D2">
        <f t="shared" ref="D2:D65" si="0">VLOOKUP(A2,J:K,2,0)</f>
        <v>1</v>
      </c>
      <c r="E2">
        <f>IF(D2=D1,1+E1,1)</f>
        <v>1</v>
      </c>
      <c r="F2" s="7" t="str">
        <f t="shared" ref="F2:F65" si="1">IF(D2&lt;&gt;D1,"",C2/C1)</f>
        <v/>
      </c>
      <c r="G2" s="7" t="str">
        <f>IF(D2&lt;&gt;D1,"",C2/VLOOKUP(A2,A:C,3,0))</f>
        <v/>
      </c>
      <c r="J2">
        <v>201601</v>
      </c>
      <c r="K2">
        <v>1</v>
      </c>
      <c r="L2" s="12">
        <v>75835442.200000003</v>
      </c>
    </row>
    <row r="3" spans="1:12" x14ac:dyDescent="0.25">
      <c r="A3">
        <v>201601</v>
      </c>
      <c r="B3">
        <v>201602</v>
      </c>
      <c r="C3" s="5">
        <v>25468692.900001001</v>
      </c>
      <c r="D3">
        <f t="shared" si="0"/>
        <v>1</v>
      </c>
      <c r="E3">
        <f t="shared" ref="E3:E66" si="2">IF(D3=D2,1+E2,1)</f>
        <v>2</v>
      </c>
      <c r="F3" s="7">
        <f t="shared" si="1"/>
        <v>0.26307280925995746</v>
      </c>
      <c r="G3" s="7">
        <f t="shared" ref="G3:G66" si="3">IF(D3&lt;&gt;D2,"",C3/VLOOKUP(A3,A:C,3,0))</f>
        <v>0.26307280925995746</v>
      </c>
      <c r="J3">
        <v>201602</v>
      </c>
      <c r="K3">
        <v>2</v>
      </c>
      <c r="L3" s="12">
        <v>61369725.899999999</v>
      </c>
    </row>
    <row r="4" spans="1:12" x14ac:dyDescent="0.25">
      <c r="A4">
        <v>201601</v>
      </c>
      <c r="B4">
        <v>201603</v>
      </c>
      <c r="C4" s="5">
        <v>25617635.400000598</v>
      </c>
      <c r="D4">
        <f t="shared" si="0"/>
        <v>1</v>
      </c>
      <c r="E4">
        <f t="shared" si="2"/>
        <v>3</v>
      </c>
      <c r="F4" s="7">
        <f t="shared" si="1"/>
        <v>1.0058480621908787</v>
      </c>
      <c r="G4" s="7">
        <f t="shared" si="3"/>
        <v>0.2646112754092389</v>
      </c>
      <c r="J4">
        <v>201603</v>
      </c>
      <c r="K4">
        <v>3</v>
      </c>
      <c r="L4" s="12">
        <v>69744915.099999994</v>
      </c>
    </row>
    <row r="5" spans="1:12" x14ac:dyDescent="0.25">
      <c r="A5">
        <v>201601</v>
      </c>
      <c r="B5">
        <v>201604</v>
      </c>
      <c r="C5" s="5">
        <v>26668180.000000499</v>
      </c>
      <c r="D5">
        <f t="shared" si="0"/>
        <v>1</v>
      </c>
      <c r="E5">
        <f t="shared" si="2"/>
        <v>4</v>
      </c>
      <c r="F5" s="7">
        <f t="shared" si="1"/>
        <v>1.041008648284528</v>
      </c>
      <c r="G5" s="7">
        <f t="shared" si="3"/>
        <v>0.27546262613461675</v>
      </c>
      <c r="J5">
        <v>201604</v>
      </c>
      <c r="K5">
        <v>4</v>
      </c>
      <c r="L5" s="12">
        <v>77357196.700000003</v>
      </c>
    </row>
    <row r="6" spans="1:12" x14ac:dyDescent="0.25">
      <c r="A6">
        <v>201601</v>
      </c>
      <c r="B6">
        <v>201605</v>
      </c>
      <c r="C6" s="5">
        <v>19850250.700000599</v>
      </c>
      <c r="D6">
        <f t="shared" si="0"/>
        <v>1</v>
      </c>
      <c r="E6">
        <f t="shared" si="2"/>
        <v>5</v>
      </c>
      <c r="F6" s="7">
        <f t="shared" si="1"/>
        <v>0.74434215983243801</v>
      </c>
      <c r="G6" s="7">
        <f t="shared" si="3"/>
        <v>0.20503844609015603</v>
      </c>
      <c r="J6">
        <v>201605</v>
      </c>
      <c r="K6">
        <v>5</v>
      </c>
      <c r="L6" s="12">
        <v>57242008.600000001</v>
      </c>
    </row>
    <row r="7" spans="1:12" x14ac:dyDescent="0.25">
      <c r="A7">
        <v>201601</v>
      </c>
      <c r="B7">
        <v>201606</v>
      </c>
      <c r="C7" s="5">
        <v>18961982.900000401</v>
      </c>
      <c r="D7">
        <f t="shared" si="0"/>
        <v>1</v>
      </c>
      <c r="E7">
        <f t="shared" si="2"/>
        <v>6</v>
      </c>
      <c r="F7" s="7">
        <f t="shared" si="1"/>
        <v>0.95525155760374492</v>
      </c>
      <c r="G7" s="7">
        <f t="shared" si="3"/>
        <v>0.19586329499627306</v>
      </c>
      <c r="J7">
        <v>201606</v>
      </c>
      <c r="K7">
        <v>6</v>
      </c>
      <c r="L7" s="12">
        <v>59245986.799999997</v>
      </c>
    </row>
    <row r="8" spans="1:12" x14ac:dyDescent="0.25">
      <c r="A8">
        <v>201601</v>
      </c>
      <c r="B8">
        <v>201607</v>
      </c>
      <c r="C8" s="5">
        <v>16130663.500000199</v>
      </c>
      <c r="D8">
        <f t="shared" si="0"/>
        <v>1</v>
      </c>
      <c r="E8">
        <f t="shared" si="2"/>
        <v>7</v>
      </c>
      <c r="F8" s="7">
        <f t="shared" si="1"/>
        <v>0.85068442393753341</v>
      </c>
      <c r="G8" s="7">
        <f t="shared" si="3"/>
        <v>0.1666178542744117</v>
      </c>
      <c r="J8">
        <v>201607</v>
      </c>
      <c r="K8">
        <v>7</v>
      </c>
      <c r="L8" s="12">
        <v>58626485.399999999</v>
      </c>
    </row>
    <row r="9" spans="1:12" x14ac:dyDescent="0.25">
      <c r="A9">
        <v>201601</v>
      </c>
      <c r="B9">
        <v>201608</v>
      </c>
      <c r="C9" s="5">
        <v>18981578.000000399</v>
      </c>
      <c r="D9">
        <f t="shared" si="0"/>
        <v>1</v>
      </c>
      <c r="E9">
        <f t="shared" si="2"/>
        <v>8</v>
      </c>
      <c r="F9" s="7">
        <f t="shared" si="1"/>
        <v>1.1767388241655505</v>
      </c>
      <c r="G9" s="7">
        <f t="shared" si="3"/>
        <v>0.19606569792385828</v>
      </c>
      <c r="J9">
        <v>201608</v>
      </c>
      <c r="K9">
        <v>8</v>
      </c>
      <c r="L9" s="12">
        <v>66041833.200000003</v>
      </c>
    </row>
    <row r="10" spans="1:12" x14ac:dyDescent="0.25">
      <c r="A10">
        <v>201601</v>
      </c>
      <c r="B10">
        <v>201609</v>
      </c>
      <c r="C10" s="5">
        <v>18740327.9000003</v>
      </c>
      <c r="D10">
        <f t="shared" si="0"/>
        <v>1</v>
      </c>
      <c r="E10">
        <f t="shared" si="2"/>
        <v>9</v>
      </c>
      <c r="F10" s="7">
        <f t="shared" si="1"/>
        <v>0.98729030326139933</v>
      </c>
      <c r="G10" s="7">
        <f t="shared" si="3"/>
        <v>0.19357376236240395</v>
      </c>
      <c r="J10">
        <v>201609</v>
      </c>
      <c r="K10">
        <v>9</v>
      </c>
      <c r="L10" s="12">
        <v>77547801.799999997</v>
      </c>
    </row>
    <row r="11" spans="1:12" x14ac:dyDescent="0.25">
      <c r="A11">
        <v>201601</v>
      </c>
      <c r="B11">
        <v>201610</v>
      </c>
      <c r="C11" s="5">
        <v>23092666.100000799</v>
      </c>
      <c r="D11">
        <f t="shared" si="0"/>
        <v>1</v>
      </c>
      <c r="E11">
        <f t="shared" si="2"/>
        <v>10</v>
      </c>
      <c r="F11" s="7">
        <f t="shared" si="1"/>
        <v>1.2322445062447616</v>
      </c>
      <c r="G11" s="7">
        <f t="shared" si="3"/>
        <v>0.23853020522420126</v>
      </c>
      <c r="J11">
        <v>201610</v>
      </c>
      <c r="K11">
        <v>10</v>
      </c>
      <c r="L11" s="12">
        <v>110316978.09999999</v>
      </c>
    </row>
    <row r="12" spans="1:12" x14ac:dyDescent="0.25">
      <c r="A12">
        <v>201601</v>
      </c>
      <c r="B12">
        <v>201611</v>
      </c>
      <c r="C12" s="5">
        <v>21833440.300000802</v>
      </c>
      <c r="D12">
        <f t="shared" si="0"/>
        <v>1</v>
      </c>
      <c r="E12">
        <f t="shared" si="2"/>
        <v>11</v>
      </c>
      <c r="F12" s="7">
        <f t="shared" si="1"/>
        <v>0.94547074839487877</v>
      </c>
      <c r="G12" s="7">
        <f t="shared" si="3"/>
        <v>0.22552333164810959</v>
      </c>
      <c r="J12">
        <v>201611</v>
      </c>
      <c r="K12">
        <v>11</v>
      </c>
      <c r="L12" s="12">
        <v>141240991.5</v>
      </c>
    </row>
    <row r="13" spans="1:12" x14ac:dyDescent="0.25">
      <c r="A13">
        <v>201601</v>
      </c>
      <c r="B13">
        <v>201612</v>
      </c>
      <c r="C13" s="5">
        <v>19578430.900000401</v>
      </c>
      <c r="D13">
        <f t="shared" si="0"/>
        <v>1</v>
      </c>
      <c r="E13">
        <f t="shared" si="2"/>
        <v>12</v>
      </c>
      <c r="F13" s="7">
        <f t="shared" si="1"/>
        <v>0.89671763272230087</v>
      </c>
      <c r="G13" s="7">
        <f t="shared" si="3"/>
        <v>0.20223074807913918</v>
      </c>
      <c r="J13">
        <v>201612</v>
      </c>
      <c r="K13">
        <v>12</v>
      </c>
      <c r="L13" s="12">
        <v>146535134.19999999</v>
      </c>
    </row>
    <row r="14" spans="1:12" x14ac:dyDescent="0.25">
      <c r="A14">
        <v>201601</v>
      </c>
      <c r="B14">
        <v>201701</v>
      </c>
      <c r="C14" s="5">
        <v>13435340.800000099</v>
      </c>
      <c r="D14">
        <f t="shared" si="0"/>
        <v>1</v>
      </c>
      <c r="E14">
        <f t="shared" si="2"/>
        <v>13</v>
      </c>
      <c r="F14" s="7">
        <f t="shared" si="1"/>
        <v>0.68623174495560946</v>
      </c>
      <c r="G14" s="7">
        <f t="shared" si="3"/>
        <v>0.13877715913802596</v>
      </c>
      <c r="J14">
        <v>201701</v>
      </c>
      <c r="K14">
        <v>13</v>
      </c>
      <c r="L14" s="12">
        <v>89690680.799999997</v>
      </c>
    </row>
    <row r="15" spans="1:12" x14ac:dyDescent="0.25">
      <c r="A15">
        <v>201601</v>
      </c>
      <c r="B15">
        <v>201702</v>
      </c>
      <c r="C15" s="5">
        <v>11117878.1</v>
      </c>
      <c r="D15">
        <f t="shared" si="0"/>
        <v>1</v>
      </c>
      <c r="E15">
        <f t="shared" si="2"/>
        <v>14</v>
      </c>
      <c r="F15" s="7">
        <f t="shared" si="1"/>
        <v>0.82750994303024439</v>
      </c>
      <c r="G15" s="7">
        <f t="shared" si="3"/>
        <v>0.11483947905220701</v>
      </c>
      <c r="J15">
        <v>201702</v>
      </c>
      <c r="K15">
        <v>14</v>
      </c>
      <c r="L15" s="12">
        <v>82841224.200000003</v>
      </c>
    </row>
    <row r="16" spans="1:12" x14ac:dyDescent="0.25">
      <c r="A16">
        <v>201601</v>
      </c>
      <c r="B16">
        <v>201703</v>
      </c>
      <c r="C16" s="5">
        <v>14559577.2000001</v>
      </c>
      <c r="D16">
        <f t="shared" si="0"/>
        <v>1</v>
      </c>
      <c r="E16">
        <f t="shared" si="2"/>
        <v>15</v>
      </c>
      <c r="F16" s="7">
        <f t="shared" si="1"/>
        <v>1.3095643853119869</v>
      </c>
      <c r="G16" s="7">
        <f t="shared" si="3"/>
        <v>0.15038969179455228</v>
      </c>
      <c r="J16">
        <v>201703</v>
      </c>
      <c r="K16">
        <v>15</v>
      </c>
      <c r="L16" s="12">
        <v>104491605.40000001</v>
      </c>
    </row>
    <row r="17" spans="1:12" x14ac:dyDescent="0.25">
      <c r="A17">
        <v>201601</v>
      </c>
      <c r="B17">
        <v>201704</v>
      </c>
      <c r="C17" s="5">
        <v>12741730.400000099</v>
      </c>
      <c r="D17">
        <f t="shared" si="0"/>
        <v>1</v>
      </c>
      <c r="E17">
        <f t="shared" si="2"/>
        <v>16</v>
      </c>
      <c r="F17" s="7">
        <f t="shared" si="1"/>
        <v>0.87514425899675241</v>
      </c>
      <c r="G17" s="7">
        <f t="shared" si="3"/>
        <v>0.13161267538629343</v>
      </c>
      <c r="J17">
        <v>201704</v>
      </c>
      <c r="K17">
        <v>16</v>
      </c>
      <c r="L17" s="12">
        <v>94831433.200000003</v>
      </c>
    </row>
    <row r="18" spans="1:12" x14ac:dyDescent="0.25">
      <c r="A18">
        <v>201601</v>
      </c>
      <c r="B18">
        <v>201705</v>
      </c>
      <c r="C18" s="5">
        <v>11718092.400000099</v>
      </c>
      <c r="D18">
        <f t="shared" si="0"/>
        <v>1</v>
      </c>
      <c r="E18">
        <f t="shared" si="2"/>
        <v>17</v>
      </c>
      <c r="F18" s="7">
        <f t="shared" si="1"/>
        <v>0.91966256011820879</v>
      </c>
      <c r="G18" s="7">
        <f t="shared" si="3"/>
        <v>0.12103924998976537</v>
      </c>
      <c r="J18">
        <v>201705</v>
      </c>
      <c r="K18">
        <v>17</v>
      </c>
      <c r="L18" s="12">
        <v>108018933.40000001</v>
      </c>
    </row>
    <row r="19" spans="1:12" x14ac:dyDescent="0.25">
      <c r="A19">
        <v>201601</v>
      </c>
      <c r="B19">
        <v>201706</v>
      </c>
      <c r="C19" s="5">
        <v>9757885.1999999303</v>
      </c>
      <c r="D19">
        <f t="shared" si="0"/>
        <v>1</v>
      </c>
      <c r="E19">
        <f t="shared" si="2"/>
        <v>18</v>
      </c>
      <c r="F19" s="7">
        <f t="shared" si="1"/>
        <v>0.83271959862680789</v>
      </c>
      <c r="G19" s="7">
        <f t="shared" si="3"/>
        <v>0.10079175566956727</v>
      </c>
      <c r="J19">
        <v>201706</v>
      </c>
      <c r="K19">
        <v>18</v>
      </c>
      <c r="L19" s="12">
        <v>91875500.5</v>
      </c>
    </row>
    <row r="20" spans="1:12" x14ac:dyDescent="0.25">
      <c r="A20">
        <v>201601</v>
      </c>
      <c r="B20">
        <v>201707</v>
      </c>
      <c r="C20" s="5">
        <v>8357893.5999998804</v>
      </c>
      <c r="D20">
        <f t="shared" si="0"/>
        <v>1</v>
      </c>
      <c r="E20">
        <f t="shared" si="2"/>
        <v>19</v>
      </c>
      <c r="F20" s="7">
        <f t="shared" si="1"/>
        <v>0.8565271499607251</v>
      </c>
      <c r="G20" s="7">
        <f t="shared" si="3"/>
        <v>8.6330875223192216E-2</v>
      </c>
      <c r="J20">
        <v>201707</v>
      </c>
      <c r="K20">
        <v>19</v>
      </c>
      <c r="L20" s="12">
        <v>95869167.799999997</v>
      </c>
    </row>
    <row r="21" spans="1:12" x14ac:dyDescent="0.25">
      <c r="A21">
        <v>201601</v>
      </c>
      <c r="B21">
        <v>201708</v>
      </c>
      <c r="C21" s="5">
        <v>10029706.4</v>
      </c>
      <c r="D21">
        <f t="shared" si="0"/>
        <v>1</v>
      </c>
      <c r="E21">
        <f t="shared" si="2"/>
        <v>20</v>
      </c>
      <c r="F21" s="7">
        <f t="shared" si="1"/>
        <v>1.2000280070567235</v>
      </c>
      <c r="G21" s="7">
        <f t="shared" si="3"/>
        <v>0.10359946814155002</v>
      </c>
      <c r="J21">
        <v>201708</v>
      </c>
      <c r="K21">
        <v>20</v>
      </c>
      <c r="L21" s="12">
        <v>106256728.2</v>
      </c>
    </row>
    <row r="22" spans="1:12" x14ac:dyDescent="0.25">
      <c r="A22">
        <v>201601</v>
      </c>
      <c r="B22">
        <v>201709</v>
      </c>
      <c r="C22" s="5">
        <v>8938742.3999999408</v>
      </c>
      <c r="D22">
        <f t="shared" si="0"/>
        <v>1</v>
      </c>
      <c r="E22">
        <f t="shared" si="2"/>
        <v>21</v>
      </c>
      <c r="F22" s="7">
        <f t="shared" si="1"/>
        <v>0.89122672623796251</v>
      </c>
      <c r="G22" s="7">
        <f t="shared" si="3"/>
        <v>9.2330614831787727E-2</v>
      </c>
      <c r="J22">
        <v>201709</v>
      </c>
      <c r="K22">
        <v>21</v>
      </c>
      <c r="L22" s="12">
        <v>108435047.7</v>
      </c>
    </row>
    <row r="23" spans="1:12" x14ac:dyDescent="0.25">
      <c r="A23">
        <v>201601</v>
      </c>
      <c r="B23">
        <v>201710</v>
      </c>
      <c r="C23" s="5">
        <v>10953461.4</v>
      </c>
      <c r="D23">
        <f t="shared" si="0"/>
        <v>1</v>
      </c>
      <c r="E23">
        <f t="shared" si="2"/>
        <v>22</v>
      </c>
      <c r="F23" s="7">
        <f t="shared" si="1"/>
        <v>1.225391773232001</v>
      </c>
      <c r="G23" s="7">
        <f t="shared" si="3"/>
        <v>0.11314117583232526</v>
      </c>
      <c r="J23">
        <v>201710</v>
      </c>
      <c r="K23">
        <v>22</v>
      </c>
      <c r="L23" s="12">
        <v>144046603.40000001</v>
      </c>
    </row>
    <row r="24" spans="1:12" x14ac:dyDescent="0.25">
      <c r="A24">
        <v>201601</v>
      </c>
      <c r="B24">
        <v>201711</v>
      </c>
      <c r="C24" s="5">
        <v>11606152.6</v>
      </c>
      <c r="D24">
        <f t="shared" si="0"/>
        <v>1</v>
      </c>
      <c r="E24">
        <f t="shared" si="2"/>
        <v>23</v>
      </c>
      <c r="F24" s="7">
        <f t="shared" si="1"/>
        <v>1.0595876660504777</v>
      </c>
      <c r="G24" s="7">
        <f t="shared" si="3"/>
        <v>0.11988299443438025</v>
      </c>
      <c r="J24">
        <v>201711</v>
      </c>
      <c r="K24">
        <v>23</v>
      </c>
      <c r="L24" s="12">
        <v>172587774.80000001</v>
      </c>
    </row>
    <row r="25" spans="1:12" x14ac:dyDescent="0.25">
      <c r="A25">
        <v>201601</v>
      </c>
      <c r="B25">
        <v>201712</v>
      </c>
      <c r="C25" s="5">
        <v>10772057.800000001</v>
      </c>
      <c r="D25">
        <f t="shared" si="0"/>
        <v>1</v>
      </c>
      <c r="E25">
        <f t="shared" si="2"/>
        <v>24</v>
      </c>
      <c r="F25" s="7">
        <f t="shared" si="1"/>
        <v>0.92813339366225467</v>
      </c>
      <c r="G25" s="7">
        <f t="shared" si="3"/>
        <v>0.11126741046677453</v>
      </c>
      <c r="J25">
        <v>201712</v>
      </c>
      <c r="K25">
        <v>24</v>
      </c>
      <c r="L25" s="12">
        <v>217861044.80000001</v>
      </c>
    </row>
    <row r="26" spans="1:12" x14ac:dyDescent="0.25">
      <c r="A26">
        <v>201602</v>
      </c>
      <c r="B26">
        <v>201602</v>
      </c>
      <c r="C26" s="5">
        <v>69967837.799992397</v>
      </c>
      <c r="D26">
        <f t="shared" si="0"/>
        <v>2</v>
      </c>
      <c r="E26">
        <f t="shared" si="2"/>
        <v>1</v>
      </c>
      <c r="F26" s="7" t="str">
        <f t="shared" si="1"/>
        <v/>
      </c>
      <c r="G26" s="7" t="str">
        <f t="shared" si="3"/>
        <v/>
      </c>
    </row>
    <row r="27" spans="1:12" x14ac:dyDescent="0.25">
      <c r="A27">
        <v>201602</v>
      </c>
      <c r="B27">
        <v>201603</v>
      </c>
      <c r="C27" s="5">
        <v>9697389.8000000007</v>
      </c>
      <c r="D27">
        <f t="shared" si="0"/>
        <v>2</v>
      </c>
      <c r="E27">
        <f t="shared" si="2"/>
        <v>2</v>
      </c>
      <c r="F27" s="7">
        <f t="shared" si="1"/>
        <v>0.13859782015446323</v>
      </c>
      <c r="G27" s="7">
        <f t="shared" si="3"/>
        <v>0.13859782015446323</v>
      </c>
    </row>
    <row r="28" spans="1:12" x14ac:dyDescent="0.25">
      <c r="A28">
        <v>201602</v>
      </c>
      <c r="B28">
        <v>201604</v>
      </c>
      <c r="C28" s="5">
        <v>9643754.3999999799</v>
      </c>
      <c r="D28">
        <f t="shared" si="0"/>
        <v>2</v>
      </c>
      <c r="E28">
        <f t="shared" si="2"/>
        <v>3</v>
      </c>
      <c r="F28" s="7">
        <f t="shared" si="1"/>
        <v>0.99446908899134689</v>
      </c>
      <c r="G28" s="7">
        <f t="shared" si="3"/>
        <v>0.13783124794519558</v>
      </c>
    </row>
    <row r="29" spans="1:12" x14ac:dyDescent="0.25">
      <c r="A29">
        <v>201602</v>
      </c>
      <c r="B29">
        <v>201605</v>
      </c>
      <c r="C29" s="5">
        <v>7061441.79999993</v>
      </c>
      <c r="D29">
        <f t="shared" si="0"/>
        <v>2</v>
      </c>
      <c r="E29">
        <f t="shared" si="2"/>
        <v>4</v>
      </c>
      <c r="F29" s="7">
        <f t="shared" si="1"/>
        <v>0.73222953500349874</v>
      </c>
      <c r="G29" s="7">
        <f t="shared" si="3"/>
        <v>0.1009241105918625</v>
      </c>
    </row>
    <row r="30" spans="1:12" x14ac:dyDescent="0.25">
      <c r="A30">
        <v>201602</v>
      </c>
      <c r="B30">
        <v>201606</v>
      </c>
      <c r="C30" s="5">
        <v>6251230.9999999702</v>
      </c>
      <c r="D30">
        <f t="shared" si="0"/>
        <v>2</v>
      </c>
      <c r="E30">
        <f t="shared" si="2"/>
        <v>5</v>
      </c>
      <c r="F30" s="7">
        <f t="shared" si="1"/>
        <v>0.88526269521898948</v>
      </c>
      <c r="G30" s="7">
        <f t="shared" si="3"/>
        <v>8.9344350155131549E-2</v>
      </c>
    </row>
    <row r="31" spans="1:12" x14ac:dyDescent="0.25">
      <c r="A31">
        <v>201602</v>
      </c>
      <c r="B31">
        <v>201607</v>
      </c>
      <c r="C31" s="5">
        <v>4939075.3999999603</v>
      </c>
      <c r="D31">
        <f t="shared" si="0"/>
        <v>2</v>
      </c>
      <c r="E31">
        <f t="shared" si="2"/>
        <v>6</v>
      </c>
      <c r="F31" s="7">
        <f t="shared" si="1"/>
        <v>0.79009644660387435</v>
      </c>
      <c r="G31" s="7">
        <f t="shared" si="3"/>
        <v>7.0590653581701746E-2</v>
      </c>
    </row>
    <row r="32" spans="1:12" x14ac:dyDescent="0.25">
      <c r="A32">
        <v>201602</v>
      </c>
      <c r="B32">
        <v>201608</v>
      </c>
      <c r="C32" s="5">
        <v>6240096.7999999505</v>
      </c>
      <c r="D32">
        <f t="shared" si="0"/>
        <v>2</v>
      </c>
      <c r="E32">
        <f t="shared" si="2"/>
        <v>7</v>
      </c>
      <c r="F32" s="7">
        <f t="shared" si="1"/>
        <v>1.2634139580051766</v>
      </c>
      <c r="G32" s="7">
        <f t="shared" si="3"/>
        <v>8.9185217039830095E-2</v>
      </c>
    </row>
    <row r="33" spans="1:7" x14ac:dyDescent="0.25">
      <c r="A33">
        <v>201602</v>
      </c>
      <c r="B33">
        <v>201609</v>
      </c>
      <c r="C33" s="5">
        <v>6555354.3999999398</v>
      </c>
      <c r="D33">
        <f t="shared" si="0"/>
        <v>2</v>
      </c>
      <c r="E33">
        <f t="shared" si="2"/>
        <v>8</v>
      </c>
      <c r="F33" s="7">
        <f t="shared" si="1"/>
        <v>1.0505212675546942</v>
      </c>
      <c r="G33" s="7">
        <f t="shared" si="3"/>
        <v>9.369096725182284E-2</v>
      </c>
    </row>
    <row r="34" spans="1:7" x14ac:dyDescent="0.25">
      <c r="A34">
        <v>201602</v>
      </c>
      <c r="B34">
        <v>201610</v>
      </c>
      <c r="C34" s="5">
        <v>7797188.6999998996</v>
      </c>
      <c r="D34">
        <f t="shared" si="0"/>
        <v>2</v>
      </c>
      <c r="E34">
        <f t="shared" si="2"/>
        <v>9</v>
      </c>
      <c r="F34" s="7">
        <f t="shared" si="1"/>
        <v>1.1894381637093443</v>
      </c>
      <c r="G34" s="7">
        <f t="shared" si="3"/>
        <v>0.11143961204416047</v>
      </c>
    </row>
    <row r="35" spans="1:7" x14ac:dyDescent="0.25">
      <c r="A35">
        <v>201602</v>
      </c>
      <c r="B35">
        <v>201611</v>
      </c>
      <c r="C35" s="5">
        <v>8447995.4999998808</v>
      </c>
      <c r="D35">
        <f t="shared" si="0"/>
        <v>2</v>
      </c>
      <c r="E35">
        <f t="shared" si="2"/>
        <v>10</v>
      </c>
      <c r="F35" s="7">
        <f t="shared" si="1"/>
        <v>1.0834668526106068</v>
      </c>
      <c r="G35" s="7">
        <f t="shared" si="3"/>
        <v>0.12074112571763364</v>
      </c>
    </row>
    <row r="36" spans="1:7" x14ac:dyDescent="0.25">
      <c r="A36">
        <v>201602</v>
      </c>
      <c r="B36">
        <v>201612</v>
      </c>
      <c r="C36" s="5">
        <v>7312323.1999999303</v>
      </c>
      <c r="D36">
        <f t="shared" si="0"/>
        <v>2</v>
      </c>
      <c r="E36">
        <f t="shared" si="2"/>
        <v>11</v>
      </c>
      <c r="F36" s="7">
        <f t="shared" si="1"/>
        <v>0.86556902166910876</v>
      </c>
      <c r="G36" s="7">
        <f t="shared" si="3"/>
        <v>0.10450977806263902</v>
      </c>
    </row>
    <row r="37" spans="1:7" x14ac:dyDescent="0.25">
      <c r="A37">
        <v>201602</v>
      </c>
      <c r="B37">
        <v>201701</v>
      </c>
      <c r="C37" s="5">
        <v>4880374.79999997</v>
      </c>
      <c r="D37">
        <f t="shared" si="0"/>
        <v>2</v>
      </c>
      <c r="E37">
        <f t="shared" si="2"/>
        <v>12</v>
      </c>
      <c r="F37" s="7">
        <f t="shared" si="1"/>
        <v>0.66741781873099049</v>
      </c>
      <c r="G37" s="7">
        <f t="shared" si="3"/>
        <v>6.9751688110626459E-2</v>
      </c>
    </row>
    <row r="38" spans="1:7" x14ac:dyDescent="0.25">
      <c r="A38">
        <v>201602</v>
      </c>
      <c r="B38">
        <v>201702</v>
      </c>
      <c r="C38" s="5">
        <v>4434656.7999999803</v>
      </c>
      <c r="D38">
        <f t="shared" si="0"/>
        <v>2</v>
      </c>
      <c r="E38">
        <f t="shared" si="2"/>
        <v>13</v>
      </c>
      <c r="F38" s="7">
        <f t="shared" si="1"/>
        <v>0.90867135860139425</v>
      </c>
      <c r="G38" s="7">
        <f t="shared" si="3"/>
        <v>6.3381361200223654E-2</v>
      </c>
    </row>
    <row r="39" spans="1:7" x14ac:dyDescent="0.25">
      <c r="A39">
        <v>201602</v>
      </c>
      <c r="B39">
        <v>201703</v>
      </c>
      <c r="C39" s="5">
        <v>5412615.5999999801</v>
      </c>
      <c r="D39">
        <f t="shared" si="0"/>
        <v>2</v>
      </c>
      <c r="E39">
        <f t="shared" si="2"/>
        <v>14</v>
      </c>
      <c r="F39" s="7">
        <f t="shared" si="1"/>
        <v>1.2205263775992776</v>
      </c>
      <c r="G39" s="7">
        <f t="shared" si="3"/>
        <v>7.7358623193020379E-2</v>
      </c>
    </row>
    <row r="40" spans="1:7" x14ac:dyDescent="0.25">
      <c r="A40">
        <v>201602</v>
      </c>
      <c r="B40">
        <v>201704</v>
      </c>
      <c r="C40" s="5">
        <v>4514474.9999999898</v>
      </c>
      <c r="D40">
        <f t="shared" si="0"/>
        <v>2</v>
      </c>
      <c r="E40">
        <f t="shared" si="2"/>
        <v>15</v>
      </c>
      <c r="F40" s="7">
        <f t="shared" si="1"/>
        <v>0.83406532693731406</v>
      </c>
      <c r="G40" s="7">
        <f t="shared" si="3"/>
        <v>6.4522145344907036E-2</v>
      </c>
    </row>
    <row r="41" spans="1:7" x14ac:dyDescent="0.25">
      <c r="A41">
        <v>201602</v>
      </c>
      <c r="B41">
        <v>201705</v>
      </c>
      <c r="C41" s="5">
        <v>4336323.5999999801</v>
      </c>
      <c r="D41">
        <f t="shared" si="0"/>
        <v>2</v>
      </c>
      <c r="E41">
        <f t="shared" si="2"/>
        <v>16</v>
      </c>
      <c r="F41" s="7">
        <f t="shared" si="1"/>
        <v>0.9605377369461543</v>
      </c>
      <c r="G41" s="7">
        <f t="shared" si="3"/>
        <v>6.1975955472507845E-2</v>
      </c>
    </row>
    <row r="42" spans="1:7" x14ac:dyDescent="0.25">
      <c r="A42">
        <v>201602</v>
      </c>
      <c r="B42">
        <v>201706</v>
      </c>
      <c r="C42" s="5">
        <v>3748459.4</v>
      </c>
      <c r="D42">
        <f t="shared" si="0"/>
        <v>2</v>
      </c>
      <c r="E42">
        <f t="shared" si="2"/>
        <v>17</v>
      </c>
      <c r="F42" s="7">
        <f t="shared" si="1"/>
        <v>0.86443258063120965</v>
      </c>
      <c r="G42" s="7">
        <f t="shared" si="3"/>
        <v>5.3574035126184895E-2</v>
      </c>
    </row>
    <row r="43" spans="1:7" x14ac:dyDescent="0.25">
      <c r="A43">
        <v>201602</v>
      </c>
      <c r="B43">
        <v>201707</v>
      </c>
      <c r="C43" s="5">
        <v>2877049.7</v>
      </c>
      <c r="D43">
        <f t="shared" si="0"/>
        <v>2</v>
      </c>
      <c r="E43">
        <f t="shared" si="2"/>
        <v>18</v>
      </c>
      <c r="F43" s="7">
        <f t="shared" si="1"/>
        <v>0.76752857453918277</v>
      </c>
      <c r="G43" s="7">
        <f t="shared" si="3"/>
        <v>4.1119602812712798E-2</v>
      </c>
    </row>
    <row r="44" spans="1:7" x14ac:dyDescent="0.25">
      <c r="A44">
        <v>201602</v>
      </c>
      <c r="B44">
        <v>201708</v>
      </c>
      <c r="C44" s="5">
        <v>3132690.4</v>
      </c>
      <c r="D44">
        <f t="shared" si="0"/>
        <v>2</v>
      </c>
      <c r="E44">
        <f t="shared" si="2"/>
        <v>19</v>
      </c>
      <c r="F44" s="7">
        <f t="shared" si="1"/>
        <v>1.0888551560301512</v>
      </c>
      <c r="G44" s="7">
        <f t="shared" si="3"/>
        <v>4.477329153653424E-2</v>
      </c>
    </row>
    <row r="45" spans="1:7" x14ac:dyDescent="0.25">
      <c r="A45">
        <v>201602</v>
      </c>
      <c r="B45">
        <v>201709</v>
      </c>
      <c r="C45" s="5">
        <v>3241466.2</v>
      </c>
      <c r="D45">
        <f t="shared" si="0"/>
        <v>2</v>
      </c>
      <c r="E45">
        <f t="shared" si="2"/>
        <v>20</v>
      </c>
      <c r="F45" s="7">
        <f t="shared" si="1"/>
        <v>1.0347228056752753</v>
      </c>
      <c r="G45" s="7">
        <f t="shared" si="3"/>
        <v>4.6327945837999762E-2</v>
      </c>
    </row>
    <row r="46" spans="1:7" x14ac:dyDescent="0.25">
      <c r="A46">
        <v>201602</v>
      </c>
      <c r="B46">
        <v>201710</v>
      </c>
      <c r="C46" s="5">
        <v>4660404.6999999899</v>
      </c>
      <c r="D46">
        <f t="shared" si="0"/>
        <v>2</v>
      </c>
      <c r="E46">
        <f t="shared" si="2"/>
        <v>21</v>
      </c>
      <c r="F46" s="7">
        <f t="shared" si="1"/>
        <v>1.4377458879565024</v>
      </c>
      <c r="G46" s="7">
        <f t="shared" si="3"/>
        <v>6.6607813626055723E-2</v>
      </c>
    </row>
    <row r="47" spans="1:7" x14ac:dyDescent="0.25">
      <c r="A47">
        <v>201602</v>
      </c>
      <c r="B47">
        <v>201711</v>
      </c>
      <c r="C47" s="5">
        <v>4961935.2999999803</v>
      </c>
      <c r="D47">
        <f t="shared" si="0"/>
        <v>2</v>
      </c>
      <c r="E47">
        <f t="shared" si="2"/>
        <v>22</v>
      </c>
      <c r="F47" s="7">
        <f t="shared" si="1"/>
        <v>1.0647005183906004</v>
      </c>
      <c r="G47" s="7">
        <f t="shared" si="3"/>
        <v>7.0917373696526023E-2</v>
      </c>
    </row>
    <row r="48" spans="1:7" x14ac:dyDescent="0.25">
      <c r="A48">
        <v>201602</v>
      </c>
      <c r="B48">
        <v>201712</v>
      </c>
      <c r="C48" s="5">
        <v>4547242.6999999797</v>
      </c>
      <c r="D48">
        <f t="shared" si="0"/>
        <v>2</v>
      </c>
      <c r="E48">
        <f t="shared" si="2"/>
        <v>23</v>
      </c>
      <c r="F48" s="7">
        <f t="shared" si="1"/>
        <v>0.91642523029270406</v>
      </c>
      <c r="G48" s="7">
        <f t="shared" si="3"/>
        <v>6.4990470521592625E-2</v>
      </c>
    </row>
    <row r="49" spans="1:7" x14ac:dyDescent="0.25">
      <c r="A49">
        <v>201603</v>
      </c>
      <c r="B49">
        <v>201603</v>
      </c>
      <c r="C49" s="5">
        <v>79955600.199992597</v>
      </c>
      <c r="D49">
        <f t="shared" si="0"/>
        <v>3</v>
      </c>
      <c r="E49">
        <f t="shared" si="2"/>
        <v>1</v>
      </c>
      <c r="F49" s="7" t="str">
        <f t="shared" si="1"/>
        <v/>
      </c>
      <c r="G49" s="7" t="str">
        <f t="shared" si="3"/>
        <v/>
      </c>
    </row>
    <row r="50" spans="1:7" x14ac:dyDescent="0.25">
      <c r="A50">
        <v>201603</v>
      </c>
      <c r="B50">
        <v>201604</v>
      </c>
      <c r="C50" s="5">
        <v>11745986.000000101</v>
      </c>
      <c r="D50">
        <f t="shared" si="0"/>
        <v>3</v>
      </c>
      <c r="E50">
        <f t="shared" si="2"/>
        <v>2</v>
      </c>
      <c r="F50" s="7">
        <f t="shared" si="1"/>
        <v>0.14690635766125096</v>
      </c>
      <c r="G50" s="7">
        <f t="shared" si="3"/>
        <v>0.14690635766125096</v>
      </c>
    </row>
    <row r="51" spans="1:7" x14ac:dyDescent="0.25">
      <c r="A51">
        <v>201603</v>
      </c>
      <c r="B51">
        <v>201605</v>
      </c>
      <c r="C51" s="5">
        <v>7555766.3999998998</v>
      </c>
      <c r="D51">
        <f t="shared" si="0"/>
        <v>3</v>
      </c>
      <c r="E51">
        <f t="shared" si="2"/>
        <v>3</v>
      </c>
      <c r="F51" s="7">
        <f t="shared" si="1"/>
        <v>0.64326369876482359</v>
      </c>
      <c r="G51" s="7">
        <f t="shared" si="3"/>
        <v>9.4499527001244366E-2</v>
      </c>
    </row>
    <row r="52" spans="1:7" x14ac:dyDescent="0.25">
      <c r="A52">
        <v>201603</v>
      </c>
      <c r="B52">
        <v>201606</v>
      </c>
      <c r="C52" s="5">
        <v>7256456.1999999303</v>
      </c>
      <c r="D52">
        <f t="shared" si="0"/>
        <v>3</v>
      </c>
      <c r="E52">
        <f t="shared" si="2"/>
        <v>4</v>
      </c>
      <c r="F52" s="7">
        <f t="shared" si="1"/>
        <v>0.96038652015499404</v>
      </c>
      <c r="G52" s="7">
        <f t="shared" si="3"/>
        <v>9.0756071893017973E-2</v>
      </c>
    </row>
    <row r="53" spans="1:7" x14ac:dyDescent="0.25">
      <c r="A53">
        <v>201603</v>
      </c>
      <c r="B53">
        <v>201607</v>
      </c>
      <c r="C53" s="5">
        <v>5868718.7999999505</v>
      </c>
      <c r="D53">
        <f t="shared" si="0"/>
        <v>3</v>
      </c>
      <c r="E53">
        <f t="shared" si="2"/>
        <v>5</v>
      </c>
      <c r="F53" s="7">
        <f t="shared" si="1"/>
        <v>0.8087582475864743</v>
      </c>
      <c r="G53" s="7">
        <f t="shared" si="3"/>
        <v>7.3399721662029294E-2</v>
      </c>
    </row>
    <row r="54" spans="1:7" x14ac:dyDescent="0.25">
      <c r="A54">
        <v>201603</v>
      </c>
      <c r="B54">
        <v>201608</v>
      </c>
      <c r="C54" s="5">
        <v>7354748.0999999503</v>
      </c>
      <c r="D54">
        <f t="shared" si="0"/>
        <v>3</v>
      </c>
      <c r="E54">
        <f t="shared" si="2"/>
        <v>6</v>
      </c>
      <c r="F54" s="7">
        <f t="shared" si="1"/>
        <v>1.2532118765002018</v>
      </c>
      <c r="G54" s="7">
        <f t="shared" si="3"/>
        <v>9.1985402918664236E-2</v>
      </c>
    </row>
    <row r="55" spans="1:7" x14ac:dyDescent="0.25">
      <c r="A55">
        <v>201603</v>
      </c>
      <c r="B55">
        <v>201609</v>
      </c>
      <c r="C55" s="5">
        <v>7287154.6999999397</v>
      </c>
      <c r="D55">
        <f t="shared" si="0"/>
        <v>3</v>
      </c>
      <c r="E55">
        <f t="shared" si="2"/>
        <v>7</v>
      </c>
      <c r="F55" s="7">
        <f t="shared" si="1"/>
        <v>0.99080955607439347</v>
      </c>
      <c r="G55" s="7">
        <f t="shared" si="3"/>
        <v>9.1140016231165938E-2</v>
      </c>
    </row>
    <row r="56" spans="1:7" x14ac:dyDescent="0.25">
      <c r="A56">
        <v>201603</v>
      </c>
      <c r="B56">
        <v>201610</v>
      </c>
      <c r="C56" s="5">
        <v>8735698.29999993</v>
      </c>
      <c r="D56">
        <f t="shared" si="0"/>
        <v>3</v>
      </c>
      <c r="E56">
        <f t="shared" si="2"/>
        <v>8</v>
      </c>
      <c r="F56" s="7">
        <f t="shared" si="1"/>
        <v>1.1987804101373067</v>
      </c>
      <c r="G56" s="7">
        <f t="shared" si="3"/>
        <v>0.10925686603751789</v>
      </c>
    </row>
    <row r="57" spans="1:7" x14ac:dyDescent="0.25">
      <c r="A57">
        <v>201603</v>
      </c>
      <c r="B57">
        <v>201611</v>
      </c>
      <c r="C57" s="5">
        <v>9224657.3999998998</v>
      </c>
      <c r="D57">
        <f t="shared" si="0"/>
        <v>3</v>
      </c>
      <c r="E57">
        <f t="shared" si="2"/>
        <v>9</v>
      </c>
      <c r="F57" s="7">
        <f t="shared" si="1"/>
        <v>1.0559725259742514</v>
      </c>
      <c r="G57" s="7">
        <f t="shared" si="3"/>
        <v>0.11537224880966816</v>
      </c>
    </row>
    <row r="58" spans="1:7" x14ac:dyDescent="0.25">
      <c r="A58">
        <v>201603</v>
      </c>
      <c r="B58">
        <v>201612</v>
      </c>
      <c r="C58" s="5">
        <v>7341623.7999999197</v>
      </c>
      <c r="D58">
        <f t="shared" si="0"/>
        <v>3</v>
      </c>
      <c r="E58">
        <f t="shared" si="2"/>
        <v>10</v>
      </c>
      <c r="F58" s="7">
        <f t="shared" si="1"/>
        <v>0.79586953549082473</v>
      </c>
      <c r="G58" s="7">
        <f t="shared" si="3"/>
        <v>9.1821258068682465E-2</v>
      </c>
    </row>
    <row r="59" spans="1:7" x14ac:dyDescent="0.25">
      <c r="A59">
        <v>201603</v>
      </c>
      <c r="B59">
        <v>201701</v>
      </c>
      <c r="C59" s="5">
        <v>5852774.8999999398</v>
      </c>
      <c r="D59">
        <f t="shared" si="0"/>
        <v>3</v>
      </c>
      <c r="E59">
        <f t="shared" si="2"/>
        <v>11</v>
      </c>
      <c r="F59" s="7">
        <f t="shared" si="1"/>
        <v>0.79720441409705622</v>
      </c>
      <c r="G59" s="7">
        <f t="shared" si="3"/>
        <v>7.3200312240298604E-2</v>
      </c>
    </row>
    <row r="60" spans="1:7" x14ac:dyDescent="0.25">
      <c r="A60">
        <v>201603</v>
      </c>
      <c r="B60">
        <v>201702</v>
      </c>
      <c r="C60" s="5">
        <v>4703905.4999999804</v>
      </c>
      <c r="D60">
        <f t="shared" si="0"/>
        <v>3</v>
      </c>
      <c r="E60">
        <f t="shared" si="2"/>
        <v>12</v>
      </c>
      <c r="F60" s="7">
        <f t="shared" si="1"/>
        <v>0.80370517923045848</v>
      </c>
      <c r="G60" s="7">
        <f t="shared" si="3"/>
        <v>5.8831470068814715E-2</v>
      </c>
    </row>
    <row r="61" spans="1:7" x14ac:dyDescent="0.25">
      <c r="A61">
        <v>201603</v>
      </c>
      <c r="B61">
        <v>201703</v>
      </c>
      <c r="C61" s="5">
        <v>6149819.8999999696</v>
      </c>
      <c r="D61">
        <f t="shared" si="0"/>
        <v>3</v>
      </c>
      <c r="E61">
        <f t="shared" si="2"/>
        <v>13</v>
      </c>
      <c r="F61" s="7">
        <f t="shared" si="1"/>
        <v>1.3073859370686751</v>
      </c>
      <c r="G61" s="7">
        <f t="shared" si="3"/>
        <v>7.6915436625045047E-2</v>
      </c>
    </row>
    <row r="62" spans="1:7" x14ac:dyDescent="0.25">
      <c r="A62">
        <v>201603</v>
      </c>
      <c r="B62">
        <v>201704</v>
      </c>
      <c r="C62" s="5">
        <v>5678624.6999999499</v>
      </c>
      <c r="D62">
        <f t="shared" si="0"/>
        <v>3</v>
      </c>
      <c r="E62">
        <f t="shared" si="2"/>
        <v>14</v>
      </c>
      <c r="F62" s="7">
        <f t="shared" si="1"/>
        <v>0.92338065054555141</v>
      </c>
      <c r="G62" s="7">
        <f t="shared" si="3"/>
        <v>7.1022225907829223E-2</v>
      </c>
    </row>
    <row r="63" spans="1:7" x14ac:dyDescent="0.25">
      <c r="A63">
        <v>201603</v>
      </c>
      <c r="B63">
        <v>201705</v>
      </c>
      <c r="C63" s="5">
        <v>5129745.5999999801</v>
      </c>
      <c r="D63">
        <f t="shared" si="0"/>
        <v>3</v>
      </c>
      <c r="E63">
        <f t="shared" si="2"/>
        <v>15</v>
      </c>
      <c r="F63" s="7">
        <f t="shared" si="1"/>
        <v>0.90334295203555626</v>
      </c>
      <c r="G63" s="7">
        <f t="shared" si="3"/>
        <v>6.4157427211714621E-2</v>
      </c>
    </row>
    <row r="64" spans="1:7" x14ac:dyDescent="0.25">
      <c r="A64">
        <v>201603</v>
      </c>
      <c r="B64">
        <v>201706</v>
      </c>
      <c r="C64" s="5">
        <v>3658599</v>
      </c>
      <c r="D64">
        <f t="shared" si="0"/>
        <v>3</v>
      </c>
      <c r="E64">
        <f t="shared" si="2"/>
        <v>16</v>
      </c>
      <c r="F64" s="7">
        <f t="shared" si="1"/>
        <v>0.71321256165218294</v>
      </c>
      <c r="G64" s="7">
        <f t="shared" si="3"/>
        <v>4.5757883010680456E-2</v>
      </c>
    </row>
    <row r="65" spans="1:7" x14ac:dyDescent="0.25">
      <c r="A65">
        <v>201603</v>
      </c>
      <c r="B65">
        <v>201707</v>
      </c>
      <c r="C65" s="5">
        <v>3281278</v>
      </c>
      <c r="D65">
        <f t="shared" si="0"/>
        <v>3</v>
      </c>
      <c r="E65">
        <f t="shared" si="2"/>
        <v>17</v>
      </c>
      <c r="F65" s="7">
        <f t="shared" si="1"/>
        <v>0.89686735277629492</v>
      </c>
      <c r="G65" s="7">
        <f t="shared" si="3"/>
        <v>4.1038751404436379E-2</v>
      </c>
    </row>
    <row r="66" spans="1:7" x14ac:dyDescent="0.25">
      <c r="A66">
        <v>201603</v>
      </c>
      <c r="B66">
        <v>201708</v>
      </c>
      <c r="C66" s="5">
        <v>3659375.3</v>
      </c>
      <c r="D66">
        <f t="shared" ref="D66:D129" si="4">VLOOKUP(A66,J:K,2,0)</f>
        <v>3</v>
      </c>
      <c r="E66">
        <f t="shared" si="2"/>
        <v>18</v>
      </c>
      <c r="F66" s="7">
        <f t="shared" ref="F66:F129" si="5">IF(D66&lt;&gt;D65,"",C66/C65)</f>
        <v>1.1152286700486822</v>
      </c>
      <c r="G66" s="7">
        <f t="shared" si="3"/>
        <v>4.5767592149228077E-2</v>
      </c>
    </row>
    <row r="67" spans="1:7" x14ac:dyDescent="0.25">
      <c r="A67">
        <v>201603</v>
      </c>
      <c r="B67">
        <v>201709</v>
      </c>
      <c r="C67" s="5">
        <v>4242710.4999999898</v>
      </c>
      <c r="D67">
        <f t="shared" si="4"/>
        <v>3</v>
      </c>
      <c r="E67">
        <f t="shared" ref="E67:E130" si="6">IF(D67=D66,1+E66,1)</f>
        <v>19</v>
      </c>
      <c r="F67" s="7">
        <f t="shared" si="5"/>
        <v>1.1594084105011011</v>
      </c>
      <c r="G67" s="7">
        <f t="shared" ref="G67:G130" si="7">IF(D67&lt;&gt;D66,"",C67/VLOOKUP(A67,A:C,3,0))</f>
        <v>5.3063331266199193E-2</v>
      </c>
    </row>
    <row r="68" spans="1:7" x14ac:dyDescent="0.25">
      <c r="A68">
        <v>201603</v>
      </c>
      <c r="B68">
        <v>201710</v>
      </c>
      <c r="C68" s="5">
        <v>5402837.2999999803</v>
      </c>
      <c r="D68">
        <f t="shared" si="4"/>
        <v>3</v>
      </c>
      <c r="E68">
        <f t="shared" si="6"/>
        <v>20</v>
      </c>
      <c r="F68" s="7">
        <f t="shared" si="5"/>
        <v>1.2734400096353482</v>
      </c>
      <c r="G68" s="7">
        <f t="shared" si="7"/>
        <v>6.7572969078912373E-2</v>
      </c>
    </row>
    <row r="69" spans="1:7" x14ac:dyDescent="0.25">
      <c r="A69">
        <v>201603</v>
      </c>
      <c r="B69">
        <v>201711</v>
      </c>
      <c r="C69" s="5">
        <v>5158465.1999999704</v>
      </c>
      <c r="D69">
        <f t="shared" si="4"/>
        <v>3</v>
      </c>
      <c r="E69">
        <f t="shared" si="6"/>
        <v>21</v>
      </c>
      <c r="F69" s="7">
        <f t="shared" si="5"/>
        <v>0.95476967259406265</v>
      </c>
      <c r="G69" s="7">
        <f t="shared" si="7"/>
        <v>6.4516621563681889E-2</v>
      </c>
    </row>
    <row r="70" spans="1:7" x14ac:dyDescent="0.25">
      <c r="A70">
        <v>201603</v>
      </c>
      <c r="B70">
        <v>201712</v>
      </c>
      <c r="C70" s="5">
        <v>5185180.6999999704</v>
      </c>
      <c r="D70">
        <f t="shared" si="4"/>
        <v>3</v>
      </c>
      <c r="E70">
        <f t="shared" si="6"/>
        <v>22</v>
      </c>
      <c r="F70" s="7">
        <f t="shared" si="5"/>
        <v>1.0051789629209866</v>
      </c>
      <c r="G70" s="7">
        <f t="shared" si="7"/>
        <v>6.4850750754547534E-2</v>
      </c>
    </row>
    <row r="71" spans="1:7" x14ac:dyDescent="0.25">
      <c r="A71">
        <v>201604</v>
      </c>
      <c r="B71">
        <v>201604</v>
      </c>
      <c r="C71" s="5">
        <v>91266090.2999935</v>
      </c>
      <c r="D71">
        <f t="shared" si="4"/>
        <v>4</v>
      </c>
      <c r="E71">
        <f t="shared" si="6"/>
        <v>1</v>
      </c>
      <c r="F71" s="7" t="str">
        <f t="shared" si="5"/>
        <v/>
      </c>
      <c r="G71" s="7" t="str">
        <f t="shared" si="7"/>
        <v/>
      </c>
    </row>
    <row r="72" spans="1:7" x14ac:dyDescent="0.25">
      <c r="A72">
        <v>201604</v>
      </c>
      <c r="B72">
        <v>201605</v>
      </c>
      <c r="C72" s="5">
        <v>8773004.79999993</v>
      </c>
      <c r="D72">
        <f t="shared" si="4"/>
        <v>4</v>
      </c>
      <c r="E72">
        <f t="shared" si="6"/>
        <v>2</v>
      </c>
      <c r="F72" s="7">
        <f t="shared" si="5"/>
        <v>9.6125568337187273E-2</v>
      </c>
      <c r="G72" s="7">
        <f t="shared" si="7"/>
        <v>9.6125568337187273E-2</v>
      </c>
    </row>
    <row r="73" spans="1:7" x14ac:dyDescent="0.25">
      <c r="A73">
        <v>201604</v>
      </c>
      <c r="B73">
        <v>201606</v>
      </c>
      <c r="C73" s="5">
        <v>7379728.9999999404</v>
      </c>
      <c r="D73">
        <f t="shared" si="4"/>
        <v>4</v>
      </c>
      <c r="E73">
        <f t="shared" si="6"/>
        <v>3</v>
      </c>
      <c r="F73" s="7">
        <f t="shared" si="5"/>
        <v>0.84118602100844619</v>
      </c>
      <c r="G73" s="7">
        <f t="shared" si="7"/>
        <v>8.085948434673404E-2</v>
      </c>
    </row>
    <row r="74" spans="1:7" x14ac:dyDescent="0.25">
      <c r="A74">
        <v>201604</v>
      </c>
      <c r="B74">
        <v>201607</v>
      </c>
      <c r="C74" s="5">
        <v>6028442.6999999601</v>
      </c>
      <c r="D74">
        <f t="shared" si="4"/>
        <v>4</v>
      </c>
      <c r="E74">
        <f t="shared" si="6"/>
        <v>4</v>
      </c>
      <c r="F74" s="7">
        <f t="shared" si="5"/>
        <v>0.81689215145976346</v>
      </c>
      <c r="G74" s="7">
        <f t="shared" si="7"/>
        <v>6.6053478133930643E-2</v>
      </c>
    </row>
    <row r="75" spans="1:7" x14ac:dyDescent="0.25">
      <c r="A75">
        <v>201604</v>
      </c>
      <c r="B75">
        <v>201608</v>
      </c>
      <c r="C75" s="5">
        <v>6635924.3999999296</v>
      </c>
      <c r="D75">
        <f t="shared" si="4"/>
        <v>4</v>
      </c>
      <c r="E75">
        <f t="shared" si="6"/>
        <v>5</v>
      </c>
      <c r="F75" s="7">
        <f t="shared" si="5"/>
        <v>1.1007692583691595</v>
      </c>
      <c r="G75" s="7">
        <f t="shared" si="7"/>
        <v>7.2709638138190327E-2</v>
      </c>
    </row>
    <row r="76" spans="1:7" x14ac:dyDescent="0.25">
      <c r="A76">
        <v>201604</v>
      </c>
      <c r="B76">
        <v>201609</v>
      </c>
      <c r="C76" s="5">
        <v>6625572.7999999598</v>
      </c>
      <c r="D76">
        <f t="shared" si="4"/>
        <v>4</v>
      </c>
      <c r="E76">
        <f t="shared" si="6"/>
        <v>6</v>
      </c>
      <c r="F76" s="7">
        <f t="shared" si="5"/>
        <v>0.99844006661679718</v>
      </c>
      <c r="G76" s="7">
        <f t="shared" si="7"/>
        <v>7.2596215946377968E-2</v>
      </c>
    </row>
    <row r="77" spans="1:7" x14ac:dyDescent="0.25">
      <c r="A77">
        <v>201604</v>
      </c>
      <c r="B77">
        <v>201610</v>
      </c>
      <c r="C77" s="5">
        <v>8417579.0999999009</v>
      </c>
      <c r="D77">
        <f t="shared" si="4"/>
        <v>4</v>
      </c>
      <c r="E77">
        <f t="shared" si="6"/>
        <v>7</v>
      </c>
      <c r="F77" s="7">
        <f t="shared" si="5"/>
        <v>1.270468132204351</v>
      </c>
      <c r="G77" s="7">
        <f t="shared" si="7"/>
        <v>9.2231178878498535E-2</v>
      </c>
    </row>
    <row r="78" spans="1:7" x14ac:dyDescent="0.25">
      <c r="A78">
        <v>201604</v>
      </c>
      <c r="B78">
        <v>201611</v>
      </c>
      <c r="C78" s="5">
        <v>8629796.6999998707</v>
      </c>
      <c r="D78">
        <f t="shared" si="4"/>
        <v>4</v>
      </c>
      <c r="E78">
        <f t="shared" si="6"/>
        <v>8</v>
      </c>
      <c r="F78" s="7">
        <f t="shared" si="5"/>
        <v>1.0252112391792043</v>
      </c>
      <c r="G78" s="7">
        <f t="shared" si="7"/>
        <v>9.4556441188984347E-2</v>
      </c>
    </row>
    <row r="79" spans="1:7" x14ac:dyDescent="0.25">
      <c r="A79">
        <v>201604</v>
      </c>
      <c r="B79">
        <v>201612</v>
      </c>
      <c r="C79" s="5">
        <v>6970614.6999999303</v>
      </c>
      <c r="D79">
        <f t="shared" si="4"/>
        <v>4</v>
      </c>
      <c r="E79">
        <f t="shared" si="6"/>
        <v>9</v>
      </c>
      <c r="F79" s="7">
        <f t="shared" si="5"/>
        <v>0.8077379968869991</v>
      </c>
      <c r="G79" s="7">
        <f t="shared" si="7"/>
        <v>7.6376830398753551E-2</v>
      </c>
    </row>
    <row r="80" spans="1:7" x14ac:dyDescent="0.25">
      <c r="A80">
        <v>201604</v>
      </c>
      <c r="B80">
        <v>201701</v>
      </c>
      <c r="C80" s="5">
        <v>5358380.2999999598</v>
      </c>
      <c r="D80">
        <f t="shared" si="4"/>
        <v>4</v>
      </c>
      <c r="E80">
        <f t="shared" si="6"/>
        <v>10</v>
      </c>
      <c r="F80" s="7">
        <f t="shared" si="5"/>
        <v>0.76870986715131639</v>
      </c>
      <c r="G80" s="7">
        <f t="shared" si="7"/>
        <v>5.8711623149264466E-2</v>
      </c>
    </row>
    <row r="81" spans="1:7" x14ac:dyDescent="0.25">
      <c r="A81">
        <v>201604</v>
      </c>
      <c r="B81">
        <v>201702</v>
      </c>
      <c r="C81" s="5">
        <v>4245020.4999999898</v>
      </c>
      <c r="D81">
        <f t="shared" si="4"/>
        <v>4</v>
      </c>
      <c r="E81">
        <f t="shared" si="6"/>
        <v>11</v>
      </c>
      <c r="F81" s="7">
        <f t="shared" si="5"/>
        <v>0.79222083210480998</v>
      </c>
      <c r="G81" s="7">
        <f t="shared" si="7"/>
        <v>4.6512570945534328E-2</v>
      </c>
    </row>
    <row r="82" spans="1:7" x14ac:dyDescent="0.25">
      <c r="A82">
        <v>201604</v>
      </c>
      <c r="B82">
        <v>201703</v>
      </c>
      <c r="C82" s="5">
        <v>5712270.1999999601</v>
      </c>
      <c r="D82">
        <f t="shared" si="4"/>
        <v>4</v>
      </c>
      <c r="E82">
        <f t="shared" si="6"/>
        <v>12</v>
      </c>
      <c r="F82" s="7">
        <f t="shared" si="5"/>
        <v>1.3456401918435903</v>
      </c>
      <c r="G82" s="7">
        <f t="shared" si="7"/>
        <v>6.2589184890287419E-2</v>
      </c>
    </row>
    <row r="83" spans="1:7" x14ac:dyDescent="0.25">
      <c r="A83">
        <v>201604</v>
      </c>
      <c r="B83">
        <v>201704</v>
      </c>
      <c r="C83" s="5">
        <v>5287490.5999999596</v>
      </c>
      <c r="D83">
        <f t="shared" si="4"/>
        <v>4</v>
      </c>
      <c r="E83">
        <f t="shared" si="6"/>
        <v>13</v>
      </c>
      <c r="F83" s="7">
        <f t="shared" si="5"/>
        <v>0.92563734117479191</v>
      </c>
      <c r="G83" s="7">
        <f t="shared" si="7"/>
        <v>5.7934886688143103E-2</v>
      </c>
    </row>
    <row r="84" spans="1:7" x14ac:dyDescent="0.25">
      <c r="A84">
        <v>201604</v>
      </c>
      <c r="B84">
        <v>201705</v>
      </c>
      <c r="C84" s="5">
        <v>4967732.6999999797</v>
      </c>
      <c r="D84">
        <f t="shared" si="4"/>
        <v>4</v>
      </c>
      <c r="E84">
        <f t="shared" si="6"/>
        <v>14</v>
      </c>
      <c r="F84" s="7">
        <f t="shared" si="5"/>
        <v>0.93952558516132734</v>
      </c>
      <c r="G84" s="7">
        <f t="shared" si="7"/>
        <v>5.4431308316932839E-2</v>
      </c>
    </row>
    <row r="85" spans="1:7" x14ac:dyDescent="0.25">
      <c r="A85">
        <v>201604</v>
      </c>
      <c r="B85">
        <v>201706</v>
      </c>
      <c r="C85" s="5">
        <v>3616759.3</v>
      </c>
      <c r="D85">
        <f t="shared" si="4"/>
        <v>4</v>
      </c>
      <c r="E85">
        <f t="shared" si="6"/>
        <v>15</v>
      </c>
      <c r="F85" s="7">
        <f t="shared" si="5"/>
        <v>0.72805030351170352</v>
      </c>
      <c r="G85" s="7">
        <f t="shared" si="7"/>
        <v>3.9628730540682069E-2</v>
      </c>
    </row>
    <row r="86" spans="1:7" x14ac:dyDescent="0.25">
      <c r="A86">
        <v>201604</v>
      </c>
      <c r="B86">
        <v>201707</v>
      </c>
      <c r="C86" s="5">
        <v>3557947.3999999901</v>
      </c>
      <c r="D86">
        <f t="shared" si="4"/>
        <v>4</v>
      </c>
      <c r="E86">
        <f t="shared" si="6"/>
        <v>16</v>
      </c>
      <c r="F86" s="7">
        <f t="shared" si="5"/>
        <v>0.9837390616511279</v>
      </c>
      <c r="G86" s="7">
        <f t="shared" si="7"/>
        <v>3.8984330196515975E-2</v>
      </c>
    </row>
    <row r="87" spans="1:7" x14ac:dyDescent="0.25">
      <c r="A87">
        <v>201604</v>
      </c>
      <c r="B87">
        <v>201708</v>
      </c>
      <c r="C87" s="5">
        <v>3507320.5999999898</v>
      </c>
      <c r="D87">
        <f t="shared" si="4"/>
        <v>4</v>
      </c>
      <c r="E87">
        <f t="shared" si="6"/>
        <v>17</v>
      </c>
      <c r="F87" s="7">
        <f t="shared" si="5"/>
        <v>0.98577078458214407</v>
      </c>
      <c r="G87" s="7">
        <f t="shared" si="7"/>
        <v>3.8429613764228925E-2</v>
      </c>
    </row>
    <row r="88" spans="1:7" x14ac:dyDescent="0.25">
      <c r="A88">
        <v>201604</v>
      </c>
      <c r="B88">
        <v>201709</v>
      </c>
      <c r="C88" s="5">
        <v>3764080.5999999898</v>
      </c>
      <c r="D88">
        <f t="shared" si="4"/>
        <v>4</v>
      </c>
      <c r="E88">
        <f t="shared" si="6"/>
        <v>18</v>
      </c>
      <c r="F88" s="7">
        <f t="shared" si="5"/>
        <v>1.07320688048877</v>
      </c>
      <c r="G88" s="7">
        <f t="shared" si="7"/>
        <v>4.1242925906296413E-2</v>
      </c>
    </row>
    <row r="89" spans="1:7" x14ac:dyDescent="0.25">
      <c r="A89">
        <v>201604</v>
      </c>
      <c r="B89">
        <v>201710</v>
      </c>
      <c r="C89" s="5">
        <v>4888668.3999999901</v>
      </c>
      <c r="D89">
        <f t="shared" si="4"/>
        <v>4</v>
      </c>
      <c r="E89">
        <f t="shared" si="6"/>
        <v>19</v>
      </c>
      <c r="F89" s="7">
        <f t="shared" si="5"/>
        <v>1.2987682569815331</v>
      </c>
      <c r="G89" s="7">
        <f t="shared" si="7"/>
        <v>5.3565002992139114E-2</v>
      </c>
    </row>
    <row r="90" spans="1:7" x14ac:dyDescent="0.25">
      <c r="A90">
        <v>201604</v>
      </c>
      <c r="B90">
        <v>201711</v>
      </c>
      <c r="C90" s="5">
        <v>5415766.99999996</v>
      </c>
      <c r="D90">
        <f t="shared" si="4"/>
        <v>4</v>
      </c>
      <c r="E90">
        <f t="shared" si="6"/>
        <v>20</v>
      </c>
      <c r="F90" s="7">
        <f t="shared" si="5"/>
        <v>1.1078204854311597</v>
      </c>
      <c r="G90" s="7">
        <f t="shared" si="7"/>
        <v>5.9340407616873071E-2</v>
      </c>
    </row>
    <row r="91" spans="1:7" x14ac:dyDescent="0.25">
      <c r="A91">
        <v>201604</v>
      </c>
      <c r="B91">
        <v>201712</v>
      </c>
      <c r="C91" s="5">
        <v>4973759.6999999899</v>
      </c>
      <c r="D91">
        <f t="shared" si="4"/>
        <v>4</v>
      </c>
      <c r="E91">
        <f t="shared" si="6"/>
        <v>21</v>
      </c>
      <c r="F91" s="7">
        <f t="shared" si="5"/>
        <v>0.91838509670006607</v>
      </c>
      <c r="G91" s="7">
        <f t="shared" si="7"/>
        <v>5.4497345987443317E-2</v>
      </c>
    </row>
    <row r="92" spans="1:7" x14ac:dyDescent="0.25">
      <c r="A92">
        <v>201605</v>
      </c>
      <c r="B92">
        <v>201605</v>
      </c>
      <c r="C92" s="5">
        <v>65346879.499994002</v>
      </c>
      <c r="D92">
        <f t="shared" si="4"/>
        <v>5</v>
      </c>
      <c r="E92">
        <f t="shared" si="6"/>
        <v>1</v>
      </c>
      <c r="F92" s="7" t="str">
        <f t="shared" si="5"/>
        <v/>
      </c>
      <c r="G92" s="7" t="str">
        <f t="shared" si="7"/>
        <v/>
      </c>
    </row>
    <row r="93" spans="1:7" x14ac:dyDescent="0.25">
      <c r="A93">
        <v>201605</v>
      </c>
      <c r="B93">
        <v>201606</v>
      </c>
      <c r="C93" s="5">
        <v>7395215.0999999596</v>
      </c>
      <c r="D93">
        <f t="shared" si="4"/>
        <v>5</v>
      </c>
      <c r="E93">
        <f t="shared" si="6"/>
        <v>2</v>
      </c>
      <c r="F93" s="7">
        <f t="shared" si="5"/>
        <v>0.11316860355972527</v>
      </c>
      <c r="G93" s="7">
        <f t="shared" si="7"/>
        <v>0.11316860355972527</v>
      </c>
    </row>
    <row r="94" spans="1:7" x14ac:dyDescent="0.25">
      <c r="A94">
        <v>201605</v>
      </c>
      <c r="B94">
        <v>201607</v>
      </c>
      <c r="C94" s="5">
        <v>5916285.8999999398</v>
      </c>
      <c r="D94">
        <f t="shared" si="4"/>
        <v>5</v>
      </c>
      <c r="E94">
        <f t="shared" si="6"/>
        <v>3</v>
      </c>
      <c r="F94" s="7">
        <f t="shared" si="5"/>
        <v>0.80001539103304409</v>
      </c>
      <c r="G94" s="7">
        <f t="shared" si="7"/>
        <v>9.0536624629497159E-2</v>
      </c>
    </row>
    <row r="95" spans="1:7" x14ac:dyDescent="0.25">
      <c r="A95">
        <v>201605</v>
      </c>
      <c r="B95">
        <v>201608</v>
      </c>
      <c r="C95" s="5">
        <v>5604741.0999999503</v>
      </c>
      <c r="D95">
        <f t="shared" si="4"/>
        <v>5</v>
      </c>
      <c r="E95">
        <f t="shared" si="6"/>
        <v>4</v>
      </c>
      <c r="F95" s="7">
        <f t="shared" si="5"/>
        <v>0.94734115198861624</v>
      </c>
      <c r="G95" s="7">
        <f t="shared" si="7"/>
        <v>8.5769070273668757E-2</v>
      </c>
    </row>
    <row r="96" spans="1:7" x14ac:dyDescent="0.25">
      <c r="A96">
        <v>201605</v>
      </c>
      <c r="B96">
        <v>201609</v>
      </c>
      <c r="C96" s="5">
        <v>5400168.1999999704</v>
      </c>
      <c r="D96">
        <f t="shared" si="4"/>
        <v>5</v>
      </c>
      <c r="E96">
        <f t="shared" si="6"/>
        <v>5</v>
      </c>
      <c r="F96" s="7">
        <f t="shared" si="5"/>
        <v>0.96350002678982238</v>
      </c>
      <c r="G96" s="7">
        <f t="shared" si="7"/>
        <v>8.2638501506418008E-2</v>
      </c>
    </row>
    <row r="97" spans="1:7" x14ac:dyDescent="0.25">
      <c r="A97">
        <v>201605</v>
      </c>
      <c r="B97">
        <v>201610</v>
      </c>
      <c r="C97" s="5">
        <v>6236166.2999999505</v>
      </c>
      <c r="D97">
        <f t="shared" si="4"/>
        <v>5</v>
      </c>
      <c r="E97">
        <f t="shared" si="6"/>
        <v>6</v>
      </c>
      <c r="F97" s="7">
        <f t="shared" si="5"/>
        <v>1.1548096409293296</v>
      </c>
      <c r="G97" s="7">
        <f t="shared" si="7"/>
        <v>9.5431738251564452E-2</v>
      </c>
    </row>
    <row r="98" spans="1:7" x14ac:dyDescent="0.25">
      <c r="A98">
        <v>201605</v>
      </c>
      <c r="B98">
        <v>201611</v>
      </c>
      <c r="C98" s="5">
        <v>6269807.5999999298</v>
      </c>
      <c r="D98">
        <f t="shared" si="4"/>
        <v>5</v>
      </c>
      <c r="E98">
        <f t="shared" si="6"/>
        <v>7</v>
      </c>
      <c r="F98" s="7">
        <f t="shared" si="5"/>
        <v>1.0053945482499367</v>
      </c>
      <c r="G98" s="7">
        <f t="shared" si="7"/>
        <v>9.5946549368137846E-2</v>
      </c>
    </row>
    <row r="99" spans="1:7" x14ac:dyDescent="0.25">
      <c r="A99">
        <v>201605</v>
      </c>
      <c r="B99">
        <v>201612</v>
      </c>
      <c r="C99" s="5">
        <v>5572215.5999999801</v>
      </c>
      <c r="D99">
        <f t="shared" si="4"/>
        <v>5</v>
      </c>
      <c r="E99">
        <f t="shared" si="6"/>
        <v>8</v>
      </c>
      <c r="F99" s="7">
        <f t="shared" si="5"/>
        <v>0.88873789364765232</v>
      </c>
      <c r="G99" s="7">
        <f t="shared" si="7"/>
        <v>8.5271334188199321E-2</v>
      </c>
    </row>
    <row r="100" spans="1:7" x14ac:dyDescent="0.25">
      <c r="A100">
        <v>201605</v>
      </c>
      <c r="B100">
        <v>201701</v>
      </c>
      <c r="C100" s="5">
        <v>3877077.3999999901</v>
      </c>
      <c r="D100">
        <f t="shared" si="4"/>
        <v>5</v>
      </c>
      <c r="E100">
        <f t="shared" si="6"/>
        <v>9</v>
      </c>
      <c r="F100" s="7">
        <f t="shared" si="5"/>
        <v>0.69578739918103738</v>
      </c>
      <c r="G100" s="7">
        <f t="shared" si="7"/>
        <v>5.933071983950429E-2</v>
      </c>
    </row>
    <row r="101" spans="1:7" x14ac:dyDescent="0.25">
      <c r="A101">
        <v>201605</v>
      </c>
      <c r="B101">
        <v>201702</v>
      </c>
      <c r="C101" s="5">
        <v>3108417.8999999901</v>
      </c>
      <c r="D101">
        <f t="shared" si="4"/>
        <v>5</v>
      </c>
      <c r="E101">
        <f t="shared" si="6"/>
        <v>10</v>
      </c>
      <c r="F101" s="7">
        <f t="shared" si="5"/>
        <v>0.80174254452593541</v>
      </c>
      <c r="G101" s="7">
        <f t="shared" si="7"/>
        <v>4.7567962292679566E-2</v>
      </c>
    </row>
    <row r="102" spans="1:7" x14ac:dyDescent="0.25">
      <c r="A102">
        <v>201605</v>
      </c>
      <c r="B102">
        <v>201703</v>
      </c>
      <c r="C102" s="5">
        <v>3994950.4</v>
      </c>
      <c r="D102">
        <f t="shared" si="4"/>
        <v>5</v>
      </c>
      <c r="E102">
        <f t="shared" si="6"/>
        <v>11</v>
      </c>
      <c r="F102" s="7">
        <f t="shared" si="5"/>
        <v>1.2852037687725362</v>
      </c>
      <c r="G102" s="7">
        <f t="shared" si="7"/>
        <v>6.1134524411381674E-2</v>
      </c>
    </row>
    <row r="103" spans="1:7" x14ac:dyDescent="0.25">
      <c r="A103">
        <v>201605</v>
      </c>
      <c r="B103">
        <v>201704</v>
      </c>
      <c r="C103" s="5">
        <v>3559289.29999999</v>
      </c>
      <c r="D103">
        <f t="shared" si="4"/>
        <v>5</v>
      </c>
      <c r="E103">
        <f t="shared" si="6"/>
        <v>12</v>
      </c>
      <c r="F103" s="7">
        <f t="shared" si="5"/>
        <v>0.89094705656420414</v>
      </c>
      <c r="G103" s="7">
        <f t="shared" si="7"/>
        <v>5.4467624578772987E-2</v>
      </c>
    </row>
    <row r="104" spans="1:7" x14ac:dyDescent="0.25">
      <c r="A104">
        <v>201605</v>
      </c>
      <c r="B104">
        <v>201705</v>
      </c>
      <c r="C104" s="5">
        <v>3621753.1</v>
      </c>
      <c r="D104">
        <f t="shared" si="4"/>
        <v>5</v>
      </c>
      <c r="E104">
        <f t="shared" si="6"/>
        <v>13</v>
      </c>
      <c r="F104" s="7">
        <f t="shared" si="5"/>
        <v>1.0175495147303733</v>
      </c>
      <c r="G104" s="7">
        <f t="shared" si="7"/>
        <v>5.5423504958646612E-2</v>
      </c>
    </row>
    <row r="105" spans="1:7" x14ac:dyDescent="0.25">
      <c r="A105">
        <v>201605</v>
      </c>
      <c r="B105">
        <v>201706</v>
      </c>
      <c r="C105" s="5">
        <v>2913649.2</v>
      </c>
      <c r="D105">
        <f t="shared" si="4"/>
        <v>5</v>
      </c>
      <c r="E105">
        <f t="shared" si="6"/>
        <v>14</v>
      </c>
      <c r="F105" s="7">
        <f t="shared" si="5"/>
        <v>0.80448587177298203</v>
      </c>
      <c r="G105" s="7">
        <f t="shared" si="7"/>
        <v>4.4587426703371007E-2</v>
      </c>
    </row>
    <row r="106" spans="1:7" x14ac:dyDescent="0.25">
      <c r="A106">
        <v>201605</v>
      </c>
      <c r="B106">
        <v>201707</v>
      </c>
      <c r="C106" s="5">
        <v>2442988.1</v>
      </c>
      <c r="D106">
        <f t="shared" si="4"/>
        <v>5</v>
      </c>
      <c r="E106">
        <f t="shared" si="6"/>
        <v>15</v>
      </c>
      <c r="F106" s="7">
        <f t="shared" si="5"/>
        <v>0.83846336065439864</v>
      </c>
      <c r="G106" s="7">
        <f t="shared" si="7"/>
        <v>3.738492363664013E-2</v>
      </c>
    </row>
    <row r="107" spans="1:7" x14ac:dyDescent="0.25">
      <c r="A107">
        <v>201605</v>
      </c>
      <c r="B107">
        <v>201708</v>
      </c>
      <c r="C107" s="5">
        <v>2507619.7999999998</v>
      </c>
      <c r="D107">
        <f t="shared" si="4"/>
        <v>5</v>
      </c>
      <c r="E107">
        <f t="shared" si="6"/>
        <v>16</v>
      </c>
      <c r="F107" s="7">
        <f t="shared" si="5"/>
        <v>1.0264560027942828</v>
      </c>
      <c r="G107" s="7">
        <f t="shared" si="7"/>
        <v>3.8373979280835128E-2</v>
      </c>
    </row>
    <row r="108" spans="1:7" x14ac:dyDescent="0.25">
      <c r="A108">
        <v>201605</v>
      </c>
      <c r="B108">
        <v>201709</v>
      </c>
      <c r="C108" s="5">
        <v>2731586.2</v>
      </c>
      <c r="D108">
        <f t="shared" si="4"/>
        <v>5</v>
      </c>
      <c r="E108">
        <f t="shared" si="6"/>
        <v>17</v>
      </c>
      <c r="F108" s="7">
        <f t="shared" si="5"/>
        <v>1.0893143370458314</v>
      </c>
      <c r="G108" s="7">
        <f t="shared" si="7"/>
        <v>4.1801325800113392E-2</v>
      </c>
    </row>
    <row r="109" spans="1:7" x14ac:dyDescent="0.25">
      <c r="A109">
        <v>201605</v>
      </c>
      <c r="B109">
        <v>201710</v>
      </c>
      <c r="C109" s="5">
        <v>3400404.6999999899</v>
      </c>
      <c r="D109">
        <f t="shared" si="4"/>
        <v>5</v>
      </c>
      <c r="E109">
        <f t="shared" si="6"/>
        <v>18</v>
      </c>
      <c r="F109" s="7">
        <f t="shared" si="5"/>
        <v>1.2448461996183717</v>
      </c>
      <c r="G109" s="7">
        <f t="shared" si="7"/>
        <v>5.203622156128055E-2</v>
      </c>
    </row>
    <row r="110" spans="1:7" x14ac:dyDescent="0.25">
      <c r="A110">
        <v>201605</v>
      </c>
      <c r="B110">
        <v>201711</v>
      </c>
      <c r="C110" s="5">
        <v>3365314.3999999901</v>
      </c>
      <c r="D110">
        <f t="shared" si="4"/>
        <v>5</v>
      </c>
      <c r="E110">
        <f t="shared" si="6"/>
        <v>19</v>
      </c>
      <c r="F110" s="7">
        <f t="shared" si="5"/>
        <v>0.98968055184725512</v>
      </c>
      <c r="G110" s="7">
        <f t="shared" si="7"/>
        <v>5.1499236470814169E-2</v>
      </c>
    </row>
    <row r="111" spans="1:7" x14ac:dyDescent="0.25">
      <c r="A111">
        <v>201605</v>
      </c>
      <c r="B111">
        <v>201712</v>
      </c>
      <c r="C111" s="5">
        <v>3346427.7</v>
      </c>
      <c r="D111">
        <f t="shared" si="4"/>
        <v>5</v>
      </c>
      <c r="E111">
        <f t="shared" si="6"/>
        <v>20</v>
      </c>
      <c r="F111" s="7">
        <f t="shared" si="5"/>
        <v>0.99438783490779048</v>
      </c>
      <c r="G111" s="7">
        <f t="shared" si="7"/>
        <v>5.1210214253617228E-2</v>
      </c>
    </row>
    <row r="112" spans="1:7" x14ac:dyDescent="0.25">
      <c r="A112">
        <v>201606</v>
      </c>
      <c r="B112">
        <v>201606</v>
      </c>
      <c r="C112" s="5">
        <v>69431888.399995506</v>
      </c>
      <c r="D112">
        <f t="shared" si="4"/>
        <v>6</v>
      </c>
      <c r="E112">
        <f t="shared" si="6"/>
        <v>1</v>
      </c>
      <c r="F112" s="7" t="str">
        <f t="shared" si="5"/>
        <v/>
      </c>
      <c r="G112" s="7" t="str">
        <f t="shared" si="7"/>
        <v/>
      </c>
    </row>
    <row r="113" spans="1:7" x14ac:dyDescent="0.25">
      <c r="A113">
        <v>201606</v>
      </c>
      <c r="B113">
        <v>201607</v>
      </c>
      <c r="C113" s="5">
        <v>6967968.6999999499</v>
      </c>
      <c r="D113">
        <f t="shared" si="4"/>
        <v>6</v>
      </c>
      <c r="E113">
        <f t="shared" si="6"/>
        <v>2</v>
      </c>
      <c r="F113" s="7">
        <f t="shared" si="5"/>
        <v>0.10035689451304627</v>
      </c>
      <c r="G113" s="7">
        <f t="shared" si="7"/>
        <v>0.10035689451304627</v>
      </c>
    </row>
    <row r="114" spans="1:7" x14ac:dyDescent="0.25">
      <c r="A114">
        <v>201606</v>
      </c>
      <c r="B114">
        <v>201608</v>
      </c>
      <c r="C114" s="5">
        <v>7031030.9999999199</v>
      </c>
      <c r="D114">
        <f t="shared" si="4"/>
        <v>6</v>
      </c>
      <c r="E114">
        <f t="shared" si="6"/>
        <v>3</v>
      </c>
      <c r="F114" s="7">
        <f t="shared" si="5"/>
        <v>1.0090503133287569</v>
      </c>
      <c r="G114" s="7">
        <f t="shared" si="7"/>
        <v>0.10126515585309033</v>
      </c>
    </row>
    <row r="115" spans="1:7" x14ac:dyDescent="0.25">
      <c r="A115">
        <v>201606</v>
      </c>
      <c r="B115">
        <v>201609</v>
      </c>
      <c r="C115" s="5">
        <v>6322236.8999999501</v>
      </c>
      <c r="D115">
        <f t="shared" si="4"/>
        <v>6</v>
      </c>
      <c r="E115">
        <f t="shared" si="6"/>
        <v>4</v>
      </c>
      <c r="F115" s="7">
        <f t="shared" si="5"/>
        <v>0.89919058812285457</v>
      </c>
      <c r="G115" s="7">
        <f t="shared" si="7"/>
        <v>9.1056675047892832E-2</v>
      </c>
    </row>
    <row r="116" spans="1:7" x14ac:dyDescent="0.25">
      <c r="A116">
        <v>201606</v>
      </c>
      <c r="B116">
        <v>201610</v>
      </c>
      <c r="C116" s="5">
        <v>7309049.2999999197</v>
      </c>
      <c r="D116">
        <f t="shared" si="4"/>
        <v>6</v>
      </c>
      <c r="E116">
        <f t="shared" si="6"/>
        <v>5</v>
      </c>
      <c r="F116" s="7">
        <f t="shared" si="5"/>
        <v>1.1560859574876066</v>
      </c>
      <c r="G116" s="7">
        <f t="shared" si="7"/>
        <v>0.10526934335838103</v>
      </c>
    </row>
    <row r="117" spans="1:7" x14ac:dyDescent="0.25">
      <c r="A117">
        <v>201606</v>
      </c>
      <c r="B117">
        <v>201611</v>
      </c>
      <c r="C117" s="5">
        <v>7383301.7999998899</v>
      </c>
      <c r="D117">
        <f t="shared" si="4"/>
        <v>6</v>
      </c>
      <c r="E117">
        <f t="shared" si="6"/>
        <v>6</v>
      </c>
      <c r="F117" s="7">
        <f t="shared" si="5"/>
        <v>1.0101589819622603</v>
      </c>
      <c r="G117" s="7">
        <f t="shared" si="7"/>
        <v>0.1063387727187378</v>
      </c>
    </row>
    <row r="118" spans="1:7" x14ac:dyDescent="0.25">
      <c r="A118">
        <v>201606</v>
      </c>
      <c r="B118">
        <v>201612</v>
      </c>
      <c r="C118" s="5">
        <v>6112115.0999999503</v>
      </c>
      <c r="D118">
        <f t="shared" si="4"/>
        <v>6</v>
      </c>
      <c r="E118">
        <f t="shared" si="6"/>
        <v>7</v>
      </c>
      <c r="F118" s="7">
        <f t="shared" si="5"/>
        <v>0.8278295084727596</v>
      </c>
      <c r="G118" s="7">
        <f t="shared" si="7"/>
        <v>8.8030373951349217E-2</v>
      </c>
    </row>
    <row r="119" spans="1:7" x14ac:dyDescent="0.25">
      <c r="A119">
        <v>201606</v>
      </c>
      <c r="B119">
        <v>201701</v>
      </c>
      <c r="C119" s="5">
        <v>4287160.4999999804</v>
      </c>
      <c r="D119">
        <f t="shared" si="4"/>
        <v>6</v>
      </c>
      <c r="E119">
        <f t="shared" si="6"/>
        <v>8</v>
      </c>
      <c r="F119" s="7">
        <f t="shared" si="5"/>
        <v>0.70142011887178224</v>
      </c>
      <c r="G119" s="7">
        <f t="shared" si="7"/>
        <v>6.1746275361282812E-2</v>
      </c>
    </row>
    <row r="120" spans="1:7" x14ac:dyDescent="0.25">
      <c r="A120">
        <v>201606</v>
      </c>
      <c r="B120">
        <v>201702</v>
      </c>
      <c r="C120" s="5">
        <v>3710088.9</v>
      </c>
      <c r="D120">
        <f t="shared" si="4"/>
        <v>6</v>
      </c>
      <c r="E120">
        <f t="shared" si="6"/>
        <v>9</v>
      </c>
      <c r="F120" s="7">
        <f t="shared" si="5"/>
        <v>0.86539538232823732</v>
      </c>
      <c r="G120" s="7">
        <f t="shared" si="7"/>
        <v>5.3434941573621955E-2</v>
      </c>
    </row>
    <row r="121" spans="1:7" x14ac:dyDescent="0.25">
      <c r="A121">
        <v>201606</v>
      </c>
      <c r="B121">
        <v>201703</v>
      </c>
      <c r="C121" s="5">
        <v>4987784.1999999704</v>
      </c>
      <c r="D121">
        <f t="shared" si="4"/>
        <v>6</v>
      </c>
      <c r="E121">
        <f t="shared" si="6"/>
        <v>10</v>
      </c>
      <c r="F121" s="7">
        <f t="shared" si="5"/>
        <v>1.3443840119302721</v>
      </c>
      <c r="G121" s="7">
        <f t="shared" si="7"/>
        <v>7.1837081130005573E-2</v>
      </c>
    </row>
    <row r="122" spans="1:7" x14ac:dyDescent="0.25">
      <c r="A122">
        <v>201606</v>
      </c>
      <c r="B122">
        <v>201704</v>
      </c>
      <c r="C122" s="5">
        <v>4343495.7999999803</v>
      </c>
      <c r="D122">
        <f t="shared" si="4"/>
        <v>6</v>
      </c>
      <c r="E122">
        <f t="shared" si="6"/>
        <v>11</v>
      </c>
      <c r="F122" s="7">
        <f t="shared" si="5"/>
        <v>0.87082672903130132</v>
      </c>
      <c r="G122" s="7">
        <f t="shared" si="7"/>
        <v>6.2557650383598978E-2</v>
      </c>
    </row>
    <row r="123" spans="1:7" x14ac:dyDescent="0.25">
      <c r="A123">
        <v>201606</v>
      </c>
      <c r="B123">
        <v>201705</v>
      </c>
      <c r="C123" s="5">
        <v>4382551.5999999903</v>
      </c>
      <c r="D123">
        <f t="shared" si="4"/>
        <v>6</v>
      </c>
      <c r="E123">
        <f t="shared" si="6"/>
        <v>12</v>
      </c>
      <c r="F123" s="7">
        <f t="shared" si="5"/>
        <v>1.00899178951664</v>
      </c>
      <c r="G123" s="7">
        <f t="shared" si="7"/>
        <v>6.3120155608503856E-2</v>
      </c>
    </row>
    <row r="124" spans="1:7" x14ac:dyDescent="0.25">
      <c r="A124">
        <v>201606</v>
      </c>
      <c r="B124">
        <v>201706</v>
      </c>
      <c r="C124" s="5">
        <v>3421771.5</v>
      </c>
      <c r="D124">
        <f t="shared" si="4"/>
        <v>6</v>
      </c>
      <c r="E124">
        <f t="shared" si="6"/>
        <v>13</v>
      </c>
      <c r="F124" s="7">
        <f t="shared" si="5"/>
        <v>0.78077152588460286</v>
      </c>
      <c r="G124" s="7">
        <f t="shared" si="7"/>
        <v>4.9282420208525128E-2</v>
      </c>
    </row>
    <row r="125" spans="1:7" x14ac:dyDescent="0.25">
      <c r="A125">
        <v>201606</v>
      </c>
      <c r="B125">
        <v>201707</v>
      </c>
      <c r="C125" s="5">
        <v>3069880.8</v>
      </c>
      <c r="D125">
        <f t="shared" si="4"/>
        <v>6</v>
      </c>
      <c r="E125">
        <f t="shared" si="6"/>
        <v>14</v>
      </c>
      <c r="F125" s="7">
        <f t="shared" si="5"/>
        <v>0.89716125112386957</v>
      </c>
      <c r="G125" s="7">
        <f t="shared" si="7"/>
        <v>4.4214277772692677E-2</v>
      </c>
    </row>
    <row r="126" spans="1:7" x14ac:dyDescent="0.25">
      <c r="A126">
        <v>201606</v>
      </c>
      <c r="B126">
        <v>201708</v>
      </c>
      <c r="C126" s="5">
        <v>2792155.8</v>
      </c>
      <c r="D126">
        <f t="shared" si="4"/>
        <v>6</v>
      </c>
      <c r="E126">
        <f t="shared" si="6"/>
        <v>15</v>
      </c>
      <c r="F126" s="7">
        <f t="shared" si="5"/>
        <v>0.90953231799749357</v>
      </c>
      <c r="G126" s="7">
        <f t="shared" si="7"/>
        <v>4.0214314551182226E-2</v>
      </c>
    </row>
    <row r="127" spans="1:7" x14ac:dyDescent="0.25">
      <c r="A127">
        <v>201606</v>
      </c>
      <c r="B127">
        <v>201709</v>
      </c>
      <c r="C127" s="5">
        <v>2570729</v>
      </c>
      <c r="D127">
        <f t="shared" si="4"/>
        <v>6</v>
      </c>
      <c r="E127">
        <f t="shared" si="6"/>
        <v>16</v>
      </c>
      <c r="F127" s="7">
        <f t="shared" si="5"/>
        <v>0.92069683217533926</v>
      </c>
      <c r="G127" s="7">
        <f t="shared" si="7"/>
        <v>3.7025192015376129E-2</v>
      </c>
    </row>
    <row r="128" spans="1:7" x14ac:dyDescent="0.25">
      <c r="A128">
        <v>201606</v>
      </c>
      <c r="B128">
        <v>201710</v>
      </c>
      <c r="C128" s="5">
        <v>3209569.3</v>
      </c>
      <c r="D128">
        <f t="shared" si="4"/>
        <v>6</v>
      </c>
      <c r="E128">
        <f t="shared" si="6"/>
        <v>17</v>
      </c>
      <c r="F128" s="7">
        <f t="shared" si="5"/>
        <v>1.2485055017467808</v>
      </c>
      <c r="G128" s="7">
        <f t="shared" si="7"/>
        <v>4.6226155934428075E-2</v>
      </c>
    </row>
    <row r="129" spans="1:7" x14ac:dyDescent="0.25">
      <c r="A129">
        <v>201606</v>
      </c>
      <c r="B129">
        <v>201711</v>
      </c>
      <c r="C129" s="5">
        <v>3417852.9</v>
      </c>
      <c r="D129">
        <f t="shared" si="4"/>
        <v>6</v>
      </c>
      <c r="E129">
        <f t="shared" si="6"/>
        <v>18</v>
      </c>
      <c r="F129" s="7">
        <f t="shared" si="5"/>
        <v>1.0648945638905507</v>
      </c>
      <c r="G129" s="7">
        <f t="shared" si="7"/>
        <v>4.9225982164129371E-2</v>
      </c>
    </row>
    <row r="130" spans="1:7" x14ac:dyDescent="0.25">
      <c r="A130">
        <v>201606</v>
      </c>
      <c r="B130">
        <v>201712</v>
      </c>
      <c r="C130" s="5">
        <v>2885806.6999999899</v>
      </c>
      <c r="D130">
        <f t="shared" ref="D130:D193" si="8">VLOOKUP(A130,J:K,2,0)</f>
        <v>6</v>
      </c>
      <c r="E130">
        <f t="shared" si="6"/>
        <v>19</v>
      </c>
      <c r="F130" s="7">
        <f t="shared" ref="F130:F193" si="9">IF(D130&lt;&gt;D129,"",C130/C129)</f>
        <v>0.84433320696744729</v>
      </c>
      <c r="G130" s="7">
        <f t="shared" si="7"/>
        <v>4.1563131386761716E-2</v>
      </c>
    </row>
    <row r="131" spans="1:7" x14ac:dyDescent="0.25">
      <c r="A131">
        <v>201607</v>
      </c>
      <c r="B131">
        <v>201607</v>
      </c>
      <c r="C131" s="5">
        <v>67340672.699994996</v>
      </c>
      <c r="D131">
        <f t="shared" si="8"/>
        <v>7</v>
      </c>
      <c r="E131">
        <f t="shared" ref="E131:E194" si="10">IF(D131=D130,1+E130,1)</f>
        <v>1</v>
      </c>
      <c r="F131" s="7" t="str">
        <f t="shared" si="9"/>
        <v/>
      </c>
      <c r="G131" s="7" t="str">
        <f t="shared" ref="G131:G194" si="11">IF(D131&lt;&gt;D130,"",C131/VLOOKUP(A131,A:C,3,0))</f>
        <v/>
      </c>
    </row>
    <row r="132" spans="1:7" x14ac:dyDescent="0.25">
      <c r="A132">
        <v>201607</v>
      </c>
      <c r="B132">
        <v>201608</v>
      </c>
      <c r="C132" s="5">
        <v>7144969.2999999002</v>
      </c>
      <c r="D132">
        <f t="shared" si="8"/>
        <v>7</v>
      </c>
      <c r="E132">
        <f t="shared" si="10"/>
        <v>2</v>
      </c>
      <c r="F132" s="7">
        <f t="shared" si="9"/>
        <v>0.10610184029243341</v>
      </c>
      <c r="G132" s="7">
        <f t="shared" si="11"/>
        <v>0.10610184029243341</v>
      </c>
    </row>
    <row r="133" spans="1:7" x14ac:dyDescent="0.25">
      <c r="A133">
        <v>201607</v>
      </c>
      <c r="B133">
        <v>201609</v>
      </c>
      <c r="C133" s="5">
        <v>5848847.8999999696</v>
      </c>
      <c r="D133">
        <f t="shared" si="8"/>
        <v>7</v>
      </c>
      <c r="E133">
        <f t="shared" si="10"/>
        <v>3</v>
      </c>
      <c r="F133" s="7">
        <f t="shared" si="9"/>
        <v>0.81859664533478838</v>
      </c>
      <c r="G133" s="7">
        <f t="shared" si="11"/>
        <v>8.6854610527233478E-2</v>
      </c>
    </row>
    <row r="134" spans="1:7" x14ac:dyDescent="0.25">
      <c r="A134">
        <v>201607</v>
      </c>
      <c r="B134">
        <v>201610</v>
      </c>
      <c r="C134" s="5">
        <v>6650945.6999999397</v>
      </c>
      <c r="D134">
        <f t="shared" si="8"/>
        <v>7</v>
      </c>
      <c r="E134">
        <f t="shared" si="10"/>
        <v>4</v>
      </c>
      <c r="F134" s="7">
        <f t="shared" si="9"/>
        <v>1.1371377429732741</v>
      </c>
      <c r="G134" s="7">
        <f t="shared" si="11"/>
        <v>9.8765655781761053E-2</v>
      </c>
    </row>
    <row r="135" spans="1:7" x14ac:dyDescent="0.25">
      <c r="A135">
        <v>201607</v>
      </c>
      <c r="B135">
        <v>201611</v>
      </c>
      <c r="C135" s="5">
        <v>5832118.59999994</v>
      </c>
      <c r="D135">
        <f t="shared" si="8"/>
        <v>7</v>
      </c>
      <c r="E135">
        <f t="shared" si="10"/>
        <v>5</v>
      </c>
      <c r="F135" s="7">
        <f t="shared" si="9"/>
        <v>0.8768856134248687</v>
      </c>
      <c r="G135" s="7">
        <f t="shared" si="11"/>
        <v>8.6606182655498978E-2</v>
      </c>
    </row>
    <row r="136" spans="1:7" x14ac:dyDescent="0.25">
      <c r="A136">
        <v>201607</v>
      </c>
      <c r="B136">
        <v>201612</v>
      </c>
      <c r="C136" s="5">
        <v>5447928.4999999497</v>
      </c>
      <c r="D136">
        <f t="shared" si="8"/>
        <v>7</v>
      </c>
      <c r="E136">
        <f t="shared" si="10"/>
        <v>6</v>
      </c>
      <c r="F136" s="7">
        <f t="shared" si="9"/>
        <v>0.93412512221545108</v>
      </c>
      <c r="G136" s="7">
        <f t="shared" si="11"/>
        <v>8.0901010957681666E-2</v>
      </c>
    </row>
    <row r="137" spans="1:7" x14ac:dyDescent="0.25">
      <c r="A137">
        <v>201607</v>
      </c>
      <c r="B137">
        <v>201701</v>
      </c>
      <c r="C137" s="5">
        <v>4166710.0999999801</v>
      </c>
      <c r="D137">
        <f t="shared" si="8"/>
        <v>7</v>
      </c>
      <c r="E137">
        <f t="shared" si="10"/>
        <v>7</v>
      </c>
      <c r="F137" s="7">
        <f t="shared" si="9"/>
        <v>0.76482466684355688</v>
      </c>
      <c r="G137" s="7">
        <f t="shared" si="11"/>
        <v>6.1875088753015825E-2</v>
      </c>
    </row>
    <row r="138" spans="1:7" x14ac:dyDescent="0.25">
      <c r="A138">
        <v>201607</v>
      </c>
      <c r="B138">
        <v>201702</v>
      </c>
      <c r="C138" s="5">
        <v>3581234.29999999</v>
      </c>
      <c r="D138">
        <f t="shared" si="8"/>
        <v>7</v>
      </c>
      <c r="E138">
        <f t="shared" si="10"/>
        <v>8</v>
      </c>
      <c r="F138" s="7">
        <f t="shared" si="9"/>
        <v>0.85948727270467107</v>
      </c>
      <c r="G138" s="7">
        <f t="shared" si="11"/>
        <v>5.3180851280689036E-2</v>
      </c>
    </row>
    <row r="139" spans="1:7" x14ac:dyDescent="0.25">
      <c r="A139">
        <v>201607</v>
      </c>
      <c r="B139">
        <v>201703</v>
      </c>
      <c r="C139" s="5">
        <v>4652681.5999999801</v>
      </c>
      <c r="D139">
        <f t="shared" si="8"/>
        <v>7</v>
      </c>
      <c r="E139">
        <f t="shared" si="10"/>
        <v>9</v>
      </c>
      <c r="F139" s="7">
        <f t="shared" si="9"/>
        <v>1.2991838037516823</v>
      </c>
      <c r="G139" s="7">
        <f t="shared" si="11"/>
        <v>6.9091700653598098E-2</v>
      </c>
    </row>
    <row r="140" spans="1:7" x14ac:dyDescent="0.25">
      <c r="A140">
        <v>201607</v>
      </c>
      <c r="B140">
        <v>201704</v>
      </c>
      <c r="C140" s="5">
        <v>4081187.5999999898</v>
      </c>
      <c r="D140">
        <f t="shared" si="8"/>
        <v>7</v>
      </c>
      <c r="E140">
        <f t="shared" si="10"/>
        <v>10</v>
      </c>
      <c r="F140" s="7">
        <f t="shared" si="9"/>
        <v>0.87716889975879875</v>
      </c>
      <c r="G140" s="7">
        <f t="shared" si="11"/>
        <v>6.0605091044780922E-2</v>
      </c>
    </row>
    <row r="141" spans="1:7" x14ac:dyDescent="0.25">
      <c r="A141">
        <v>201607</v>
      </c>
      <c r="B141">
        <v>201705</v>
      </c>
      <c r="C141" s="5">
        <v>4188803.5</v>
      </c>
      <c r="D141">
        <f t="shared" si="8"/>
        <v>7</v>
      </c>
      <c r="E141">
        <f t="shared" si="10"/>
        <v>11</v>
      </c>
      <c r="F141" s="7">
        <f t="shared" si="9"/>
        <v>1.026368770698022</v>
      </c>
      <c r="G141" s="7">
        <f t="shared" si="11"/>
        <v>6.2203172793673489E-2</v>
      </c>
    </row>
    <row r="142" spans="1:7" x14ac:dyDescent="0.25">
      <c r="A142">
        <v>201607</v>
      </c>
      <c r="B142">
        <v>201706</v>
      </c>
      <c r="C142" s="5">
        <v>3228765.4</v>
      </c>
      <c r="D142">
        <f t="shared" si="8"/>
        <v>7</v>
      </c>
      <c r="E142">
        <f t="shared" si="10"/>
        <v>12</v>
      </c>
      <c r="F142" s="7">
        <f t="shared" si="9"/>
        <v>0.77080851369609482</v>
      </c>
      <c r="G142" s="7">
        <f t="shared" si="11"/>
        <v>4.7946735168272824E-2</v>
      </c>
    </row>
    <row r="143" spans="1:7" x14ac:dyDescent="0.25">
      <c r="A143">
        <v>201607</v>
      </c>
      <c r="B143">
        <v>201707</v>
      </c>
      <c r="C143" s="5">
        <v>3073816.2</v>
      </c>
      <c r="D143">
        <f t="shared" si="8"/>
        <v>7</v>
      </c>
      <c r="E143">
        <f t="shared" si="10"/>
        <v>13</v>
      </c>
      <c r="F143" s="7">
        <f t="shared" si="9"/>
        <v>0.95200976819189165</v>
      </c>
      <c r="G143" s="7">
        <f t="shared" si="11"/>
        <v>4.5645760233105431E-2</v>
      </c>
    </row>
    <row r="144" spans="1:7" x14ac:dyDescent="0.25">
      <c r="A144">
        <v>201607</v>
      </c>
      <c r="B144">
        <v>201708</v>
      </c>
      <c r="C144" s="5">
        <v>2841716.5</v>
      </c>
      <c r="D144">
        <f t="shared" si="8"/>
        <v>7</v>
      </c>
      <c r="E144">
        <f t="shared" si="10"/>
        <v>14</v>
      </c>
      <c r="F144" s="7">
        <f t="shared" si="9"/>
        <v>0.92449135377710612</v>
      </c>
      <c r="G144" s="7">
        <f t="shared" si="11"/>
        <v>4.2199110672088834E-2</v>
      </c>
    </row>
    <row r="145" spans="1:7" x14ac:dyDescent="0.25">
      <c r="A145">
        <v>201607</v>
      </c>
      <c r="B145">
        <v>201709</v>
      </c>
      <c r="C145" s="5">
        <v>2877435.4</v>
      </c>
      <c r="D145">
        <f t="shared" si="8"/>
        <v>7</v>
      </c>
      <c r="E145">
        <f t="shared" si="10"/>
        <v>15</v>
      </c>
      <c r="F145" s="7">
        <f t="shared" si="9"/>
        <v>1.0125694804530994</v>
      </c>
      <c r="G145" s="7">
        <f t="shared" si="11"/>
        <v>4.2729531568819833E-2</v>
      </c>
    </row>
    <row r="146" spans="1:7" x14ac:dyDescent="0.25">
      <c r="A146">
        <v>201607</v>
      </c>
      <c r="B146">
        <v>201710</v>
      </c>
      <c r="C146" s="5">
        <v>3346488.6</v>
      </c>
      <c r="D146">
        <f t="shared" si="8"/>
        <v>7</v>
      </c>
      <c r="E146">
        <f t="shared" si="10"/>
        <v>16</v>
      </c>
      <c r="F146" s="7">
        <f t="shared" si="9"/>
        <v>1.163010853345309</v>
      </c>
      <c r="G146" s="7">
        <f t="shared" si="11"/>
        <v>4.9694908972898466E-2</v>
      </c>
    </row>
    <row r="147" spans="1:7" x14ac:dyDescent="0.25">
      <c r="A147">
        <v>201607</v>
      </c>
      <c r="B147">
        <v>201711</v>
      </c>
      <c r="C147" s="5">
        <v>2972178.3</v>
      </c>
      <c r="D147">
        <f t="shared" si="8"/>
        <v>7</v>
      </c>
      <c r="E147">
        <f t="shared" si="10"/>
        <v>17</v>
      </c>
      <c r="F147" s="7">
        <f t="shared" si="9"/>
        <v>0.88814834151833055</v>
      </c>
      <c r="G147" s="7">
        <f t="shared" si="11"/>
        <v>4.4136450986184177E-2</v>
      </c>
    </row>
    <row r="148" spans="1:7" x14ac:dyDescent="0.25">
      <c r="A148">
        <v>201607</v>
      </c>
      <c r="B148">
        <v>201712</v>
      </c>
      <c r="C148" s="5">
        <v>2908346</v>
      </c>
      <c r="D148">
        <f t="shared" si="8"/>
        <v>7</v>
      </c>
      <c r="E148">
        <f t="shared" si="10"/>
        <v>18</v>
      </c>
      <c r="F148" s="7">
        <f t="shared" si="9"/>
        <v>0.97852339477749373</v>
      </c>
      <c r="G148" s="7">
        <f t="shared" si="11"/>
        <v>4.3188549852431396E-2</v>
      </c>
    </row>
    <row r="149" spans="1:7" x14ac:dyDescent="0.25">
      <c r="A149">
        <v>201608</v>
      </c>
      <c r="B149">
        <v>201608</v>
      </c>
      <c r="C149" s="5">
        <v>80568803.699993193</v>
      </c>
      <c r="D149">
        <f t="shared" si="8"/>
        <v>8</v>
      </c>
      <c r="E149">
        <f t="shared" si="10"/>
        <v>1</v>
      </c>
      <c r="F149" s="7" t="str">
        <f t="shared" si="9"/>
        <v/>
      </c>
      <c r="G149" s="7" t="str">
        <f t="shared" si="11"/>
        <v/>
      </c>
    </row>
    <row r="150" spans="1:7" x14ac:dyDescent="0.25">
      <c r="A150">
        <v>201608</v>
      </c>
      <c r="B150">
        <v>201609</v>
      </c>
      <c r="C150" s="5">
        <v>7572620.2999999402</v>
      </c>
      <c r="D150">
        <f t="shared" si="8"/>
        <v>8</v>
      </c>
      <c r="E150">
        <f t="shared" si="10"/>
        <v>2</v>
      </c>
      <c r="F150" s="7">
        <f t="shared" si="9"/>
        <v>9.3989484170541066E-2</v>
      </c>
      <c r="G150" s="7">
        <f t="shared" si="11"/>
        <v>9.3989484170541066E-2</v>
      </c>
    </row>
    <row r="151" spans="1:7" x14ac:dyDescent="0.25">
      <c r="A151">
        <v>201608</v>
      </c>
      <c r="B151">
        <v>201610</v>
      </c>
      <c r="C151" s="5">
        <v>7385929.5999999102</v>
      </c>
      <c r="D151">
        <f t="shared" si="8"/>
        <v>8</v>
      </c>
      <c r="E151">
        <f t="shared" si="10"/>
        <v>3</v>
      </c>
      <c r="F151" s="7">
        <f t="shared" si="9"/>
        <v>0.97534661813163515</v>
      </c>
      <c r="G151" s="7">
        <f t="shared" si="11"/>
        <v>9.1672325525674073E-2</v>
      </c>
    </row>
    <row r="152" spans="1:7" x14ac:dyDescent="0.25">
      <c r="A152">
        <v>201608</v>
      </c>
      <c r="B152">
        <v>201611</v>
      </c>
      <c r="C152" s="5">
        <v>7140676.1999998996</v>
      </c>
      <c r="D152">
        <f t="shared" si="8"/>
        <v>8</v>
      </c>
      <c r="E152">
        <f t="shared" si="10"/>
        <v>4</v>
      </c>
      <c r="F152" s="7">
        <f t="shared" si="9"/>
        <v>0.96679451155342533</v>
      </c>
      <c r="G152" s="7">
        <f t="shared" si="11"/>
        <v>8.8628301179560678E-2</v>
      </c>
    </row>
    <row r="153" spans="1:7" x14ac:dyDescent="0.25">
      <c r="A153">
        <v>201608</v>
      </c>
      <c r="B153">
        <v>201612</v>
      </c>
      <c r="C153" s="5">
        <v>6211531.1999999499</v>
      </c>
      <c r="D153">
        <f t="shared" si="8"/>
        <v>8</v>
      </c>
      <c r="E153">
        <f t="shared" si="10"/>
        <v>5</v>
      </c>
      <c r="F153" s="7">
        <f t="shared" si="9"/>
        <v>0.86987997019106356</v>
      </c>
      <c r="G153" s="7">
        <f t="shared" si="11"/>
        <v>7.7095983988160852E-2</v>
      </c>
    </row>
    <row r="154" spans="1:7" x14ac:dyDescent="0.25">
      <c r="A154">
        <v>201608</v>
      </c>
      <c r="B154">
        <v>201701</v>
      </c>
      <c r="C154" s="5">
        <v>4395853.6999999704</v>
      </c>
      <c r="D154">
        <f t="shared" si="8"/>
        <v>8</v>
      </c>
      <c r="E154">
        <f t="shared" si="10"/>
        <v>6</v>
      </c>
      <c r="F154" s="7">
        <f t="shared" si="9"/>
        <v>0.70769244465841308</v>
      </c>
      <c r="G154" s="7">
        <f t="shared" si="11"/>
        <v>5.4560245381927421E-2</v>
      </c>
    </row>
    <row r="155" spans="1:7" x14ac:dyDescent="0.25">
      <c r="A155">
        <v>201608</v>
      </c>
      <c r="B155">
        <v>201702</v>
      </c>
      <c r="C155" s="5">
        <v>3976784.6999999802</v>
      </c>
      <c r="D155">
        <f t="shared" si="8"/>
        <v>8</v>
      </c>
      <c r="E155">
        <f t="shared" si="10"/>
        <v>7</v>
      </c>
      <c r="F155" s="7">
        <f t="shared" si="9"/>
        <v>0.90466720946604906</v>
      </c>
      <c r="G155" s="7">
        <f t="shared" si="11"/>
        <v>4.9358864937451168E-2</v>
      </c>
    </row>
    <row r="156" spans="1:7" x14ac:dyDescent="0.25">
      <c r="A156">
        <v>201608</v>
      </c>
      <c r="B156">
        <v>201703</v>
      </c>
      <c r="C156" s="5">
        <v>5321259.9999999702</v>
      </c>
      <c r="D156">
        <f t="shared" si="8"/>
        <v>8</v>
      </c>
      <c r="E156">
        <f t="shared" si="10"/>
        <v>8</v>
      </c>
      <c r="F156" s="7">
        <f t="shared" si="9"/>
        <v>1.3380809878895372</v>
      </c>
      <c r="G156" s="7">
        <f t="shared" si="11"/>
        <v>6.6046158756610907E-2</v>
      </c>
    </row>
    <row r="157" spans="1:7" x14ac:dyDescent="0.25">
      <c r="A157">
        <v>201608</v>
      </c>
      <c r="B157">
        <v>201704</v>
      </c>
      <c r="C157" s="5">
        <v>4268847.7999999896</v>
      </c>
      <c r="D157">
        <f t="shared" si="8"/>
        <v>8</v>
      </c>
      <c r="E157">
        <f t="shared" si="10"/>
        <v>9</v>
      </c>
      <c r="F157" s="7">
        <f t="shared" si="9"/>
        <v>0.80222499934226355</v>
      </c>
      <c r="G157" s="7">
        <f t="shared" si="11"/>
        <v>5.2983879665081217E-2</v>
      </c>
    </row>
    <row r="158" spans="1:7" x14ac:dyDescent="0.25">
      <c r="A158">
        <v>201608</v>
      </c>
      <c r="B158">
        <v>201705</v>
      </c>
      <c r="C158" s="5">
        <v>4071573.0999999898</v>
      </c>
      <c r="D158">
        <f t="shared" si="8"/>
        <v>8</v>
      </c>
      <c r="E158">
        <f t="shared" si="10"/>
        <v>10</v>
      </c>
      <c r="F158" s="7">
        <f t="shared" si="9"/>
        <v>0.95378736623029747</v>
      </c>
      <c r="G158" s="7">
        <f t="shared" si="11"/>
        <v>5.0535355038420833E-2</v>
      </c>
    </row>
    <row r="159" spans="1:7" x14ac:dyDescent="0.25">
      <c r="A159">
        <v>201608</v>
      </c>
      <c r="B159">
        <v>201706</v>
      </c>
      <c r="C159" s="5">
        <v>3359152.9999999902</v>
      </c>
      <c r="D159">
        <f t="shared" si="8"/>
        <v>8</v>
      </c>
      <c r="E159">
        <f t="shared" si="10"/>
        <v>11</v>
      </c>
      <c r="F159" s="7">
        <f t="shared" si="9"/>
        <v>0.82502583583725875</v>
      </c>
      <c r="G159" s="7">
        <f t="shared" si="11"/>
        <v>4.1692973529905766E-2</v>
      </c>
    </row>
    <row r="160" spans="1:7" x14ac:dyDescent="0.25">
      <c r="A160">
        <v>201608</v>
      </c>
      <c r="B160">
        <v>201707</v>
      </c>
      <c r="C160" s="5">
        <v>2708898.5</v>
      </c>
      <c r="D160">
        <f t="shared" si="8"/>
        <v>8</v>
      </c>
      <c r="E160">
        <f t="shared" si="10"/>
        <v>12</v>
      </c>
      <c r="F160" s="7">
        <f t="shared" si="9"/>
        <v>0.80642307748411812</v>
      </c>
      <c r="G160" s="7">
        <f t="shared" si="11"/>
        <v>3.3622176023450488E-2</v>
      </c>
    </row>
    <row r="161" spans="1:7" x14ac:dyDescent="0.25">
      <c r="A161">
        <v>201608</v>
      </c>
      <c r="B161">
        <v>201708</v>
      </c>
      <c r="C161" s="5">
        <v>2920538.6</v>
      </c>
      <c r="D161">
        <f t="shared" si="8"/>
        <v>8</v>
      </c>
      <c r="E161">
        <f t="shared" si="10"/>
        <v>13</v>
      </c>
      <c r="F161" s="7">
        <f t="shared" si="9"/>
        <v>1.0781277334680499</v>
      </c>
      <c r="G161" s="7">
        <f t="shared" si="11"/>
        <v>3.6249000430426483E-2</v>
      </c>
    </row>
    <row r="162" spans="1:7" x14ac:dyDescent="0.25">
      <c r="A162">
        <v>201608</v>
      </c>
      <c r="B162">
        <v>201709</v>
      </c>
      <c r="C162" s="5">
        <v>3343991</v>
      </c>
      <c r="D162">
        <f t="shared" si="8"/>
        <v>8</v>
      </c>
      <c r="E162">
        <f t="shared" si="10"/>
        <v>14</v>
      </c>
      <c r="F162" s="7">
        <f t="shared" si="9"/>
        <v>1.1449912012804762</v>
      </c>
      <c r="G162" s="7">
        <f t="shared" si="11"/>
        <v>4.1504786548050517E-2</v>
      </c>
    </row>
    <row r="163" spans="1:7" x14ac:dyDescent="0.25">
      <c r="A163">
        <v>201608</v>
      </c>
      <c r="B163">
        <v>201710</v>
      </c>
      <c r="C163" s="5">
        <v>3768930.2</v>
      </c>
      <c r="D163">
        <f t="shared" si="8"/>
        <v>8</v>
      </c>
      <c r="E163">
        <f t="shared" si="10"/>
        <v>15</v>
      </c>
      <c r="F163" s="7">
        <f t="shared" si="9"/>
        <v>1.1270754616265415</v>
      </c>
      <c r="G163" s="7">
        <f t="shared" si="11"/>
        <v>4.6779026458355105E-2</v>
      </c>
    </row>
    <row r="164" spans="1:7" x14ac:dyDescent="0.25">
      <c r="A164">
        <v>201608</v>
      </c>
      <c r="B164">
        <v>201711</v>
      </c>
      <c r="C164" s="5">
        <v>3829744.8</v>
      </c>
      <c r="D164">
        <f t="shared" si="8"/>
        <v>8</v>
      </c>
      <c r="E164">
        <f t="shared" si="10"/>
        <v>16</v>
      </c>
      <c r="F164" s="7">
        <f t="shared" si="9"/>
        <v>1.0161357724268811</v>
      </c>
      <c r="G164" s="7">
        <f t="shared" si="11"/>
        <v>4.7533842183638174E-2</v>
      </c>
    </row>
    <row r="165" spans="1:7" x14ac:dyDescent="0.25">
      <c r="A165">
        <v>201608</v>
      </c>
      <c r="B165">
        <v>201712</v>
      </c>
      <c r="C165" s="5">
        <v>3553975.6</v>
      </c>
      <c r="D165">
        <f t="shared" si="8"/>
        <v>8</v>
      </c>
      <c r="E165">
        <f t="shared" si="10"/>
        <v>17</v>
      </c>
      <c r="F165" s="7">
        <f t="shared" si="9"/>
        <v>0.92799279993800121</v>
      </c>
      <c r="G165" s="7">
        <f t="shared" si="11"/>
        <v>4.4111063299805457E-2</v>
      </c>
    </row>
    <row r="166" spans="1:7" x14ac:dyDescent="0.25">
      <c r="A166">
        <v>201609</v>
      </c>
      <c r="B166">
        <v>201609</v>
      </c>
      <c r="C166" s="5">
        <v>88564741.299987897</v>
      </c>
      <c r="D166">
        <f t="shared" si="8"/>
        <v>9</v>
      </c>
      <c r="E166">
        <f t="shared" si="10"/>
        <v>1</v>
      </c>
      <c r="F166" s="7" t="str">
        <f t="shared" si="9"/>
        <v/>
      </c>
      <c r="G166" s="7" t="str">
        <f t="shared" si="11"/>
        <v/>
      </c>
    </row>
    <row r="167" spans="1:7" x14ac:dyDescent="0.25">
      <c r="A167">
        <v>201609</v>
      </c>
      <c r="B167">
        <v>201610</v>
      </c>
      <c r="C167" s="5">
        <v>9716036.3999999501</v>
      </c>
      <c r="D167">
        <f t="shared" si="8"/>
        <v>9</v>
      </c>
      <c r="E167">
        <f t="shared" si="10"/>
        <v>2</v>
      </c>
      <c r="F167" s="7">
        <f t="shared" si="9"/>
        <v>0.10970546808339492</v>
      </c>
      <c r="G167" s="7">
        <f t="shared" si="11"/>
        <v>0.10970546808339492</v>
      </c>
    </row>
    <row r="168" spans="1:7" x14ac:dyDescent="0.25">
      <c r="A168">
        <v>201609</v>
      </c>
      <c r="B168">
        <v>201611</v>
      </c>
      <c r="C168" s="5">
        <v>8209034.39999991</v>
      </c>
      <c r="D168">
        <f t="shared" si="8"/>
        <v>9</v>
      </c>
      <c r="E168">
        <f t="shared" si="10"/>
        <v>3</v>
      </c>
      <c r="F168" s="7">
        <f t="shared" si="9"/>
        <v>0.84489539376364953</v>
      </c>
      <c r="G168" s="7">
        <f t="shared" si="11"/>
        <v>9.2689644654345441E-2</v>
      </c>
    </row>
    <row r="169" spans="1:7" x14ac:dyDescent="0.25">
      <c r="A169">
        <v>201609</v>
      </c>
      <c r="B169">
        <v>201612</v>
      </c>
      <c r="C169" s="5">
        <v>7175254.7999999505</v>
      </c>
      <c r="D169">
        <f t="shared" si="8"/>
        <v>9</v>
      </c>
      <c r="E169">
        <f t="shared" si="10"/>
        <v>4</v>
      </c>
      <c r="F169" s="7">
        <f t="shared" si="9"/>
        <v>0.87406806335225362</v>
      </c>
      <c r="G169" s="7">
        <f t="shared" si="11"/>
        <v>8.1017058195832284E-2</v>
      </c>
    </row>
    <row r="170" spans="1:7" x14ac:dyDescent="0.25">
      <c r="A170">
        <v>201609</v>
      </c>
      <c r="B170">
        <v>201701</v>
      </c>
      <c r="C170" s="5">
        <v>5041843.7999999598</v>
      </c>
      <c r="D170">
        <f t="shared" si="8"/>
        <v>9</v>
      </c>
      <c r="E170">
        <f t="shared" si="10"/>
        <v>5</v>
      </c>
      <c r="F170" s="7">
        <f t="shared" si="9"/>
        <v>0.70267104660868551</v>
      </c>
      <c r="G170" s="7">
        <f t="shared" si="11"/>
        <v>5.6928341075622252E-2</v>
      </c>
    </row>
    <row r="171" spans="1:7" x14ac:dyDescent="0.25">
      <c r="A171">
        <v>201609</v>
      </c>
      <c r="B171">
        <v>201702</v>
      </c>
      <c r="C171" s="5">
        <v>4380443.1999999797</v>
      </c>
      <c r="D171">
        <f t="shared" si="8"/>
        <v>9</v>
      </c>
      <c r="E171">
        <f t="shared" si="10"/>
        <v>6</v>
      </c>
      <c r="F171" s="7">
        <f t="shared" si="9"/>
        <v>0.86881771307552502</v>
      </c>
      <c r="G171" s="7">
        <f t="shared" si="11"/>
        <v>4.9460351102505601E-2</v>
      </c>
    </row>
    <row r="172" spans="1:7" x14ac:dyDescent="0.25">
      <c r="A172">
        <v>201609</v>
      </c>
      <c r="B172">
        <v>201703</v>
      </c>
      <c r="C172" s="5">
        <v>5798788.09999994</v>
      </c>
      <c r="D172">
        <f t="shared" si="8"/>
        <v>9</v>
      </c>
      <c r="E172">
        <f t="shared" si="10"/>
        <v>7</v>
      </c>
      <c r="F172" s="7">
        <f t="shared" si="9"/>
        <v>1.32379027309382</v>
      </c>
      <c r="G172" s="7">
        <f t="shared" si="11"/>
        <v>6.5475131693302116E-2</v>
      </c>
    </row>
    <row r="173" spans="1:7" x14ac:dyDescent="0.25">
      <c r="A173">
        <v>201609</v>
      </c>
      <c r="B173">
        <v>201704</v>
      </c>
      <c r="C173" s="5">
        <v>4694461.7999999803</v>
      </c>
      <c r="D173">
        <f t="shared" si="8"/>
        <v>9</v>
      </c>
      <c r="E173">
        <f t="shared" si="10"/>
        <v>8</v>
      </c>
      <c r="F173" s="7">
        <f t="shared" si="9"/>
        <v>0.80955912149989218</v>
      </c>
      <c r="G173" s="7">
        <f t="shared" si="11"/>
        <v>5.3005990093719403E-2</v>
      </c>
    </row>
    <row r="174" spans="1:7" x14ac:dyDescent="0.25">
      <c r="A174">
        <v>201609</v>
      </c>
      <c r="B174">
        <v>201705</v>
      </c>
      <c r="C174" s="5">
        <v>4533556.2999999896</v>
      </c>
      <c r="D174">
        <f t="shared" si="8"/>
        <v>9</v>
      </c>
      <c r="E174">
        <f t="shared" si="10"/>
        <v>9</v>
      </c>
      <c r="F174" s="7">
        <f t="shared" si="9"/>
        <v>0.96572439890766792</v>
      </c>
      <c r="G174" s="7">
        <f t="shared" si="11"/>
        <v>5.1189177921762967E-2</v>
      </c>
    </row>
    <row r="175" spans="1:7" x14ac:dyDescent="0.25">
      <c r="A175">
        <v>201609</v>
      </c>
      <c r="B175">
        <v>201706</v>
      </c>
      <c r="C175" s="5">
        <v>3561571.29999999</v>
      </c>
      <c r="D175">
        <f t="shared" si="8"/>
        <v>9</v>
      </c>
      <c r="E175">
        <f t="shared" si="10"/>
        <v>10</v>
      </c>
      <c r="F175" s="7">
        <f t="shared" si="9"/>
        <v>0.78560208902666506</v>
      </c>
      <c r="G175" s="7">
        <f t="shared" si="11"/>
        <v>4.0214325110894629E-2</v>
      </c>
    </row>
    <row r="176" spans="1:7" x14ac:dyDescent="0.25">
      <c r="A176">
        <v>201609</v>
      </c>
      <c r="B176">
        <v>201707</v>
      </c>
      <c r="C176" s="5">
        <v>3024133.6999999899</v>
      </c>
      <c r="D176">
        <f t="shared" si="8"/>
        <v>9</v>
      </c>
      <c r="E176">
        <f t="shared" si="10"/>
        <v>11</v>
      </c>
      <c r="F176" s="7">
        <f t="shared" si="9"/>
        <v>0.84910098528702727</v>
      </c>
      <c r="G176" s="7">
        <f t="shared" si="11"/>
        <v>3.414602307431347E-2</v>
      </c>
    </row>
    <row r="177" spans="1:7" x14ac:dyDescent="0.25">
      <c r="A177">
        <v>201609</v>
      </c>
      <c r="B177">
        <v>201708</v>
      </c>
      <c r="C177" s="5">
        <v>3181304</v>
      </c>
      <c r="D177">
        <f t="shared" si="8"/>
        <v>9</v>
      </c>
      <c r="E177">
        <f t="shared" si="10"/>
        <v>12</v>
      </c>
      <c r="F177" s="7">
        <f t="shared" si="9"/>
        <v>1.0519720077191066</v>
      </c>
      <c r="G177" s="7">
        <f t="shared" si="11"/>
        <v>3.5920660449108487E-2</v>
      </c>
    </row>
    <row r="178" spans="1:7" x14ac:dyDescent="0.25">
      <c r="A178">
        <v>201609</v>
      </c>
      <c r="B178">
        <v>201709</v>
      </c>
      <c r="C178" s="5">
        <v>3412536.4</v>
      </c>
      <c r="D178">
        <f t="shared" si="8"/>
        <v>9</v>
      </c>
      <c r="E178">
        <f t="shared" si="10"/>
        <v>13</v>
      </c>
      <c r="F178" s="7">
        <f t="shared" si="9"/>
        <v>1.0726847858613953</v>
      </c>
      <c r="G178" s="7">
        <f t="shared" si="11"/>
        <v>3.8531545961851821E-2</v>
      </c>
    </row>
    <row r="179" spans="1:7" x14ac:dyDescent="0.25">
      <c r="A179">
        <v>201609</v>
      </c>
      <c r="B179">
        <v>201710</v>
      </c>
      <c r="C179" s="5">
        <v>4002982.2</v>
      </c>
      <c r="D179">
        <f t="shared" si="8"/>
        <v>9</v>
      </c>
      <c r="E179">
        <f t="shared" si="10"/>
        <v>14</v>
      </c>
      <c r="F179" s="7">
        <f t="shared" si="9"/>
        <v>1.1730225646823871</v>
      </c>
      <c r="G179" s="7">
        <f t="shared" si="11"/>
        <v>4.5198372865348696E-2</v>
      </c>
    </row>
    <row r="180" spans="1:7" x14ac:dyDescent="0.25">
      <c r="A180">
        <v>201609</v>
      </c>
      <c r="B180">
        <v>201711</v>
      </c>
      <c r="C180" s="5">
        <v>4483889.8999999901</v>
      </c>
      <c r="D180">
        <f t="shared" si="8"/>
        <v>9</v>
      </c>
      <c r="E180">
        <f t="shared" si="10"/>
        <v>15</v>
      </c>
      <c r="F180" s="7">
        <f t="shared" si="9"/>
        <v>1.1201373565937889</v>
      </c>
      <c r="G180" s="7">
        <f t="shared" si="11"/>
        <v>5.0628385903732129E-2</v>
      </c>
    </row>
    <row r="181" spans="1:7" x14ac:dyDescent="0.25">
      <c r="A181">
        <v>201609</v>
      </c>
      <c r="B181">
        <v>201712</v>
      </c>
      <c r="C181" s="5">
        <v>3942230.6</v>
      </c>
      <c r="D181">
        <f t="shared" si="8"/>
        <v>9</v>
      </c>
      <c r="E181">
        <f t="shared" si="10"/>
        <v>16</v>
      </c>
      <c r="F181" s="7">
        <f t="shared" si="9"/>
        <v>0.87919879567069847</v>
      </c>
      <c r="G181" s="7">
        <f t="shared" si="11"/>
        <v>4.4512415913312661E-2</v>
      </c>
    </row>
    <row r="182" spans="1:7" x14ac:dyDescent="0.25">
      <c r="A182">
        <v>201610</v>
      </c>
      <c r="B182">
        <v>201610</v>
      </c>
      <c r="C182" s="5">
        <v>126292121.19997101</v>
      </c>
      <c r="D182">
        <f t="shared" si="8"/>
        <v>10</v>
      </c>
      <c r="E182">
        <f t="shared" si="10"/>
        <v>1</v>
      </c>
      <c r="F182" s="7" t="str">
        <f t="shared" si="9"/>
        <v/>
      </c>
      <c r="G182" s="7" t="str">
        <f t="shared" si="11"/>
        <v/>
      </c>
    </row>
    <row r="183" spans="1:7" x14ac:dyDescent="0.25">
      <c r="A183">
        <v>201610</v>
      </c>
      <c r="B183">
        <v>201611</v>
      </c>
      <c r="C183" s="5">
        <v>14446789.7000002</v>
      </c>
      <c r="D183">
        <f t="shared" si="8"/>
        <v>10</v>
      </c>
      <c r="E183">
        <f t="shared" si="10"/>
        <v>2</v>
      </c>
      <c r="F183" s="7">
        <f t="shared" si="9"/>
        <v>0.11439185249826588</v>
      </c>
      <c r="G183" s="7">
        <f t="shared" si="11"/>
        <v>0.11439185249826588</v>
      </c>
    </row>
    <row r="184" spans="1:7" x14ac:dyDescent="0.25">
      <c r="A184">
        <v>201610</v>
      </c>
      <c r="B184">
        <v>201612</v>
      </c>
      <c r="C184" s="5">
        <v>11775907.500000101</v>
      </c>
      <c r="D184">
        <f t="shared" si="8"/>
        <v>10</v>
      </c>
      <c r="E184">
        <f t="shared" si="10"/>
        <v>3</v>
      </c>
      <c r="F184" s="7">
        <f t="shared" si="9"/>
        <v>0.81512278814440953</v>
      </c>
      <c r="G184" s="7">
        <f t="shared" si="11"/>
        <v>9.3243405749390523E-2</v>
      </c>
    </row>
    <row r="185" spans="1:7" x14ac:dyDescent="0.25">
      <c r="A185">
        <v>201610</v>
      </c>
      <c r="B185">
        <v>201701</v>
      </c>
      <c r="C185" s="5">
        <v>7998470.8999998802</v>
      </c>
      <c r="D185">
        <f t="shared" si="8"/>
        <v>10</v>
      </c>
      <c r="E185">
        <f t="shared" si="10"/>
        <v>4</v>
      </c>
      <c r="F185" s="7">
        <f t="shared" si="9"/>
        <v>0.67922331251326595</v>
      </c>
      <c r="G185" s="7">
        <f t="shared" si="11"/>
        <v>6.3333094923119532E-2</v>
      </c>
    </row>
    <row r="186" spans="1:7" x14ac:dyDescent="0.25">
      <c r="A186">
        <v>201610</v>
      </c>
      <c r="B186">
        <v>201702</v>
      </c>
      <c r="C186" s="5">
        <v>6296567.1999999397</v>
      </c>
      <c r="D186">
        <f t="shared" si="8"/>
        <v>10</v>
      </c>
      <c r="E186">
        <f t="shared" si="10"/>
        <v>5</v>
      </c>
      <c r="F186" s="7">
        <f t="shared" si="9"/>
        <v>0.7872213675241394</v>
      </c>
      <c r="G186" s="7">
        <f t="shared" si="11"/>
        <v>4.9857165594914286E-2</v>
      </c>
    </row>
    <row r="187" spans="1:7" x14ac:dyDescent="0.25">
      <c r="A187">
        <v>201610</v>
      </c>
      <c r="B187">
        <v>201703</v>
      </c>
      <c r="C187" s="5">
        <v>8534819.9999998994</v>
      </c>
      <c r="D187">
        <f t="shared" si="8"/>
        <v>10</v>
      </c>
      <c r="E187">
        <f t="shared" si="10"/>
        <v>6</v>
      </c>
      <c r="F187" s="7">
        <f t="shared" si="9"/>
        <v>1.3554719149189707</v>
      </c>
      <c r="G187" s="7">
        <f t="shared" si="11"/>
        <v>6.7579987721370693E-2</v>
      </c>
    </row>
    <row r="188" spans="1:7" x14ac:dyDescent="0.25">
      <c r="A188">
        <v>201610</v>
      </c>
      <c r="B188">
        <v>201704</v>
      </c>
      <c r="C188" s="5">
        <v>7339934.6999999303</v>
      </c>
      <c r="D188">
        <f t="shared" si="8"/>
        <v>10</v>
      </c>
      <c r="E188">
        <f t="shared" si="10"/>
        <v>7</v>
      </c>
      <c r="F188" s="7">
        <f t="shared" si="9"/>
        <v>0.85999876974558531</v>
      </c>
      <c r="G188" s="7">
        <f t="shared" si="11"/>
        <v>5.8118706299800559E-2</v>
      </c>
    </row>
    <row r="189" spans="1:7" x14ac:dyDescent="0.25">
      <c r="A189">
        <v>201610</v>
      </c>
      <c r="B189">
        <v>201705</v>
      </c>
      <c r="C189" s="5">
        <v>7218049.9999999497</v>
      </c>
      <c r="D189">
        <f t="shared" si="8"/>
        <v>10</v>
      </c>
      <c r="E189">
        <f t="shared" si="10"/>
        <v>8</v>
      </c>
      <c r="F189" s="7">
        <f t="shared" si="9"/>
        <v>0.98339430730903077</v>
      </c>
      <c r="G189" s="7">
        <f t="shared" si="11"/>
        <v>5.7153604923389369E-2</v>
      </c>
    </row>
    <row r="190" spans="1:7" x14ac:dyDescent="0.25">
      <c r="A190">
        <v>201610</v>
      </c>
      <c r="B190">
        <v>201706</v>
      </c>
      <c r="C190" s="5">
        <v>4710356.6999999899</v>
      </c>
      <c r="D190">
        <f t="shared" si="8"/>
        <v>10</v>
      </c>
      <c r="E190">
        <f t="shared" si="10"/>
        <v>9</v>
      </c>
      <c r="F190" s="7">
        <f t="shared" si="9"/>
        <v>0.65258022596130849</v>
      </c>
      <c r="G190" s="7">
        <f t="shared" si="11"/>
        <v>3.729731241540879E-2</v>
      </c>
    </row>
    <row r="191" spans="1:7" x14ac:dyDescent="0.25">
      <c r="A191">
        <v>201610</v>
      </c>
      <c r="B191">
        <v>201707</v>
      </c>
      <c r="C191" s="5">
        <v>4085707.4999999902</v>
      </c>
      <c r="D191">
        <f t="shared" si="8"/>
        <v>10</v>
      </c>
      <c r="E191">
        <f t="shared" si="10"/>
        <v>10</v>
      </c>
      <c r="F191" s="7">
        <f t="shared" si="9"/>
        <v>0.86738813219814093</v>
      </c>
      <c r="G191" s="7">
        <f t="shared" si="11"/>
        <v>3.2351246152011959E-2</v>
      </c>
    </row>
    <row r="192" spans="1:7" x14ac:dyDescent="0.25">
      <c r="A192">
        <v>201610</v>
      </c>
      <c r="B192">
        <v>201708</v>
      </c>
      <c r="C192" s="5">
        <v>4555080.5999999903</v>
      </c>
      <c r="D192">
        <f t="shared" si="8"/>
        <v>10</v>
      </c>
      <c r="E192">
        <f t="shared" si="10"/>
        <v>11</v>
      </c>
      <c r="F192" s="7">
        <f t="shared" si="9"/>
        <v>1.1148817187720856</v>
      </c>
      <c r="G192" s="7">
        <f t="shared" si="11"/>
        <v>3.6067812914373922E-2</v>
      </c>
    </row>
    <row r="193" spans="1:7" x14ac:dyDescent="0.25">
      <c r="A193">
        <v>201610</v>
      </c>
      <c r="B193">
        <v>201709</v>
      </c>
      <c r="C193" s="5">
        <v>4861959.1999999797</v>
      </c>
      <c r="D193">
        <f t="shared" si="8"/>
        <v>10</v>
      </c>
      <c r="E193">
        <f t="shared" si="10"/>
        <v>12</v>
      </c>
      <c r="F193" s="7">
        <f t="shared" si="9"/>
        <v>1.0673706190841037</v>
      </c>
      <c r="G193" s="7">
        <f t="shared" si="11"/>
        <v>3.8497723799424913E-2</v>
      </c>
    </row>
    <row r="194" spans="1:7" x14ac:dyDescent="0.25">
      <c r="A194">
        <v>201610</v>
      </c>
      <c r="B194">
        <v>201710</v>
      </c>
      <c r="C194" s="5">
        <v>6178513.5999999596</v>
      </c>
      <c r="D194">
        <f t="shared" ref="D194:D257" si="12">VLOOKUP(A194,J:K,2,0)</f>
        <v>10</v>
      </c>
      <c r="E194">
        <f t="shared" si="10"/>
        <v>13</v>
      </c>
      <c r="F194" s="7">
        <f t="shared" ref="F194:F257" si="13">IF(D194&lt;&gt;D193,"",C194/C193)</f>
        <v>1.2707868054507709</v>
      </c>
      <c r="G194" s="7">
        <f t="shared" si="11"/>
        <v>4.8922399444197302E-2</v>
      </c>
    </row>
    <row r="195" spans="1:7" x14ac:dyDescent="0.25">
      <c r="A195">
        <v>201610</v>
      </c>
      <c r="B195">
        <v>201711</v>
      </c>
      <c r="C195" s="5">
        <v>5739227.8999999696</v>
      </c>
      <c r="D195">
        <f t="shared" si="12"/>
        <v>10</v>
      </c>
      <c r="E195">
        <f t="shared" ref="E195:E258" si="14">IF(D195=D194,1+E194,1)</f>
        <v>14</v>
      </c>
      <c r="F195" s="7">
        <f t="shared" si="13"/>
        <v>0.92890107096308849</v>
      </c>
      <c r="G195" s="7">
        <f t="shared" ref="G195:G258" si="15">IF(D195&lt;&gt;D194,"",C195/VLOOKUP(A195,A:C,3,0))</f>
        <v>4.5444069237798874E-2</v>
      </c>
    </row>
    <row r="196" spans="1:7" x14ac:dyDescent="0.25">
      <c r="A196">
        <v>201610</v>
      </c>
      <c r="B196">
        <v>201712</v>
      </c>
      <c r="C196" s="5">
        <v>5569747.3999999696</v>
      </c>
      <c r="D196">
        <f t="shared" si="12"/>
        <v>10</v>
      </c>
      <c r="E196">
        <f t="shared" si="14"/>
        <v>15</v>
      </c>
      <c r="F196" s="7">
        <f t="shared" si="13"/>
        <v>0.97046980831689911</v>
      </c>
      <c r="G196" s="7">
        <f t="shared" si="15"/>
        <v>4.4102097162346567E-2</v>
      </c>
    </row>
    <row r="197" spans="1:7" x14ac:dyDescent="0.25">
      <c r="A197">
        <v>201611</v>
      </c>
      <c r="B197">
        <v>201611</v>
      </c>
      <c r="C197" s="5">
        <v>159236413.69997901</v>
      </c>
      <c r="D197">
        <f t="shared" si="12"/>
        <v>11</v>
      </c>
      <c r="E197">
        <f t="shared" si="14"/>
        <v>1</v>
      </c>
      <c r="F197" s="7" t="str">
        <f t="shared" si="13"/>
        <v/>
      </c>
      <c r="G197" s="7" t="str">
        <f t="shared" si="15"/>
        <v/>
      </c>
    </row>
    <row r="198" spans="1:7" x14ac:dyDescent="0.25">
      <c r="A198">
        <v>201611</v>
      </c>
      <c r="B198">
        <v>201612</v>
      </c>
      <c r="C198" s="5">
        <v>12489429.400000099</v>
      </c>
      <c r="D198">
        <f t="shared" si="12"/>
        <v>11</v>
      </c>
      <c r="E198">
        <f t="shared" si="14"/>
        <v>2</v>
      </c>
      <c r="F198" s="7">
        <f t="shared" si="13"/>
        <v>7.8433249718445189E-2</v>
      </c>
      <c r="G198" s="7">
        <f t="shared" si="15"/>
        <v>7.8433249718445189E-2</v>
      </c>
    </row>
    <row r="199" spans="1:7" x14ac:dyDescent="0.25">
      <c r="A199">
        <v>201611</v>
      </c>
      <c r="B199">
        <v>201701</v>
      </c>
      <c r="C199" s="5">
        <v>7913105.1999998903</v>
      </c>
      <c r="D199">
        <f t="shared" si="12"/>
        <v>11</v>
      </c>
      <c r="E199">
        <f t="shared" si="14"/>
        <v>3</v>
      </c>
      <c r="F199" s="7">
        <f t="shared" si="13"/>
        <v>0.63358420521595871</v>
      </c>
      <c r="G199" s="7">
        <f t="shared" si="15"/>
        <v>4.9694068185365904E-2</v>
      </c>
    </row>
    <row r="200" spans="1:7" x14ac:dyDescent="0.25">
      <c r="A200">
        <v>201611</v>
      </c>
      <c r="B200">
        <v>201702</v>
      </c>
      <c r="C200" s="5">
        <v>5849681.5999999503</v>
      </c>
      <c r="D200">
        <f t="shared" si="12"/>
        <v>11</v>
      </c>
      <c r="E200">
        <f t="shared" si="14"/>
        <v>4</v>
      </c>
      <c r="F200" s="7">
        <f t="shared" si="13"/>
        <v>0.73923971085333628</v>
      </c>
      <c r="G200" s="7">
        <f t="shared" si="15"/>
        <v>3.6735828596475867E-2</v>
      </c>
    </row>
    <row r="201" spans="1:7" x14ac:dyDescent="0.25">
      <c r="A201">
        <v>201611</v>
      </c>
      <c r="B201">
        <v>201703</v>
      </c>
      <c r="C201" s="5">
        <v>7443249.7999999197</v>
      </c>
      <c r="D201">
        <f t="shared" si="12"/>
        <v>11</v>
      </c>
      <c r="E201">
        <f t="shared" si="14"/>
        <v>5</v>
      </c>
      <c r="F201" s="7">
        <f t="shared" si="13"/>
        <v>1.2724196475924403</v>
      </c>
      <c r="G201" s="7">
        <f t="shared" si="15"/>
        <v>4.6743390076744114E-2</v>
      </c>
    </row>
    <row r="202" spans="1:7" x14ac:dyDescent="0.25">
      <c r="A202">
        <v>201611</v>
      </c>
      <c r="B202">
        <v>201704</v>
      </c>
      <c r="C202" s="5">
        <v>6829226.59999994</v>
      </c>
      <c r="D202">
        <f t="shared" si="12"/>
        <v>11</v>
      </c>
      <c r="E202">
        <f t="shared" si="14"/>
        <v>6</v>
      </c>
      <c r="F202" s="7">
        <f t="shared" si="13"/>
        <v>0.91750603345329262</v>
      </c>
      <c r="G202" s="7">
        <f t="shared" si="15"/>
        <v>4.2887342419473493E-2</v>
      </c>
    </row>
    <row r="203" spans="1:7" x14ac:dyDescent="0.25">
      <c r="A203">
        <v>201611</v>
      </c>
      <c r="B203">
        <v>201705</v>
      </c>
      <c r="C203" s="5">
        <v>5756296.6999999704</v>
      </c>
      <c r="D203">
        <f t="shared" si="12"/>
        <v>11</v>
      </c>
      <c r="E203">
        <f t="shared" si="14"/>
        <v>7</v>
      </c>
      <c r="F203" s="7">
        <f t="shared" si="13"/>
        <v>0.84289144835229524</v>
      </c>
      <c r="G203" s="7">
        <f t="shared" si="15"/>
        <v>3.6149374167930848E-2</v>
      </c>
    </row>
    <row r="204" spans="1:7" x14ac:dyDescent="0.25">
      <c r="A204">
        <v>201611</v>
      </c>
      <c r="B204">
        <v>201706</v>
      </c>
      <c r="C204" s="5">
        <v>4975085.4999999702</v>
      </c>
      <c r="D204">
        <f t="shared" si="12"/>
        <v>11</v>
      </c>
      <c r="E204">
        <f t="shared" si="14"/>
        <v>8</v>
      </c>
      <c r="F204" s="7">
        <f t="shared" si="13"/>
        <v>0.86428580027850122</v>
      </c>
      <c r="G204" s="7">
        <f t="shared" si="15"/>
        <v>3.1243390782297091E-2</v>
      </c>
    </row>
    <row r="205" spans="1:7" x14ac:dyDescent="0.25">
      <c r="A205">
        <v>201611</v>
      </c>
      <c r="B205">
        <v>201707</v>
      </c>
      <c r="C205" s="5">
        <v>4453308.2999999803</v>
      </c>
      <c r="D205">
        <f t="shared" si="12"/>
        <v>11</v>
      </c>
      <c r="E205">
        <f t="shared" si="14"/>
        <v>9</v>
      </c>
      <c r="F205" s="7">
        <f t="shared" si="13"/>
        <v>0.89512196323058302</v>
      </c>
      <c r="G205" s="7">
        <f t="shared" si="15"/>
        <v>2.7966645295030075E-2</v>
      </c>
    </row>
    <row r="206" spans="1:7" x14ac:dyDescent="0.25">
      <c r="A206">
        <v>201611</v>
      </c>
      <c r="B206">
        <v>201708</v>
      </c>
      <c r="C206" s="5">
        <v>4524308.5999999903</v>
      </c>
      <c r="D206">
        <f t="shared" si="12"/>
        <v>11</v>
      </c>
      <c r="E206">
        <f t="shared" si="14"/>
        <v>10</v>
      </c>
      <c r="F206" s="7">
        <f t="shared" si="13"/>
        <v>1.0159432707589571</v>
      </c>
      <c r="G206" s="7">
        <f t="shared" si="15"/>
        <v>2.8412525093188448E-2</v>
      </c>
    </row>
    <row r="207" spans="1:7" x14ac:dyDescent="0.25">
      <c r="A207">
        <v>201611</v>
      </c>
      <c r="B207">
        <v>201709</v>
      </c>
      <c r="C207" s="5">
        <v>4781737.7999999896</v>
      </c>
      <c r="D207">
        <f t="shared" si="12"/>
        <v>11</v>
      </c>
      <c r="E207">
        <f t="shared" si="14"/>
        <v>11</v>
      </c>
      <c r="F207" s="7">
        <f t="shared" si="13"/>
        <v>1.0568991248740194</v>
      </c>
      <c r="G207" s="7">
        <f t="shared" si="15"/>
        <v>3.0029172906451986E-2</v>
      </c>
    </row>
    <row r="208" spans="1:7" x14ac:dyDescent="0.25">
      <c r="A208">
        <v>201611</v>
      </c>
      <c r="B208">
        <v>201710</v>
      </c>
      <c r="C208" s="5">
        <v>5793307.0999999801</v>
      </c>
      <c r="D208">
        <f t="shared" si="12"/>
        <v>11</v>
      </c>
      <c r="E208">
        <f t="shared" si="14"/>
        <v>12</v>
      </c>
      <c r="F208" s="7">
        <f t="shared" si="13"/>
        <v>1.2115484667519814</v>
      </c>
      <c r="G208" s="7">
        <f t="shared" si="15"/>
        <v>3.6381798392642044E-2</v>
      </c>
    </row>
    <row r="209" spans="1:7" x14ac:dyDescent="0.25">
      <c r="A209">
        <v>201611</v>
      </c>
      <c r="B209">
        <v>201711</v>
      </c>
      <c r="C209" s="5">
        <v>7242499.5999999298</v>
      </c>
      <c r="D209">
        <f t="shared" si="12"/>
        <v>11</v>
      </c>
      <c r="E209">
        <f t="shared" si="14"/>
        <v>13</v>
      </c>
      <c r="F209" s="7">
        <f t="shared" si="13"/>
        <v>1.2501494353717162</v>
      </c>
      <c r="G209" s="7">
        <f t="shared" si="15"/>
        <v>4.5482684718369068E-2</v>
      </c>
    </row>
    <row r="210" spans="1:7" x14ac:dyDescent="0.25">
      <c r="A210">
        <v>201611</v>
      </c>
      <c r="B210">
        <v>201712</v>
      </c>
      <c r="C210" s="5">
        <v>6241397.3999999799</v>
      </c>
      <c r="D210">
        <f t="shared" si="12"/>
        <v>11</v>
      </c>
      <c r="E210">
        <f t="shared" si="14"/>
        <v>14</v>
      </c>
      <c r="F210" s="7">
        <f t="shared" si="13"/>
        <v>0.86177393782666423</v>
      </c>
      <c r="G210" s="7">
        <f t="shared" si="15"/>
        <v>3.9195792312677551E-2</v>
      </c>
    </row>
    <row r="211" spans="1:7" x14ac:dyDescent="0.25">
      <c r="A211">
        <v>201612</v>
      </c>
      <c r="B211">
        <v>201612</v>
      </c>
      <c r="C211" s="5">
        <v>162969773.399975</v>
      </c>
      <c r="D211">
        <f t="shared" si="12"/>
        <v>12</v>
      </c>
      <c r="E211">
        <f t="shared" si="14"/>
        <v>1</v>
      </c>
      <c r="F211" s="7" t="str">
        <f t="shared" si="13"/>
        <v/>
      </c>
      <c r="G211" s="7" t="str">
        <f t="shared" si="15"/>
        <v/>
      </c>
    </row>
    <row r="212" spans="1:7" x14ac:dyDescent="0.25">
      <c r="A212">
        <v>201612</v>
      </c>
      <c r="B212">
        <v>201701</v>
      </c>
      <c r="C212" s="5">
        <v>9307495.3999999091</v>
      </c>
      <c r="D212">
        <f t="shared" si="12"/>
        <v>12</v>
      </c>
      <c r="E212">
        <f t="shared" si="14"/>
        <v>2</v>
      </c>
      <c r="F212" s="7">
        <f t="shared" si="13"/>
        <v>5.7111789541221369E-2</v>
      </c>
      <c r="G212" s="7">
        <f t="shared" si="15"/>
        <v>5.7111789541221369E-2</v>
      </c>
    </row>
    <row r="213" spans="1:7" x14ac:dyDescent="0.25">
      <c r="A213">
        <v>201612</v>
      </c>
      <c r="B213">
        <v>201702</v>
      </c>
      <c r="C213" s="5">
        <v>6167970.1999999303</v>
      </c>
      <c r="D213">
        <f t="shared" si="12"/>
        <v>12</v>
      </c>
      <c r="E213">
        <f t="shared" si="14"/>
        <v>3</v>
      </c>
      <c r="F213" s="7">
        <f t="shared" si="13"/>
        <v>0.66268850371927024</v>
      </c>
      <c r="G213" s="7">
        <f t="shared" si="15"/>
        <v>3.7847326355801854E-2</v>
      </c>
    </row>
    <row r="214" spans="1:7" x14ac:dyDescent="0.25">
      <c r="A214">
        <v>201612</v>
      </c>
      <c r="B214">
        <v>201703</v>
      </c>
      <c r="C214" s="5">
        <v>7964529.9999999302</v>
      </c>
      <c r="D214">
        <f t="shared" si="12"/>
        <v>12</v>
      </c>
      <c r="E214">
        <f t="shared" si="14"/>
        <v>4</v>
      </c>
      <c r="F214" s="7">
        <f t="shared" si="13"/>
        <v>1.2912724513487468</v>
      </c>
      <c r="G214" s="7">
        <f t="shared" si="15"/>
        <v>4.8871209880452293E-2</v>
      </c>
    </row>
    <row r="215" spans="1:7" x14ac:dyDescent="0.25">
      <c r="A215">
        <v>201612</v>
      </c>
      <c r="B215">
        <v>201704</v>
      </c>
      <c r="C215" s="5">
        <v>6398065.09999994</v>
      </c>
      <c r="D215">
        <f t="shared" si="12"/>
        <v>12</v>
      </c>
      <c r="E215">
        <f t="shared" si="14"/>
        <v>5</v>
      </c>
      <c r="F215" s="7">
        <f t="shared" si="13"/>
        <v>0.80331985691559904</v>
      </c>
      <c r="G215" s="7">
        <f t="shared" si="15"/>
        <v>3.9259213328457152E-2</v>
      </c>
    </row>
    <row r="216" spans="1:7" x14ac:dyDescent="0.25">
      <c r="A216">
        <v>201612</v>
      </c>
      <c r="B216">
        <v>201705</v>
      </c>
      <c r="C216" s="5">
        <v>6497883.6999999397</v>
      </c>
      <c r="D216">
        <f t="shared" si="12"/>
        <v>12</v>
      </c>
      <c r="E216">
        <f t="shared" si="14"/>
        <v>6</v>
      </c>
      <c r="F216" s="7">
        <f t="shared" si="13"/>
        <v>1.0156013729838418</v>
      </c>
      <c r="G216" s="7">
        <f t="shared" si="15"/>
        <v>3.9871710958646618E-2</v>
      </c>
    </row>
    <row r="217" spans="1:7" x14ac:dyDescent="0.25">
      <c r="A217">
        <v>201612</v>
      </c>
      <c r="B217">
        <v>201706</v>
      </c>
      <c r="C217" s="5">
        <v>5193043.0999999801</v>
      </c>
      <c r="D217">
        <f t="shared" si="12"/>
        <v>12</v>
      </c>
      <c r="E217">
        <f t="shared" si="14"/>
        <v>7</v>
      </c>
      <c r="F217" s="7">
        <f t="shared" si="13"/>
        <v>0.79918991163231012</v>
      </c>
      <c r="G217" s="7">
        <f t="shared" si="15"/>
        <v>3.1865069157669804E-2</v>
      </c>
    </row>
    <row r="218" spans="1:7" x14ac:dyDescent="0.25">
      <c r="A218">
        <v>201612</v>
      </c>
      <c r="B218">
        <v>201707</v>
      </c>
      <c r="C218" s="5">
        <v>4448963.3999999799</v>
      </c>
      <c r="D218">
        <f t="shared" si="12"/>
        <v>12</v>
      </c>
      <c r="E218">
        <f t="shared" si="14"/>
        <v>8</v>
      </c>
      <c r="F218" s="7">
        <f t="shared" si="13"/>
        <v>0.85671605537030815</v>
      </c>
      <c r="G218" s="7">
        <f t="shared" si="15"/>
        <v>2.7299316352860942E-2</v>
      </c>
    </row>
    <row r="219" spans="1:7" x14ac:dyDescent="0.25">
      <c r="A219">
        <v>201612</v>
      </c>
      <c r="B219">
        <v>201708</v>
      </c>
      <c r="C219" s="5">
        <v>4503437.4000000004</v>
      </c>
      <c r="D219">
        <f t="shared" si="12"/>
        <v>12</v>
      </c>
      <c r="E219">
        <f t="shared" si="14"/>
        <v>9</v>
      </c>
      <c r="F219" s="7">
        <f t="shared" si="13"/>
        <v>1.0122442005254575</v>
      </c>
      <c r="G219" s="7">
        <f t="shared" si="15"/>
        <v>2.763357465649327E-2</v>
      </c>
    </row>
    <row r="220" spans="1:7" x14ac:dyDescent="0.25">
      <c r="A220">
        <v>201612</v>
      </c>
      <c r="B220">
        <v>201709</v>
      </c>
      <c r="C220" s="5">
        <v>4562368.9999999804</v>
      </c>
      <c r="D220">
        <f t="shared" si="12"/>
        <v>12</v>
      </c>
      <c r="E220">
        <f t="shared" si="14"/>
        <v>10</v>
      </c>
      <c r="F220" s="7">
        <f t="shared" si="13"/>
        <v>1.0130859152166698</v>
      </c>
      <c r="G220" s="7">
        <f t="shared" si="15"/>
        <v>2.7995185271581659E-2</v>
      </c>
    </row>
    <row r="221" spans="1:7" x14ac:dyDescent="0.25">
      <c r="A221">
        <v>201612</v>
      </c>
      <c r="B221">
        <v>201710</v>
      </c>
      <c r="C221" s="5">
        <v>5506211.8999999696</v>
      </c>
      <c r="D221">
        <f t="shared" si="12"/>
        <v>12</v>
      </c>
      <c r="E221">
        <f t="shared" si="14"/>
        <v>11</v>
      </c>
      <c r="F221" s="7">
        <f t="shared" si="13"/>
        <v>1.2068756165930448</v>
      </c>
      <c r="G221" s="7">
        <f t="shared" si="15"/>
        <v>3.3786706486276637E-2</v>
      </c>
    </row>
    <row r="222" spans="1:7" x14ac:dyDescent="0.25">
      <c r="A222">
        <v>201612</v>
      </c>
      <c r="B222">
        <v>201711</v>
      </c>
      <c r="C222" s="5">
        <v>6555080.6999999499</v>
      </c>
      <c r="D222">
        <f t="shared" si="12"/>
        <v>12</v>
      </c>
      <c r="E222">
        <f t="shared" si="14"/>
        <v>12</v>
      </c>
      <c r="F222" s="7">
        <f t="shared" si="13"/>
        <v>1.1904882737985412</v>
      </c>
      <c r="G222" s="7">
        <f t="shared" si="15"/>
        <v>4.0222677882185455E-2</v>
      </c>
    </row>
    <row r="223" spans="1:7" x14ac:dyDescent="0.25">
      <c r="A223">
        <v>201612</v>
      </c>
      <c r="B223">
        <v>201712</v>
      </c>
      <c r="C223" s="5">
        <v>6242995.4999999497</v>
      </c>
      <c r="D223">
        <f t="shared" si="12"/>
        <v>12</v>
      </c>
      <c r="E223">
        <f t="shared" si="14"/>
        <v>13</v>
      </c>
      <c r="F223" s="7">
        <f t="shared" si="13"/>
        <v>0.95239033441647747</v>
      </c>
      <c r="G223" s="7">
        <f t="shared" si="15"/>
        <v>3.8307689639340857E-2</v>
      </c>
    </row>
    <row r="224" spans="1:7" x14ac:dyDescent="0.25">
      <c r="A224">
        <v>201701</v>
      </c>
      <c r="B224">
        <v>201701</v>
      </c>
      <c r="C224" s="5">
        <v>100676803.499979</v>
      </c>
      <c r="D224">
        <f t="shared" si="12"/>
        <v>13</v>
      </c>
      <c r="E224">
        <f t="shared" si="14"/>
        <v>1</v>
      </c>
      <c r="F224" s="7" t="str">
        <f t="shared" si="13"/>
        <v/>
      </c>
      <c r="G224" s="7" t="str">
        <f t="shared" si="15"/>
        <v/>
      </c>
    </row>
    <row r="225" spans="1:7" x14ac:dyDescent="0.25">
      <c r="A225">
        <v>201701</v>
      </c>
      <c r="B225">
        <v>201702</v>
      </c>
      <c r="C225" s="5">
        <v>6939760.0999999102</v>
      </c>
      <c r="D225">
        <f t="shared" si="12"/>
        <v>13</v>
      </c>
      <c r="E225">
        <f t="shared" si="14"/>
        <v>2</v>
      </c>
      <c r="F225" s="7">
        <f t="shared" si="13"/>
        <v>6.8931073084788172E-2</v>
      </c>
      <c r="G225" s="7">
        <f t="shared" si="15"/>
        <v>6.8931073084788172E-2</v>
      </c>
    </row>
    <row r="226" spans="1:7" x14ac:dyDescent="0.25">
      <c r="A226">
        <v>201701</v>
      </c>
      <c r="B226">
        <v>201703</v>
      </c>
      <c r="C226" s="5">
        <v>7173382.9999999404</v>
      </c>
      <c r="D226">
        <f t="shared" si="12"/>
        <v>13</v>
      </c>
      <c r="E226">
        <f t="shared" si="14"/>
        <v>3</v>
      </c>
      <c r="F226" s="7">
        <f t="shared" si="13"/>
        <v>1.0336644057767981</v>
      </c>
      <c r="G226" s="7">
        <f t="shared" si="15"/>
        <v>7.125159669974461E-2</v>
      </c>
    </row>
    <row r="227" spans="1:7" x14ac:dyDescent="0.25">
      <c r="A227">
        <v>201701</v>
      </c>
      <c r="B227">
        <v>201704</v>
      </c>
      <c r="C227" s="5">
        <v>5915908.5999999698</v>
      </c>
      <c r="D227">
        <f t="shared" si="12"/>
        <v>13</v>
      </c>
      <c r="E227">
        <f t="shared" si="14"/>
        <v>4</v>
      </c>
      <c r="F227" s="7">
        <f t="shared" si="13"/>
        <v>0.82470273788532122</v>
      </c>
      <c r="G227" s="7">
        <f t="shared" si="15"/>
        <v>5.8761386876980091E-2</v>
      </c>
    </row>
    <row r="228" spans="1:7" x14ac:dyDescent="0.25">
      <c r="A228">
        <v>201701</v>
      </c>
      <c r="B228">
        <v>201705</v>
      </c>
      <c r="C228" s="5">
        <v>5745154.7999999598</v>
      </c>
      <c r="D228">
        <f t="shared" si="12"/>
        <v>13</v>
      </c>
      <c r="E228">
        <f t="shared" si="14"/>
        <v>5</v>
      </c>
      <c r="F228" s="7">
        <f t="shared" si="13"/>
        <v>0.97113650471205537</v>
      </c>
      <c r="G228" s="7">
        <f t="shared" si="15"/>
        <v>5.7065327863743291E-2</v>
      </c>
    </row>
    <row r="229" spans="1:7" x14ac:dyDescent="0.25">
      <c r="A229">
        <v>201701</v>
      </c>
      <c r="B229">
        <v>201706</v>
      </c>
      <c r="C229" s="5">
        <v>4369264.1999999899</v>
      </c>
      <c r="D229">
        <f t="shared" si="12"/>
        <v>13</v>
      </c>
      <c r="E229">
        <f t="shared" si="14"/>
        <v>6</v>
      </c>
      <c r="F229" s="7">
        <f t="shared" si="13"/>
        <v>0.76051287599770512</v>
      </c>
      <c r="G229" s="7">
        <f t="shared" si="15"/>
        <v>4.339891661340739E-2</v>
      </c>
    </row>
    <row r="230" spans="1:7" x14ac:dyDescent="0.25">
      <c r="A230">
        <v>201701</v>
      </c>
      <c r="B230">
        <v>201707</v>
      </c>
      <c r="C230" s="5">
        <v>4025718.8999999901</v>
      </c>
      <c r="D230">
        <f t="shared" si="12"/>
        <v>13</v>
      </c>
      <c r="E230">
        <f t="shared" si="14"/>
        <v>7</v>
      </c>
      <c r="F230" s="7">
        <f t="shared" si="13"/>
        <v>0.92137227590860704</v>
      </c>
      <c r="G230" s="7">
        <f t="shared" si="15"/>
        <v>3.9986558572063027E-2</v>
      </c>
    </row>
    <row r="231" spans="1:7" x14ac:dyDescent="0.25">
      <c r="A231">
        <v>201701</v>
      </c>
      <c r="B231">
        <v>201708</v>
      </c>
      <c r="C231" s="5">
        <v>3918415.2</v>
      </c>
      <c r="D231">
        <f t="shared" si="12"/>
        <v>13</v>
      </c>
      <c r="E231">
        <f t="shared" si="14"/>
        <v>8</v>
      </c>
      <c r="F231" s="7">
        <f t="shared" si="13"/>
        <v>0.97334545638544456</v>
      </c>
      <c r="G231" s="7">
        <f t="shared" si="15"/>
        <v>3.8920735102607996E-2</v>
      </c>
    </row>
    <row r="232" spans="1:7" x14ac:dyDescent="0.25">
      <c r="A232">
        <v>201701</v>
      </c>
      <c r="B232">
        <v>201709</v>
      </c>
      <c r="C232" s="5">
        <v>4091012.0999999898</v>
      </c>
      <c r="D232">
        <f t="shared" si="12"/>
        <v>13</v>
      </c>
      <c r="E232">
        <f t="shared" si="14"/>
        <v>9</v>
      </c>
      <c r="F232" s="7">
        <f t="shared" si="13"/>
        <v>1.0440476292558252</v>
      </c>
      <c r="G232" s="7">
        <f t="shared" si="15"/>
        <v>4.0635101212771849E-2</v>
      </c>
    </row>
    <row r="233" spans="1:7" x14ac:dyDescent="0.25">
      <c r="A233">
        <v>201701</v>
      </c>
      <c r="B233">
        <v>201710</v>
      </c>
      <c r="C233" s="5">
        <v>4624244.7999999803</v>
      </c>
      <c r="D233">
        <f t="shared" si="12"/>
        <v>13</v>
      </c>
      <c r="E233">
        <f t="shared" si="14"/>
        <v>10</v>
      </c>
      <c r="F233" s="7">
        <f t="shared" si="13"/>
        <v>1.1303424890872338</v>
      </c>
      <c r="G233" s="7">
        <f t="shared" si="15"/>
        <v>4.5931581449156204E-2</v>
      </c>
    </row>
    <row r="234" spans="1:7" x14ac:dyDescent="0.25">
      <c r="A234">
        <v>201701</v>
      </c>
      <c r="B234">
        <v>201711</v>
      </c>
      <c r="C234" s="5">
        <v>5115516.6999999601</v>
      </c>
      <c r="D234">
        <f t="shared" si="12"/>
        <v>13</v>
      </c>
      <c r="E234">
        <f t="shared" si="14"/>
        <v>11</v>
      </c>
      <c r="F234" s="7">
        <f t="shared" si="13"/>
        <v>1.1062382986298611</v>
      </c>
      <c r="G234" s="7">
        <f t="shared" si="15"/>
        <v>5.081127451569345E-2</v>
      </c>
    </row>
    <row r="235" spans="1:7" x14ac:dyDescent="0.25">
      <c r="A235">
        <v>201701</v>
      </c>
      <c r="B235">
        <v>201712</v>
      </c>
      <c r="C235" s="5">
        <v>4701822.2999999803</v>
      </c>
      <c r="D235">
        <f t="shared" si="12"/>
        <v>13</v>
      </c>
      <c r="E235">
        <f t="shared" si="14"/>
        <v>12</v>
      </c>
      <c r="F235" s="7">
        <f t="shared" si="13"/>
        <v>0.91912949868778981</v>
      </c>
      <c r="G235" s="7">
        <f t="shared" si="15"/>
        <v>4.6702141273296992E-2</v>
      </c>
    </row>
    <row r="236" spans="1:7" x14ac:dyDescent="0.25">
      <c r="A236">
        <v>201702</v>
      </c>
      <c r="B236">
        <v>201702</v>
      </c>
      <c r="C236" s="5">
        <v>93105248.599983498</v>
      </c>
      <c r="D236">
        <f t="shared" si="12"/>
        <v>14</v>
      </c>
      <c r="E236">
        <f t="shared" si="14"/>
        <v>1</v>
      </c>
      <c r="F236" s="7" t="str">
        <f t="shared" si="13"/>
        <v/>
      </c>
      <c r="G236" s="7" t="str">
        <f t="shared" si="15"/>
        <v/>
      </c>
    </row>
    <row r="237" spans="1:7" x14ac:dyDescent="0.25">
      <c r="A237">
        <v>201702</v>
      </c>
      <c r="B237">
        <v>201703</v>
      </c>
      <c r="C237" s="5">
        <v>9149282.7999999505</v>
      </c>
      <c r="D237">
        <f t="shared" si="12"/>
        <v>14</v>
      </c>
      <c r="E237">
        <f t="shared" si="14"/>
        <v>2</v>
      </c>
      <c r="F237" s="7">
        <f t="shared" si="13"/>
        <v>9.8268174325046295E-2</v>
      </c>
      <c r="G237" s="7">
        <f t="shared" si="15"/>
        <v>9.8268174325046295E-2</v>
      </c>
    </row>
    <row r="238" spans="1:7" x14ac:dyDescent="0.25">
      <c r="A238">
        <v>201702</v>
      </c>
      <c r="B238">
        <v>201704</v>
      </c>
      <c r="C238" s="5">
        <v>6321506.7999999402</v>
      </c>
      <c r="D238">
        <f t="shared" si="12"/>
        <v>14</v>
      </c>
      <c r="E238">
        <f t="shared" si="14"/>
        <v>3</v>
      </c>
      <c r="F238" s="7">
        <f t="shared" si="13"/>
        <v>0.69092921687806774</v>
      </c>
      <c r="G238" s="7">
        <f t="shared" si="15"/>
        <v>6.7896352730441673E-2</v>
      </c>
    </row>
    <row r="239" spans="1:7" x14ac:dyDescent="0.25">
      <c r="A239">
        <v>201702</v>
      </c>
      <c r="B239">
        <v>201705</v>
      </c>
      <c r="C239" s="5">
        <v>5748111.5999999596</v>
      </c>
      <c r="D239">
        <f t="shared" si="12"/>
        <v>14</v>
      </c>
      <c r="E239">
        <f t="shared" si="14"/>
        <v>4</v>
      </c>
      <c r="F239" s="7">
        <f t="shared" si="13"/>
        <v>0.90929453718218167</v>
      </c>
      <c r="G239" s="7">
        <f t="shared" si="15"/>
        <v>6.1737782632385114E-2</v>
      </c>
    </row>
    <row r="240" spans="1:7" x14ac:dyDescent="0.25">
      <c r="A240">
        <v>201702</v>
      </c>
      <c r="B240">
        <v>201706</v>
      </c>
      <c r="C240" s="5">
        <v>4631137.6999999797</v>
      </c>
      <c r="D240">
        <f t="shared" si="12"/>
        <v>14</v>
      </c>
      <c r="E240">
        <f t="shared" si="14"/>
        <v>5</v>
      </c>
      <c r="F240" s="7">
        <f t="shared" si="13"/>
        <v>0.80567985144895449</v>
      </c>
      <c r="G240" s="7">
        <f t="shared" si="15"/>
        <v>4.9740887540047879E-2</v>
      </c>
    </row>
    <row r="241" spans="1:7" x14ac:dyDescent="0.25">
      <c r="A241">
        <v>201702</v>
      </c>
      <c r="B241">
        <v>201707</v>
      </c>
      <c r="C241" s="5">
        <v>4074564.1999999899</v>
      </c>
      <c r="D241">
        <f t="shared" si="12"/>
        <v>14</v>
      </c>
      <c r="E241">
        <f t="shared" si="14"/>
        <v>6</v>
      </c>
      <c r="F241" s="7">
        <f t="shared" si="13"/>
        <v>0.87981927205490085</v>
      </c>
      <c r="G241" s="7">
        <f t="shared" si="15"/>
        <v>4.3762991466849616E-2</v>
      </c>
    </row>
    <row r="242" spans="1:7" x14ac:dyDescent="0.25">
      <c r="A242">
        <v>201702</v>
      </c>
      <c r="B242">
        <v>201708</v>
      </c>
      <c r="C242" s="5">
        <v>3849300.0000000098</v>
      </c>
      <c r="D242">
        <f t="shared" si="12"/>
        <v>14</v>
      </c>
      <c r="E242">
        <f t="shared" si="14"/>
        <v>7</v>
      </c>
      <c r="F242" s="7">
        <f t="shared" si="13"/>
        <v>0.94471452922499521</v>
      </c>
      <c r="G242" s="7">
        <f t="shared" si="15"/>
        <v>4.134353388108232E-2</v>
      </c>
    </row>
    <row r="243" spans="1:7" x14ac:dyDescent="0.25">
      <c r="A243">
        <v>201702</v>
      </c>
      <c r="B243">
        <v>201709</v>
      </c>
      <c r="C243" s="5">
        <v>4236481.2</v>
      </c>
      <c r="D243">
        <f t="shared" si="12"/>
        <v>14</v>
      </c>
      <c r="E243">
        <f t="shared" si="14"/>
        <v>8</v>
      </c>
      <c r="F243" s="7">
        <f t="shared" si="13"/>
        <v>1.1005848336061075</v>
      </c>
      <c r="G243" s="7">
        <f t="shared" si="15"/>
        <v>4.5502066357199451E-2</v>
      </c>
    </row>
    <row r="244" spans="1:7" x14ac:dyDescent="0.25">
      <c r="A244">
        <v>201702</v>
      </c>
      <c r="B244">
        <v>201710</v>
      </c>
      <c r="C244" s="5">
        <v>5156387.5999999801</v>
      </c>
      <c r="D244">
        <f t="shared" si="12"/>
        <v>14</v>
      </c>
      <c r="E244">
        <f t="shared" si="14"/>
        <v>9</v>
      </c>
      <c r="F244" s="7">
        <f t="shared" si="13"/>
        <v>1.2171392617061489</v>
      </c>
      <c r="G244" s="7">
        <f t="shared" si="15"/>
        <v>5.5382351452105932E-2</v>
      </c>
    </row>
    <row r="245" spans="1:7" x14ac:dyDescent="0.25">
      <c r="A245">
        <v>201702</v>
      </c>
      <c r="B245">
        <v>201711</v>
      </c>
      <c r="C245" s="5">
        <v>4349311.3999999901</v>
      </c>
      <c r="D245">
        <f t="shared" si="12"/>
        <v>14</v>
      </c>
      <c r="E245">
        <f t="shared" si="14"/>
        <v>10</v>
      </c>
      <c r="F245" s="7">
        <f t="shared" si="13"/>
        <v>0.84348030780308425</v>
      </c>
      <c r="G245" s="7">
        <f t="shared" si="15"/>
        <v>4.6713922849680907E-2</v>
      </c>
    </row>
    <row r="246" spans="1:7" x14ac:dyDescent="0.25">
      <c r="A246">
        <v>201702</v>
      </c>
      <c r="B246">
        <v>201712</v>
      </c>
      <c r="C246" s="5">
        <v>4269842.5</v>
      </c>
      <c r="D246">
        <f t="shared" si="12"/>
        <v>14</v>
      </c>
      <c r="E246">
        <f t="shared" si="14"/>
        <v>11</v>
      </c>
      <c r="F246" s="7">
        <f t="shared" si="13"/>
        <v>0.98172839498225162</v>
      </c>
      <c r="G246" s="7">
        <f t="shared" si="15"/>
        <v>4.5860384502541963E-2</v>
      </c>
    </row>
    <row r="247" spans="1:7" x14ac:dyDescent="0.25">
      <c r="A247">
        <v>201703</v>
      </c>
      <c r="B247">
        <v>201703</v>
      </c>
      <c r="C247" s="5">
        <v>117934294.799977</v>
      </c>
      <c r="D247">
        <f t="shared" si="12"/>
        <v>15</v>
      </c>
      <c r="E247">
        <f t="shared" si="14"/>
        <v>1</v>
      </c>
      <c r="F247" s="7" t="str">
        <f t="shared" si="13"/>
        <v/>
      </c>
      <c r="G247" s="7" t="str">
        <f t="shared" si="15"/>
        <v/>
      </c>
    </row>
    <row r="248" spans="1:7" x14ac:dyDescent="0.25">
      <c r="A248">
        <v>201703</v>
      </c>
      <c r="B248">
        <v>201704</v>
      </c>
      <c r="C248" s="5">
        <v>8522249.3999999091</v>
      </c>
      <c r="D248">
        <f t="shared" si="12"/>
        <v>15</v>
      </c>
      <c r="E248">
        <f t="shared" si="14"/>
        <v>2</v>
      </c>
      <c r="F248" s="7">
        <f t="shared" si="13"/>
        <v>7.2262690122954554E-2</v>
      </c>
      <c r="G248" s="7">
        <f t="shared" si="15"/>
        <v>7.2262690122954554E-2</v>
      </c>
    </row>
    <row r="249" spans="1:7" x14ac:dyDescent="0.25">
      <c r="A249">
        <v>201703</v>
      </c>
      <c r="B249">
        <v>201705</v>
      </c>
      <c r="C249" s="5">
        <v>7582773.0999999102</v>
      </c>
      <c r="D249">
        <f t="shared" si="12"/>
        <v>15</v>
      </c>
      <c r="E249">
        <f t="shared" si="14"/>
        <v>3</v>
      </c>
      <c r="F249" s="7">
        <f t="shared" si="13"/>
        <v>0.88976193304082263</v>
      </c>
      <c r="G249" s="7">
        <f t="shared" si="15"/>
        <v>6.4296590850530008E-2</v>
      </c>
    </row>
    <row r="250" spans="1:7" x14ac:dyDescent="0.25">
      <c r="A250">
        <v>201703</v>
      </c>
      <c r="B250">
        <v>201706</v>
      </c>
      <c r="C250" s="5">
        <v>5049831.4999999804</v>
      </c>
      <c r="D250">
        <f t="shared" si="12"/>
        <v>15</v>
      </c>
      <c r="E250">
        <f t="shared" si="14"/>
        <v>4</v>
      </c>
      <c r="F250" s="7">
        <f t="shared" si="13"/>
        <v>0.66596104530676781</v>
      </c>
      <c r="G250" s="7">
        <f t="shared" si="15"/>
        <v>4.2819024852480528E-2</v>
      </c>
    </row>
    <row r="251" spans="1:7" x14ac:dyDescent="0.25">
      <c r="A251">
        <v>201703</v>
      </c>
      <c r="B251">
        <v>201707</v>
      </c>
      <c r="C251" s="5">
        <v>4657070.5999999801</v>
      </c>
      <c r="D251">
        <f t="shared" si="12"/>
        <v>15</v>
      </c>
      <c r="E251">
        <f t="shared" si="14"/>
        <v>5</v>
      </c>
      <c r="F251" s="7">
        <f t="shared" si="13"/>
        <v>0.92222296922184399</v>
      </c>
      <c r="G251" s="7">
        <f t="shared" si="15"/>
        <v>3.948868823863852E-2</v>
      </c>
    </row>
    <row r="252" spans="1:7" x14ac:dyDescent="0.25">
      <c r="A252">
        <v>201703</v>
      </c>
      <c r="B252">
        <v>201708</v>
      </c>
      <c r="C252" s="5">
        <v>4518898.2999999896</v>
      </c>
      <c r="D252">
        <f t="shared" si="12"/>
        <v>15</v>
      </c>
      <c r="E252">
        <f t="shared" si="14"/>
        <v>6</v>
      </c>
      <c r="F252" s="7">
        <f t="shared" si="13"/>
        <v>0.97033064089687815</v>
      </c>
      <c r="G252" s="7">
        <f t="shared" si="15"/>
        <v>3.831708416677513E-2</v>
      </c>
    </row>
    <row r="253" spans="1:7" x14ac:dyDescent="0.25">
      <c r="A253">
        <v>201703</v>
      </c>
      <c r="B253">
        <v>201709</v>
      </c>
      <c r="C253" s="5">
        <v>4603210.4999999804</v>
      </c>
      <c r="D253">
        <f t="shared" si="12"/>
        <v>15</v>
      </c>
      <c r="E253">
        <f t="shared" si="14"/>
        <v>7</v>
      </c>
      <c r="F253" s="7">
        <f t="shared" si="13"/>
        <v>1.0186576891982702</v>
      </c>
      <c r="G253" s="7">
        <f t="shared" si="15"/>
        <v>3.9031992414142777E-2</v>
      </c>
    </row>
    <row r="254" spans="1:7" x14ac:dyDescent="0.25">
      <c r="A254">
        <v>201703</v>
      </c>
      <c r="B254">
        <v>201710</v>
      </c>
      <c r="C254" s="5">
        <v>5357471.6999999704</v>
      </c>
      <c r="D254">
        <f t="shared" si="12"/>
        <v>15</v>
      </c>
      <c r="E254">
        <f t="shared" si="14"/>
        <v>8</v>
      </c>
      <c r="F254" s="7">
        <f t="shared" si="13"/>
        <v>1.1638554656581517</v>
      </c>
      <c r="G254" s="7">
        <f t="shared" si="15"/>
        <v>4.5427597706727586E-2</v>
      </c>
    </row>
    <row r="255" spans="1:7" x14ac:dyDescent="0.25">
      <c r="A255">
        <v>201703</v>
      </c>
      <c r="B255">
        <v>201711</v>
      </c>
      <c r="C255" s="5">
        <v>5715908.0999999503</v>
      </c>
      <c r="D255">
        <f t="shared" si="12"/>
        <v>15</v>
      </c>
      <c r="E255">
        <f t="shared" si="14"/>
        <v>9</v>
      </c>
      <c r="F255" s="7">
        <f t="shared" si="13"/>
        <v>1.0669040211635614</v>
      </c>
      <c r="G255" s="7">
        <f t="shared" si="15"/>
        <v>4.8466886665108247E-2</v>
      </c>
    </row>
    <row r="256" spans="1:7" x14ac:dyDescent="0.25">
      <c r="A256">
        <v>201703</v>
      </c>
      <c r="B256">
        <v>201712</v>
      </c>
      <c r="C256" s="5">
        <v>4782136.0999999996</v>
      </c>
      <c r="D256">
        <f t="shared" si="12"/>
        <v>15</v>
      </c>
      <c r="E256">
        <f t="shared" si="14"/>
        <v>10</v>
      </c>
      <c r="F256" s="7">
        <f t="shared" si="13"/>
        <v>0.83663628181846406</v>
      </c>
      <c r="G256" s="7">
        <f t="shared" si="15"/>
        <v>4.0549155850813055E-2</v>
      </c>
    </row>
    <row r="257" spans="1:7" x14ac:dyDescent="0.25">
      <c r="A257">
        <v>201704</v>
      </c>
      <c r="B257">
        <v>201704</v>
      </c>
      <c r="C257" s="5">
        <v>107164715.699977</v>
      </c>
      <c r="D257">
        <f t="shared" si="12"/>
        <v>16</v>
      </c>
      <c r="E257">
        <f t="shared" si="14"/>
        <v>1</v>
      </c>
      <c r="F257" s="7" t="str">
        <f t="shared" si="13"/>
        <v/>
      </c>
      <c r="G257" s="7" t="str">
        <f t="shared" si="15"/>
        <v/>
      </c>
    </row>
    <row r="258" spans="1:7" x14ac:dyDescent="0.25">
      <c r="A258">
        <v>201704</v>
      </c>
      <c r="B258">
        <v>201705</v>
      </c>
      <c r="C258" s="5">
        <v>8446127.8999998998</v>
      </c>
      <c r="D258">
        <f t="shared" ref="D258:D301" si="16">VLOOKUP(A258,J:K,2,0)</f>
        <v>16</v>
      </c>
      <c r="E258">
        <f t="shared" si="14"/>
        <v>2</v>
      </c>
      <c r="F258" s="7">
        <f t="shared" ref="F258:F301" si="17">IF(D258&lt;&gt;D257,"",C258/C257)</f>
        <v>7.8814447878964633E-2</v>
      </c>
      <c r="G258" s="7">
        <f t="shared" si="15"/>
        <v>7.8814447878964633E-2</v>
      </c>
    </row>
    <row r="259" spans="1:7" x14ac:dyDescent="0.25">
      <c r="A259">
        <v>201704</v>
      </c>
      <c r="B259">
        <v>201706</v>
      </c>
      <c r="C259" s="5">
        <v>5354918.7999999598</v>
      </c>
      <c r="D259">
        <f t="shared" si="16"/>
        <v>16</v>
      </c>
      <c r="E259">
        <f t="shared" ref="E259:E301" si="18">IF(D259=D258,1+E258,1)</f>
        <v>3</v>
      </c>
      <c r="F259" s="7">
        <f t="shared" si="17"/>
        <v>0.63400872724174862</v>
      </c>
      <c r="G259" s="7">
        <f t="shared" ref="G259:G301" si="19">IF(D259&lt;&gt;D258,"",C259/VLOOKUP(A259,A:C,3,0))</f>
        <v>4.9969047788003505E-2</v>
      </c>
    </row>
    <row r="260" spans="1:7" x14ac:dyDescent="0.25">
      <c r="A260">
        <v>201704</v>
      </c>
      <c r="B260">
        <v>201707</v>
      </c>
      <c r="C260" s="5">
        <v>4915243.1999999704</v>
      </c>
      <c r="D260">
        <f t="shared" si="16"/>
        <v>16</v>
      </c>
      <c r="E260">
        <f t="shared" si="18"/>
        <v>4</v>
      </c>
      <c r="F260" s="7">
        <f t="shared" si="17"/>
        <v>0.91789313406582507</v>
      </c>
      <c r="G260" s="7">
        <f t="shared" si="19"/>
        <v>4.5866245880415518E-2</v>
      </c>
    </row>
    <row r="261" spans="1:7" x14ac:dyDescent="0.25">
      <c r="A261">
        <v>201704</v>
      </c>
      <c r="B261">
        <v>201708</v>
      </c>
      <c r="C261" s="5">
        <v>4188224.6</v>
      </c>
      <c r="D261">
        <f t="shared" si="16"/>
        <v>16</v>
      </c>
      <c r="E261">
        <f t="shared" si="18"/>
        <v>5</v>
      </c>
      <c r="F261" s="7">
        <f t="shared" si="17"/>
        <v>0.85208898717362047</v>
      </c>
      <c r="G261" s="7">
        <f t="shared" si="19"/>
        <v>3.9082122997699503E-2</v>
      </c>
    </row>
    <row r="262" spans="1:7" x14ac:dyDescent="0.25">
      <c r="A262">
        <v>201704</v>
      </c>
      <c r="B262">
        <v>201709</v>
      </c>
      <c r="C262" s="5">
        <v>4197064.1999999899</v>
      </c>
      <c r="D262">
        <f t="shared" si="16"/>
        <v>16</v>
      </c>
      <c r="E262">
        <f t="shared" si="18"/>
        <v>6</v>
      </c>
      <c r="F262" s="7">
        <f t="shared" si="17"/>
        <v>1.0021105840407867</v>
      </c>
      <c r="G262" s="7">
        <f t="shared" si="19"/>
        <v>3.9164609102778511E-2</v>
      </c>
    </row>
    <row r="263" spans="1:7" x14ac:dyDescent="0.25">
      <c r="A263">
        <v>201704</v>
      </c>
      <c r="B263">
        <v>201710</v>
      </c>
      <c r="C263" s="5">
        <v>5003535.5999999801</v>
      </c>
      <c r="D263">
        <f t="shared" si="16"/>
        <v>16</v>
      </c>
      <c r="E263">
        <f t="shared" si="18"/>
        <v>7</v>
      </c>
      <c r="F263" s="7">
        <f t="shared" si="17"/>
        <v>1.1921513137683222</v>
      </c>
      <c r="G263" s="7">
        <f t="shared" si="19"/>
        <v>4.6690140195100191E-2</v>
      </c>
    </row>
    <row r="264" spans="1:7" x14ac:dyDescent="0.25">
      <c r="A264">
        <v>201704</v>
      </c>
      <c r="B264">
        <v>201711</v>
      </c>
      <c r="C264" s="5">
        <v>5349472.0999999698</v>
      </c>
      <c r="D264">
        <f t="shared" si="16"/>
        <v>16</v>
      </c>
      <c r="E264">
        <f t="shared" si="18"/>
        <v>8</v>
      </c>
      <c r="F264" s="7">
        <f t="shared" si="17"/>
        <v>1.0691384108469202</v>
      </c>
      <c r="G264" s="7">
        <f t="shared" si="19"/>
        <v>4.9918222290409327E-2</v>
      </c>
    </row>
    <row r="265" spans="1:7" x14ac:dyDescent="0.25">
      <c r="A265">
        <v>201704</v>
      </c>
      <c r="B265">
        <v>201712</v>
      </c>
      <c r="C265" s="5">
        <v>4184141.4999999902</v>
      </c>
      <c r="D265">
        <f t="shared" si="16"/>
        <v>16</v>
      </c>
      <c r="E265">
        <f t="shared" si="18"/>
        <v>9</v>
      </c>
      <c r="F265" s="7">
        <f t="shared" si="17"/>
        <v>0.78215970132828883</v>
      </c>
      <c r="G265" s="7">
        <f t="shared" si="19"/>
        <v>3.9044021837505688E-2</v>
      </c>
    </row>
    <row r="266" spans="1:7" x14ac:dyDescent="0.25">
      <c r="A266">
        <v>201705</v>
      </c>
      <c r="B266">
        <v>201705</v>
      </c>
      <c r="C266" s="5">
        <v>123131022.699974</v>
      </c>
      <c r="D266">
        <f t="shared" si="16"/>
        <v>17</v>
      </c>
      <c r="E266">
        <f t="shared" si="18"/>
        <v>1</v>
      </c>
      <c r="F266" s="7" t="str">
        <f t="shared" si="17"/>
        <v/>
      </c>
      <c r="G266" s="7" t="str">
        <f t="shared" si="19"/>
        <v/>
      </c>
    </row>
    <row r="267" spans="1:7" x14ac:dyDescent="0.25">
      <c r="A267">
        <v>201705</v>
      </c>
      <c r="B267">
        <v>201706</v>
      </c>
      <c r="C267" s="5">
        <v>8428331.79999993</v>
      </c>
      <c r="D267">
        <f t="shared" si="16"/>
        <v>17</v>
      </c>
      <c r="E267">
        <f t="shared" si="18"/>
        <v>2</v>
      </c>
      <c r="F267" s="7">
        <f t="shared" si="17"/>
        <v>6.84501079840516E-2</v>
      </c>
      <c r="G267" s="7">
        <f t="shared" si="19"/>
        <v>6.84501079840516E-2</v>
      </c>
    </row>
    <row r="268" spans="1:7" x14ac:dyDescent="0.25">
      <c r="A268">
        <v>201705</v>
      </c>
      <c r="B268">
        <v>201707</v>
      </c>
      <c r="C268" s="5">
        <v>6310730.2999999402</v>
      </c>
      <c r="D268">
        <f t="shared" si="16"/>
        <v>17</v>
      </c>
      <c r="E268">
        <f t="shared" si="18"/>
        <v>3</v>
      </c>
      <c r="F268" s="7">
        <f t="shared" si="17"/>
        <v>0.74875200095942984</v>
      </c>
      <c r="G268" s="7">
        <f t="shared" si="19"/>
        <v>5.1252155318947681E-2</v>
      </c>
    </row>
    <row r="269" spans="1:7" x14ac:dyDescent="0.25">
      <c r="A269">
        <v>201705</v>
      </c>
      <c r="B269">
        <v>201708</v>
      </c>
      <c r="C269" s="5">
        <v>5500454.3999999799</v>
      </c>
      <c r="D269">
        <f t="shared" si="16"/>
        <v>17</v>
      </c>
      <c r="E269">
        <f t="shared" si="18"/>
        <v>4</v>
      </c>
      <c r="F269" s="7">
        <f t="shared" si="17"/>
        <v>0.87160346560841495</v>
      </c>
      <c r="G269" s="7">
        <f t="shared" si="19"/>
        <v>4.4671556195895558E-2</v>
      </c>
    </row>
    <row r="270" spans="1:7" x14ac:dyDescent="0.25">
      <c r="A270">
        <v>201705</v>
      </c>
      <c r="B270">
        <v>201709</v>
      </c>
      <c r="C270" s="5">
        <v>5028741.8999999603</v>
      </c>
      <c r="D270">
        <f t="shared" si="16"/>
        <v>17</v>
      </c>
      <c r="E270">
        <f t="shared" si="18"/>
        <v>5</v>
      </c>
      <c r="F270" s="7">
        <f t="shared" si="17"/>
        <v>0.91424117614718858</v>
      </c>
      <c r="G270" s="7">
        <f t="shared" si="19"/>
        <v>4.0840576076860785E-2</v>
      </c>
    </row>
    <row r="271" spans="1:7" x14ac:dyDescent="0.25">
      <c r="A271">
        <v>201705</v>
      </c>
      <c r="B271">
        <v>201710</v>
      </c>
      <c r="C271" s="5">
        <v>5979021.29999997</v>
      </c>
      <c r="D271">
        <f t="shared" si="16"/>
        <v>17</v>
      </c>
      <c r="E271">
        <f t="shared" si="18"/>
        <v>6</v>
      </c>
      <c r="F271" s="7">
        <f t="shared" si="17"/>
        <v>1.1889696108682803</v>
      </c>
      <c r="G271" s="7">
        <f t="shared" si="19"/>
        <v>4.8558203845741568E-2</v>
      </c>
    </row>
    <row r="272" spans="1:7" x14ac:dyDescent="0.25">
      <c r="A272">
        <v>201705</v>
      </c>
      <c r="B272">
        <v>201711</v>
      </c>
      <c r="C272" s="5">
        <v>5764898.29999997</v>
      </c>
      <c r="D272">
        <f t="shared" si="16"/>
        <v>17</v>
      </c>
      <c r="E272">
        <f t="shared" si="18"/>
        <v>7</v>
      </c>
      <c r="F272" s="7">
        <f t="shared" si="17"/>
        <v>0.96418761712723766</v>
      </c>
      <c r="G272" s="7">
        <f t="shared" si="19"/>
        <v>4.6819218858004233E-2</v>
      </c>
    </row>
    <row r="273" spans="1:7" x14ac:dyDescent="0.25">
      <c r="A273">
        <v>201705</v>
      </c>
      <c r="B273">
        <v>201712</v>
      </c>
      <c r="C273" s="5">
        <v>4761000.9999999804</v>
      </c>
      <c r="D273">
        <f t="shared" si="16"/>
        <v>17</v>
      </c>
      <c r="E273">
        <f t="shared" si="18"/>
        <v>8</v>
      </c>
      <c r="F273" s="7">
        <f t="shared" si="17"/>
        <v>0.82586036253232864</v>
      </c>
      <c r="G273" s="7">
        <f t="shared" si="19"/>
        <v>3.8666137059551818E-2</v>
      </c>
    </row>
    <row r="274" spans="1:7" x14ac:dyDescent="0.25">
      <c r="A274">
        <v>201706</v>
      </c>
      <c r="B274">
        <v>201706</v>
      </c>
      <c r="C274" s="5">
        <v>104977254.899977</v>
      </c>
      <c r="D274">
        <f t="shared" si="16"/>
        <v>18</v>
      </c>
      <c r="E274">
        <f t="shared" si="18"/>
        <v>1</v>
      </c>
      <c r="F274" s="7" t="str">
        <f t="shared" si="17"/>
        <v/>
      </c>
      <c r="G274" s="7" t="str">
        <f t="shared" si="19"/>
        <v/>
      </c>
    </row>
    <row r="275" spans="1:7" x14ac:dyDescent="0.25">
      <c r="A275">
        <v>201706</v>
      </c>
      <c r="B275">
        <v>201707</v>
      </c>
      <c r="C275" s="5">
        <v>8865894.7999998908</v>
      </c>
      <c r="D275">
        <f t="shared" si="16"/>
        <v>18</v>
      </c>
      <c r="E275">
        <f t="shared" si="18"/>
        <v>2</v>
      </c>
      <c r="F275" s="7">
        <f t="shared" si="17"/>
        <v>8.4455388059512249E-2</v>
      </c>
      <c r="G275" s="7">
        <f t="shared" si="19"/>
        <v>8.4455388059512249E-2</v>
      </c>
    </row>
    <row r="276" spans="1:7" x14ac:dyDescent="0.25">
      <c r="A276">
        <v>201706</v>
      </c>
      <c r="B276">
        <v>201708</v>
      </c>
      <c r="C276" s="5">
        <v>6988671.1999999201</v>
      </c>
      <c r="D276">
        <f t="shared" si="16"/>
        <v>18</v>
      </c>
      <c r="E276">
        <f t="shared" si="18"/>
        <v>3</v>
      </c>
      <c r="F276" s="7">
        <f t="shared" si="17"/>
        <v>0.78826462050959667</v>
      </c>
      <c r="G276" s="7">
        <f t="shared" si="19"/>
        <v>6.6573194418722142E-2</v>
      </c>
    </row>
    <row r="277" spans="1:7" x14ac:dyDescent="0.25">
      <c r="A277">
        <v>201706</v>
      </c>
      <c r="B277">
        <v>201709</v>
      </c>
      <c r="C277" s="5">
        <v>6004254.8999999501</v>
      </c>
      <c r="D277">
        <f t="shared" si="16"/>
        <v>18</v>
      </c>
      <c r="E277">
        <f t="shared" si="18"/>
        <v>4</v>
      </c>
      <c r="F277" s="7">
        <f t="shared" si="17"/>
        <v>0.85914113401128656</v>
      </c>
      <c r="G277" s="7">
        <f t="shared" si="19"/>
        <v>5.7195769747654793E-2</v>
      </c>
    </row>
    <row r="278" spans="1:7" x14ac:dyDescent="0.25">
      <c r="A278">
        <v>201706</v>
      </c>
      <c r="B278">
        <v>201710</v>
      </c>
      <c r="C278" s="5">
        <v>5937971.8999999501</v>
      </c>
      <c r="D278">
        <f t="shared" si="16"/>
        <v>18</v>
      </c>
      <c r="E278">
        <f t="shared" si="18"/>
        <v>5</v>
      </c>
      <c r="F278" s="7">
        <f t="shared" si="17"/>
        <v>0.98896066187996112</v>
      </c>
      <c r="G278" s="7">
        <f t="shared" si="19"/>
        <v>5.6564366306374535E-2</v>
      </c>
    </row>
    <row r="279" spans="1:7" x14ac:dyDescent="0.25">
      <c r="A279">
        <v>201706</v>
      </c>
      <c r="B279">
        <v>201711</v>
      </c>
      <c r="C279" s="5">
        <v>5617618.9999999497</v>
      </c>
      <c r="D279">
        <f t="shared" si="16"/>
        <v>18</v>
      </c>
      <c r="E279">
        <f t="shared" si="18"/>
        <v>6</v>
      </c>
      <c r="F279" s="7">
        <f t="shared" si="17"/>
        <v>0.94605011519168636</v>
      </c>
      <c r="G279" s="7">
        <f t="shared" si="19"/>
        <v>5.3512725259890377E-2</v>
      </c>
    </row>
    <row r="280" spans="1:7" x14ac:dyDescent="0.25">
      <c r="A280">
        <v>201706</v>
      </c>
      <c r="B280">
        <v>201712</v>
      </c>
      <c r="C280" s="5">
        <v>5141068.7999999803</v>
      </c>
      <c r="D280">
        <f t="shared" si="16"/>
        <v>18</v>
      </c>
      <c r="E280">
        <f t="shared" si="18"/>
        <v>7</v>
      </c>
      <c r="F280" s="7">
        <f t="shared" si="17"/>
        <v>0.91516865063295072</v>
      </c>
      <c r="G280" s="7">
        <f t="shared" si="19"/>
        <v>4.8973168567785691E-2</v>
      </c>
    </row>
    <row r="281" spans="1:7" x14ac:dyDescent="0.25">
      <c r="A281">
        <v>201707</v>
      </c>
      <c r="B281">
        <v>201707</v>
      </c>
      <c r="C281" s="5">
        <v>108994806.199974</v>
      </c>
      <c r="D281">
        <f t="shared" si="16"/>
        <v>19</v>
      </c>
      <c r="E281">
        <f t="shared" si="18"/>
        <v>1</v>
      </c>
      <c r="F281" s="7" t="str">
        <f t="shared" si="17"/>
        <v/>
      </c>
      <c r="G281" s="7" t="str">
        <f t="shared" si="19"/>
        <v/>
      </c>
    </row>
    <row r="282" spans="1:7" x14ac:dyDescent="0.25">
      <c r="A282">
        <v>201707</v>
      </c>
      <c r="B282">
        <v>201708</v>
      </c>
      <c r="C282" s="5">
        <v>8090613.29999993</v>
      </c>
      <c r="D282">
        <f t="shared" si="16"/>
        <v>19</v>
      </c>
      <c r="E282">
        <f t="shared" si="18"/>
        <v>2</v>
      </c>
      <c r="F282" s="7">
        <f t="shared" si="17"/>
        <v>7.4229347086098671E-2</v>
      </c>
      <c r="G282" s="7">
        <f t="shared" si="19"/>
        <v>7.4229347086098671E-2</v>
      </c>
    </row>
    <row r="283" spans="1:7" x14ac:dyDescent="0.25">
      <c r="A283">
        <v>201707</v>
      </c>
      <c r="B283">
        <v>201709</v>
      </c>
      <c r="C283" s="5">
        <v>4889045.6999999797</v>
      </c>
      <c r="D283">
        <f t="shared" si="16"/>
        <v>19</v>
      </c>
      <c r="E283">
        <f t="shared" si="18"/>
        <v>3</v>
      </c>
      <c r="F283" s="7">
        <f t="shared" si="17"/>
        <v>0.60428616703260585</v>
      </c>
      <c r="G283" s="7">
        <f t="shared" si="19"/>
        <v>4.4855767631991492E-2</v>
      </c>
    </row>
    <row r="284" spans="1:7" x14ac:dyDescent="0.25">
      <c r="A284">
        <v>201707</v>
      </c>
      <c r="B284">
        <v>201710</v>
      </c>
      <c r="C284" s="5">
        <v>5646041.7999999598</v>
      </c>
      <c r="D284">
        <f t="shared" si="16"/>
        <v>19</v>
      </c>
      <c r="E284">
        <f t="shared" si="18"/>
        <v>4</v>
      </c>
      <c r="F284" s="7">
        <f t="shared" si="17"/>
        <v>1.1548351450263563</v>
      </c>
      <c r="G284" s="7">
        <f t="shared" si="19"/>
        <v>5.1801016918559435E-2</v>
      </c>
    </row>
    <row r="285" spans="1:7" x14ac:dyDescent="0.25">
      <c r="A285">
        <v>201707</v>
      </c>
      <c r="B285">
        <v>201711</v>
      </c>
      <c r="C285" s="5">
        <v>5469260.2999999598</v>
      </c>
      <c r="D285">
        <f t="shared" si="16"/>
        <v>19</v>
      </c>
      <c r="E285">
        <f t="shared" si="18"/>
        <v>5</v>
      </c>
      <c r="F285" s="7">
        <f t="shared" si="17"/>
        <v>0.96868930371716322</v>
      </c>
      <c r="G285" s="7">
        <f t="shared" si="19"/>
        <v>5.0179091010680327E-2</v>
      </c>
    </row>
    <row r="286" spans="1:7" x14ac:dyDescent="0.25">
      <c r="A286">
        <v>201707</v>
      </c>
      <c r="B286">
        <v>201712</v>
      </c>
      <c r="C286" s="5">
        <v>5067091.3999999696</v>
      </c>
      <c r="D286">
        <f t="shared" si="16"/>
        <v>19</v>
      </c>
      <c r="E286">
        <f t="shared" si="18"/>
        <v>6</v>
      </c>
      <c r="F286" s="7">
        <f t="shared" si="17"/>
        <v>0.92646740547346174</v>
      </c>
      <c r="G286" s="7">
        <f t="shared" si="19"/>
        <v>4.6489292257681711E-2</v>
      </c>
    </row>
    <row r="287" spans="1:7" x14ac:dyDescent="0.25">
      <c r="A287">
        <v>201708</v>
      </c>
      <c r="B287">
        <v>201708</v>
      </c>
      <c r="C287" s="5">
        <v>120646008.699972</v>
      </c>
      <c r="D287">
        <f t="shared" si="16"/>
        <v>20</v>
      </c>
      <c r="E287">
        <f t="shared" si="18"/>
        <v>1</v>
      </c>
      <c r="F287" s="7" t="str">
        <f t="shared" si="17"/>
        <v/>
      </c>
      <c r="G287" s="7" t="str">
        <f t="shared" si="19"/>
        <v/>
      </c>
    </row>
    <row r="288" spans="1:7" x14ac:dyDescent="0.25">
      <c r="A288">
        <v>201708</v>
      </c>
      <c r="B288">
        <v>201709</v>
      </c>
      <c r="C288" s="5">
        <v>7973635.5999999102</v>
      </c>
      <c r="D288">
        <f t="shared" si="16"/>
        <v>20</v>
      </c>
      <c r="E288">
        <f t="shared" si="18"/>
        <v>2</v>
      </c>
      <c r="F288" s="7">
        <f t="shared" si="17"/>
        <v>6.6091167755322186E-2</v>
      </c>
      <c r="G288" s="7">
        <f t="shared" si="19"/>
        <v>6.6091167755322186E-2</v>
      </c>
    </row>
    <row r="289" spans="1:7" x14ac:dyDescent="0.25">
      <c r="A289">
        <v>201708</v>
      </c>
      <c r="B289">
        <v>201710</v>
      </c>
      <c r="C289" s="5">
        <v>7102996.59999994</v>
      </c>
      <c r="D289">
        <f t="shared" si="16"/>
        <v>20</v>
      </c>
      <c r="E289">
        <f t="shared" si="18"/>
        <v>3</v>
      </c>
      <c r="F289" s="7">
        <f t="shared" si="17"/>
        <v>0.89081028483418778</v>
      </c>
      <c r="G289" s="7">
        <f t="shared" si="19"/>
        <v>5.887469197314265E-2</v>
      </c>
    </row>
    <row r="290" spans="1:7" x14ac:dyDescent="0.25">
      <c r="A290">
        <v>201708</v>
      </c>
      <c r="B290">
        <v>201711</v>
      </c>
      <c r="C290" s="5">
        <v>6307841.3999999696</v>
      </c>
      <c r="D290">
        <f t="shared" si="16"/>
        <v>20</v>
      </c>
      <c r="E290">
        <f t="shared" si="18"/>
        <v>4</v>
      </c>
      <c r="F290" s="7">
        <f t="shared" si="17"/>
        <v>0.88805355756470772</v>
      </c>
      <c r="G290" s="7">
        <f t="shared" si="19"/>
        <v>5.228387965727567E-2</v>
      </c>
    </row>
    <row r="291" spans="1:7" x14ac:dyDescent="0.25">
      <c r="A291">
        <v>201708</v>
      </c>
      <c r="B291">
        <v>201712</v>
      </c>
      <c r="C291" s="5">
        <v>5998446.2999999505</v>
      </c>
      <c r="D291">
        <f t="shared" si="16"/>
        <v>20</v>
      </c>
      <c r="E291">
        <f t="shared" si="18"/>
        <v>5</v>
      </c>
      <c r="F291" s="7">
        <f t="shared" si="17"/>
        <v>0.95095071667464237</v>
      </c>
      <c r="G291" s="7">
        <f t="shared" si="19"/>
        <v>4.9719392830617049E-2</v>
      </c>
    </row>
    <row r="292" spans="1:7" x14ac:dyDescent="0.25">
      <c r="A292">
        <v>201709</v>
      </c>
      <c r="B292">
        <v>201709</v>
      </c>
      <c r="C292" s="5">
        <v>121681594.299971</v>
      </c>
      <c r="D292">
        <f t="shared" si="16"/>
        <v>21</v>
      </c>
      <c r="E292">
        <f t="shared" si="18"/>
        <v>1</v>
      </c>
      <c r="F292" s="7" t="str">
        <f t="shared" si="17"/>
        <v/>
      </c>
      <c r="G292" s="7" t="str">
        <f t="shared" si="19"/>
        <v/>
      </c>
    </row>
    <row r="293" spans="1:7" x14ac:dyDescent="0.25">
      <c r="A293">
        <v>201709</v>
      </c>
      <c r="B293">
        <v>201710</v>
      </c>
      <c r="C293" s="5">
        <v>10277351.699999901</v>
      </c>
      <c r="D293">
        <f t="shared" si="16"/>
        <v>21</v>
      </c>
      <c r="E293">
        <f t="shared" si="18"/>
        <v>2</v>
      </c>
      <c r="F293" s="7">
        <f t="shared" si="17"/>
        <v>8.4461021069990622E-2</v>
      </c>
      <c r="G293" s="7">
        <f t="shared" si="19"/>
        <v>8.4461021069990622E-2</v>
      </c>
    </row>
    <row r="294" spans="1:7" x14ac:dyDescent="0.25">
      <c r="A294">
        <v>201709</v>
      </c>
      <c r="B294">
        <v>201711</v>
      </c>
      <c r="C294" s="5">
        <v>7751644.5999999</v>
      </c>
      <c r="D294">
        <f t="shared" si="16"/>
        <v>21</v>
      </c>
      <c r="E294">
        <f t="shared" si="18"/>
        <v>3</v>
      </c>
      <c r="F294" s="7">
        <f t="shared" si="17"/>
        <v>0.75424533734697186</v>
      </c>
      <c r="G294" s="7">
        <f t="shared" si="19"/>
        <v>6.3704331329604777E-2</v>
      </c>
    </row>
    <row r="295" spans="1:7" x14ac:dyDescent="0.25">
      <c r="A295">
        <v>201709</v>
      </c>
      <c r="B295">
        <v>201712</v>
      </c>
      <c r="C295" s="5">
        <v>6455291.4999999497</v>
      </c>
      <c r="D295">
        <f t="shared" si="16"/>
        <v>21</v>
      </c>
      <c r="E295">
        <f t="shared" si="18"/>
        <v>4</v>
      </c>
      <c r="F295" s="7">
        <f t="shared" si="17"/>
        <v>0.83276412079057816</v>
      </c>
      <c r="G295" s="7">
        <f t="shared" si="19"/>
        <v>5.3050681470250001E-2</v>
      </c>
    </row>
    <row r="296" spans="1:7" x14ac:dyDescent="0.25">
      <c r="A296">
        <v>201710</v>
      </c>
      <c r="B296">
        <v>201710</v>
      </c>
      <c r="C296" s="5">
        <v>164016876.09998101</v>
      </c>
      <c r="D296">
        <f t="shared" si="16"/>
        <v>22</v>
      </c>
      <c r="E296">
        <f t="shared" si="18"/>
        <v>1</v>
      </c>
      <c r="F296" s="7" t="str">
        <f t="shared" si="17"/>
        <v/>
      </c>
      <c r="G296" s="7" t="str">
        <f t="shared" si="19"/>
        <v/>
      </c>
    </row>
    <row r="297" spans="1:7" x14ac:dyDescent="0.25">
      <c r="A297">
        <v>201710</v>
      </c>
      <c r="B297">
        <v>201711</v>
      </c>
      <c r="C297" s="5">
        <v>16291594.9000002</v>
      </c>
      <c r="D297">
        <f t="shared" si="16"/>
        <v>22</v>
      </c>
      <c r="E297">
        <f t="shared" si="18"/>
        <v>2</v>
      </c>
      <c r="F297" s="7">
        <f t="shared" si="17"/>
        <v>9.9328772059219125E-2</v>
      </c>
      <c r="G297" s="7">
        <f t="shared" si="19"/>
        <v>9.9328772059219125E-2</v>
      </c>
    </row>
    <row r="298" spans="1:7" x14ac:dyDescent="0.25">
      <c r="A298">
        <v>201710</v>
      </c>
      <c r="B298">
        <v>201712</v>
      </c>
      <c r="C298" s="5">
        <v>11886180.6</v>
      </c>
      <c r="D298">
        <f t="shared" si="16"/>
        <v>22</v>
      </c>
      <c r="E298">
        <f t="shared" si="18"/>
        <v>3</v>
      </c>
      <c r="F298" s="7">
        <f t="shared" si="17"/>
        <v>0.72958974691912171</v>
      </c>
      <c r="G298" s="7">
        <f t="shared" si="19"/>
        <v>7.2469253668472816E-2</v>
      </c>
    </row>
    <row r="299" spans="1:7" x14ac:dyDescent="0.25">
      <c r="A299">
        <v>201711</v>
      </c>
      <c r="B299">
        <v>201711</v>
      </c>
      <c r="C299" s="5">
        <v>194213575.50000799</v>
      </c>
      <c r="D299">
        <f t="shared" si="16"/>
        <v>23</v>
      </c>
      <c r="E299">
        <f t="shared" si="18"/>
        <v>1</v>
      </c>
      <c r="F299" s="7" t="str">
        <f t="shared" si="17"/>
        <v/>
      </c>
      <c r="G299" s="7" t="str">
        <f t="shared" si="19"/>
        <v/>
      </c>
    </row>
    <row r="300" spans="1:7" x14ac:dyDescent="0.25">
      <c r="A300">
        <v>201711</v>
      </c>
      <c r="B300">
        <v>201712</v>
      </c>
      <c r="C300" s="5">
        <v>13066993.1000001</v>
      </c>
      <c r="D300">
        <f t="shared" si="16"/>
        <v>23</v>
      </c>
      <c r="E300">
        <f t="shared" si="18"/>
        <v>2</v>
      </c>
      <c r="F300" s="7">
        <f t="shared" si="17"/>
        <v>6.728156395019648E-2</v>
      </c>
      <c r="G300" s="7">
        <f t="shared" si="19"/>
        <v>6.728156395019648E-2</v>
      </c>
    </row>
    <row r="301" spans="1:7" x14ac:dyDescent="0.25">
      <c r="A301">
        <v>201712</v>
      </c>
      <c r="B301">
        <v>201712</v>
      </c>
      <c r="C301" s="5">
        <v>241866102.800046</v>
      </c>
      <c r="D301">
        <f t="shared" si="16"/>
        <v>24</v>
      </c>
      <c r="E301">
        <f t="shared" si="18"/>
        <v>1</v>
      </c>
      <c r="F301" s="7" t="str">
        <f t="shared" si="17"/>
        <v/>
      </c>
      <c r="G301" s="7" t="str">
        <f t="shared" si="19"/>
        <v/>
      </c>
    </row>
  </sheetData>
  <autoFilter ref="A1:G301" xr:uid="{65FCA2F9-B0A7-463A-B163-F49C491116AF}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9C5E-E20D-42F1-8DB5-25967CC1F418}">
  <dimension ref="A1:Z29"/>
  <sheetViews>
    <sheetView zoomScale="70" zoomScaleNormal="70" workbookViewId="0">
      <selection activeCell="Z17" sqref="Z17"/>
    </sheetView>
  </sheetViews>
  <sheetFormatPr defaultRowHeight="15" x14ac:dyDescent="0.25"/>
  <cols>
    <col min="1" max="1" width="27.7109375" bestFit="1" customWidth="1"/>
    <col min="2" max="2" width="25.140625" bestFit="1" customWidth="1"/>
    <col min="3" max="25" width="11.42578125" bestFit="1" customWidth="1"/>
    <col min="26" max="26" width="12.85546875" bestFit="1" customWidth="1"/>
  </cols>
  <sheetData>
    <row r="1" spans="1:26" x14ac:dyDescent="0.25">
      <c r="A1" s="2" t="s">
        <v>8</v>
      </c>
      <c r="B1" t="s">
        <v>9</v>
      </c>
      <c r="C1" s="15" t="s">
        <v>18</v>
      </c>
    </row>
    <row r="3" spans="1:26" x14ac:dyDescent="0.25">
      <c r="A3" s="2" t="s">
        <v>5</v>
      </c>
      <c r="B3" s="2" t="s">
        <v>2</v>
      </c>
    </row>
    <row r="4" spans="1:26" x14ac:dyDescent="0.25">
      <c r="A4" s="2" t="s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 t="s">
        <v>1</v>
      </c>
    </row>
    <row r="5" spans="1:26" x14ac:dyDescent="0.25">
      <c r="A5" s="3">
        <v>201601</v>
      </c>
      <c r="B5" s="4">
        <v>96812334.849984095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>
        <v>96812334.849984095</v>
      </c>
    </row>
    <row r="6" spans="1:26" x14ac:dyDescent="0.25">
      <c r="A6" s="3">
        <v>201602</v>
      </c>
      <c r="B6" s="4">
        <v>25468692.900001001</v>
      </c>
      <c r="C6" s="4">
        <v>69967837.799992397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>
        <v>95436530.699993402</v>
      </c>
    </row>
    <row r="7" spans="1:26" x14ac:dyDescent="0.25">
      <c r="A7" s="3">
        <v>201603</v>
      </c>
      <c r="B7" s="4">
        <v>25617635.400000598</v>
      </c>
      <c r="C7" s="4">
        <v>9697389.8000000007</v>
      </c>
      <c r="D7" s="4">
        <v>79955600.199992597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>
        <v>115270625.3999932</v>
      </c>
    </row>
    <row r="8" spans="1:26" x14ac:dyDescent="0.25">
      <c r="A8" s="3">
        <v>201604</v>
      </c>
      <c r="B8" s="4">
        <v>26668180.000000499</v>
      </c>
      <c r="C8" s="4">
        <v>9643754.3999999799</v>
      </c>
      <c r="D8" s="4">
        <v>11745986.000000101</v>
      </c>
      <c r="E8" s="4">
        <v>91266090.2999935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>
        <v>139324010.69999409</v>
      </c>
    </row>
    <row r="9" spans="1:26" x14ac:dyDescent="0.25">
      <c r="A9" s="3">
        <v>201605</v>
      </c>
      <c r="B9" s="4">
        <v>19850250.700000599</v>
      </c>
      <c r="C9" s="4">
        <v>7061441.79999993</v>
      </c>
      <c r="D9" s="4">
        <v>7555766.3999998998</v>
      </c>
      <c r="E9" s="4">
        <v>8773004.79999993</v>
      </c>
      <c r="F9" s="4">
        <v>65346879.499994002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>
        <v>108587343.19999436</v>
      </c>
    </row>
    <row r="10" spans="1:26" x14ac:dyDescent="0.25">
      <c r="A10" s="3">
        <v>201606</v>
      </c>
      <c r="B10" s="4">
        <v>18961982.900000401</v>
      </c>
      <c r="C10" s="4">
        <v>6251230.9999999702</v>
      </c>
      <c r="D10" s="4">
        <v>7256456.1999999303</v>
      </c>
      <c r="E10" s="4">
        <v>7379728.9999999404</v>
      </c>
      <c r="F10" s="4">
        <v>7395215.0999999596</v>
      </c>
      <c r="G10" s="4">
        <v>69431888.399995506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>
        <v>116676502.5999957</v>
      </c>
    </row>
    <row r="11" spans="1:26" x14ac:dyDescent="0.25">
      <c r="A11" s="3">
        <v>201607</v>
      </c>
      <c r="B11" s="4">
        <v>16130663.500000199</v>
      </c>
      <c r="C11" s="4">
        <v>4939075.3999999603</v>
      </c>
      <c r="D11" s="4">
        <v>5868718.7999999505</v>
      </c>
      <c r="E11" s="4">
        <v>6028442.6999999601</v>
      </c>
      <c r="F11" s="4">
        <v>5916285.8999999398</v>
      </c>
      <c r="G11" s="4">
        <v>6967968.6999999499</v>
      </c>
      <c r="H11" s="4">
        <v>67340672.699994996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>
        <v>113191827.69999495</v>
      </c>
    </row>
    <row r="12" spans="1:26" x14ac:dyDescent="0.25">
      <c r="A12" s="3">
        <v>201608</v>
      </c>
      <c r="B12" s="4">
        <v>18981578.000000399</v>
      </c>
      <c r="C12" s="4">
        <v>6240096.7999999505</v>
      </c>
      <c r="D12" s="4">
        <v>7354748.0999999503</v>
      </c>
      <c r="E12" s="4">
        <v>6635924.3999999296</v>
      </c>
      <c r="F12" s="4">
        <v>5604741.0999999503</v>
      </c>
      <c r="G12" s="4">
        <v>7031030.9999999199</v>
      </c>
      <c r="H12" s="4">
        <v>7144969.2999999002</v>
      </c>
      <c r="I12" s="4">
        <v>80568803.699993193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>
        <v>139561892.39999318</v>
      </c>
    </row>
    <row r="13" spans="1:26" x14ac:dyDescent="0.25">
      <c r="A13" s="3">
        <v>201609</v>
      </c>
      <c r="B13" s="4">
        <v>18740327.9000003</v>
      </c>
      <c r="C13" s="4">
        <v>6555354.3999999398</v>
      </c>
      <c r="D13" s="4">
        <v>7287154.6999999397</v>
      </c>
      <c r="E13" s="4">
        <v>6625572.7999999598</v>
      </c>
      <c r="F13" s="4">
        <v>5400168.1999999704</v>
      </c>
      <c r="G13" s="4">
        <v>6322236.8999999501</v>
      </c>
      <c r="H13" s="4">
        <v>5848847.8999999696</v>
      </c>
      <c r="I13" s="4">
        <v>7572620.2999999402</v>
      </c>
      <c r="J13" s="4">
        <v>88564741.299987897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>
        <v>152917024.39998788</v>
      </c>
    </row>
    <row r="14" spans="1:26" x14ac:dyDescent="0.25">
      <c r="A14" s="3">
        <v>201610</v>
      </c>
      <c r="B14" s="4">
        <v>23092666.100000799</v>
      </c>
      <c r="C14" s="4">
        <v>7797188.6999998996</v>
      </c>
      <c r="D14" s="4">
        <v>8735698.29999993</v>
      </c>
      <c r="E14" s="4">
        <v>8417579.0999999009</v>
      </c>
      <c r="F14" s="4">
        <v>6236166.2999999505</v>
      </c>
      <c r="G14" s="4">
        <v>7309049.2999999197</v>
      </c>
      <c r="H14" s="4">
        <v>6650945.6999999397</v>
      </c>
      <c r="I14" s="4">
        <v>7385929.5999999102</v>
      </c>
      <c r="J14" s="4">
        <v>9716036.3999999501</v>
      </c>
      <c r="K14" s="4">
        <v>126292121.19997101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>
        <v>211633380.6999712</v>
      </c>
    </row>
    <row r="15" spans="1:26" x14ac:dyDescent="0.25">
      <c r="A15" s="3">
        <v>201611</v>
      </c>
      <c r="B15" s="4">
        <v>21833440.300000802</v>
      </c>
      <c r="C15" s="4">
        <v>8447995.4999998808</v>
      </c>
      <c r="D15" s="4">
        <v>9224657.3999998998</v>
      </c>
      <c r="E15" s="4">
        <v>8629796.6999998707</v>
      </c>
      <c r="F15" s="4">
        <v>6269807.5999999298</v>
      </c>
      <c r="G15" s="4">
        <v>7383301.7999998899</v>
      </c>
      <c r="H15" s="4">
        <v>5832118.59999994</v>
      </c>
      <c r="I15" s="4">
        <v>7140676.1999998996</v>
      </c>
      <c r="J15" s="4">
        <v>8209034.39999991</v>
      </c>
      <c r="K15" s="4">
        <v>14446789.7000002</v>
      </c>
      <c r="L15" s="4">
        <v>159236413.69997901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>
        <v>256654031.89997923</v>
      </c>
    </row>
    <row r="16" spans="1:26" x14ac:dyDescent="0.25">
      <c r="A16" s="3">
        <v>201612</v>
      </c>
      <c r="B16" s="4">
        <v>19578430.900000401</v>
      </c>
      <c r="C16" s="4">
        <v>7312323.1999999303</v>
      </c>
      <c r="D16" s="4">
        <v>7341623.7999999197</v>
      </c>
      <c r="E16" s="4">
        <v>6970614.6999999303</v>
      </c>
      <c r="F16" s="4">
        <v>5572215.5999999801</v>
      </c>
      <c r="G16" s="4">
        <v>6112115.0999999503</v>
      </c>
      <c r="H16" s="4">
        <v>5447928.4999999497</v>
      </c>
      <c r="I16" s="4">
        <v>6211531.1999999499</v>
      </c>
      <c r="J16" s="4">
        <v>7175254.7999999505</v>
      </c>
      <c r="K16" s="4">
        <v>11775907.500000101</v>
      </c>
      <c r="L16" s="4">
        <v>12489429.400000099</v>
      </c>
      <c r="M16" s="4">
        <v>162969773.399975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258957148.09997517</v>
      </c>
    </row>
    <row r="17" spans="1:26" x14ac:dyDescent="0.25">
      <c r="A17" s="3">
        <v>201701</v>
      </c>
      <c r="B17" s="4">
        <v>13435340.800000099</v>
      </c>
      <c r="C17" s="4">
        <v>4880374.79999997</v>
      </c>
      <c r="D17" s="4">
        <v>5852774.8999999398</v>
      </c>
      <c r="E17" s="4">
        <v>5358380.2999999598</v>
      </c>
      <c r="F17" s="4">
        <v>3877077.3999999901</v>
      </c>
      <c r="G17" s="4">
        <v>4287160.4999999804</v>
      </c>
      <c r="H17" s="4">
        <v>4166710.0999999801</v>
      </c>
      <c r="I17" s="4">
        <v>4395853.6999999704</v>
      </c>
      <c r="J17" s="4">
        <v>5041843.7999999598</v>
      </c>
      <c r="K17" s="4">
        <v>7998470.8999998802</v>
      </c>
      <c r="L17" s="4">
        <v>7913105.1999998903</v>
      </c>
      <c r="M17" s="4">
        <v>9307495.3999999091</v>
      </c>
      <c r="N17" s="4">
        <v>100676803.499979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>
        <v>177191391.29997855</v>
      </c>
    </row>
    <row r="18" spans="1:26" x14ac:dyDescent="0.25">
      <c r="A18" s="3">
        <v>201702</v>
      </c>
      <c r="B18" s="4">
        <v>11117878.1</v>
      </c>
      <c r="C18" s="4">
        <v>4434656.7999999803</v>
      </c>
      <c r="D18" s="4">
        <v>4703905.4999999804</v>
      </c>
      <c r="E18" s="4">
        <v>4245020.4999999898</v>
      </c>
      <c r="F18" s="4">
        <v>3108417.8999999901</v>
      </c>
      <c r="G18" s="4">
        <v>3710088.9</v>
      </c>
      <c r="H18" s="4">
        <v>3581234.29999999</v>
      </c>
      <c r="I18" s="4">
        <v>3976784.6999999802</v>
      </c>
      <c r="J18" s="4">
        <v>4380443.1999999797</v>
      </c>
      <c r="K18" s="4">
        <v>6296567.1999999397</v>
      </c>
      <c r="L18" s="4">
        <v>5849681.5999999503</v>
      </c>
      <c r="M18" s="4">
        <v>6167970.1999999303</v>
      </c>
      <c r="N18" s="4">
        <v>6939760.0999999102</v>
      </c>
      <c r="O18" s="4">
        <v>93105248.599983498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>
        <v>161617657.5999831</v>
      </c>
    </row>
    <row r="19" spans="1:26" x14ac:dyDescent="0.25">
      <c r="A19" s="3">
        <v>201703</v>
      </c>
      <c r="B19" s="4"/>
      <c r="C19" s="4">
        <v>5412615.5999999801</v>
      </c>
      <c r="D19" s="4">
        <v>6149819.8999999696</v>
      </c>
      <c r="E19" s="4">
        <v>5712270.1999999601</v>
      </c>
      <c r="F19" s="4">
        <v>3994950.4</v>
      </c>
      <c r="G19" s="4">
        <v>4987784.1999999704</v>
      </c>
      <c r="H19" s="4">
        <v>4652681.5999999801</v>
      </c>
      <c r="I19" s="4">
        <v>5321259.9999999702</v>
      </c>
      <c r="J19" s="4">
        <v>5798788.09999994</v>
      </c>
      <c r="K19" s="4">
        <v>8534819.9999998994</v>
      </c>
      <c r="L19" s="4">
        <v>7443249.7999999197</v>
      </c>
      <c r="M19" s="4">
        <v>7964529.9999999302</v>
      </c>
      <c r="N19" s="4">
        <v>7173382.9999999404</v>
      </c>
      <c r="O19" s="4">
        <v>9149282.7999999505</v>
      </c>
      <c r="P19" s="4">
        <v>117934294.799977</v>
      </c>
      <c r="Q19" s="4"/>
      <c r="R19" s="4"/>
      <c r="S19" s="4"/>
      <c r="T19" s="4"/>
      <c r="U19" s="4"/>
      <c r="V19" s="4"/>
      <c r="W19" s="4"/>
      <c r="X19" s="4"/>
      <c r="Y19" s="4"/>
      <c r="Z19" s="4">
        <v>200229730.39997643</v>
      </c>
    </row>
    <row r="20" spans="1:26" x14ac:dyDescent="0.25">
      <c r="A20" s="3">
        <v>201704</v>
      </c>
      <c r="B20" s="4"/>
      <c r="C20" s="4"/>
      <c r="D20" s="4">
        <v>5678624.6999999499</v>
      </c>
      <c r="E20" s="4">
        <v>5287490.5999999596</v>
      </c>
      <c r="F20" s="4">
        <v>3559289.29999999</v>
      </c>
      <c r="G20" s="4">
        <v>4343495.7999999803</v>
      </c>
      <c r="H20" s="4">
        <v>4081187.5999999898</v>
      </c>
      <c r="I20" s="4">
        <v>4268847.7999999896</v>
      </c>
      <c r="J20" s="4">
        <v>4694461.7999999803</v>
      </c>
      <c r="K20" s="4">
        <v>7339934.6999999303</v>
      </c>
      <c r="L20" s="4">
        <v>6829226.59999994</v>
      </c>
      <c r="M20" s="4">
        <v>6398065.09999994</v>
      </c>
      <c r="N20" s="4">
        <v>5915908.5999999698</v>
      </c>
      <c r="O20" s="4">
        <v>6321506.7999999402</v>
      </c>
      <c r="P20" s="4">
        <v>8522249.3999999091</v>
      </c>
      <c r="Q20" s="4">
        <v>107164715.699977</v>
      </c>
      <c r="R20" s="4"/>
      <c r="S20" s="4"/>
      <c r="T20" s="4"/>
      <c r="U20" s="4"/>
      <c r="V20" s="4"/>
      <c r="W20" s="4"/>
      <c r="X20" s="4"/>
      <c r="Y20" s="4"/>
      <c r="Z20" s="4">
        <v>180405004.49997646</v>
      </c>
    </row>
    <row r="21" spans="1:26" x14ac:dyDescent="0.25">
      <c r="A21" s="3">
        <v>201705</v>
      </c>
      <c r="B21" s="4"/>
      <c r="C21" s="4"/>
      <c r="D21" s="4"/>
      <c r="E21" s="4">
        <v>4967732.6999999797</v>
      </c>
      <c r="F21" s="4">
        <v>3621753.1</v>
      </c>
      <c r="G21" s="4">
        <v>4382551.5999999903</v>
      </c>
      <c r="H21" s="4">
        <v>4188803.5</v>
      </c>
      <c r="I21" s="4">
        <v>4071573.0999999898</v>
      </c>
      <c r="J21" s="4">
        <v>4533556.2999999896</v>
      </c>
      <c r="K21" s="4">
        <v>7218049.9999999497</v>
      </c>
      <c r="L21" s="4">
        <v>5756296.6999999704</v>
      </c>
      <c r="M21" s="4">
        <v>6497883.6999999397</v>
      </c>
      <c r="N21" s="4">
        <v>5745154.7999999598</v>
      </c>
      <c r="O21" s="4">
        <v>5748111.5999999596</v>
      </c>
      <c r="P21" s="4">
        <v>7582773.0999999102</v>
      </c>
      <c r="Q21" s="4">
        <v>8446127.8999998998</v>
      </c>
      <c r="R21" s="4">
        <v>123131022.699974</v>
      </c>
      <c r="S21" s="4"/>
      <c r="T21" s="4"/>
      <c r="U21" s="4"/>
      <c r="V21" s="4"/>
      <c r="W21" s="4"/>
      <c r="X21" s="4"/>
      <c r="Y21" s="4"/>
      <c r="Z21" s="4">
        <v>195891390.79997355</v>
      </c>
    </row>
    <row r="22" spans="1:26" x14ac:dyDescent="0.25">
      <c r="A22" s="3">
        <v>201706</v>
      </c>
      <c r="B22" s="4"/>
      <c r="C22" s="4"/>
      <c r="D22" s="4"/>
      <c r="E22" s="4"/>
      <c r="F22" s="4">
        <v>2913649.2</v>
      </c>
      <c r="G22" s="4">
        <v>3421771.5</v>
      </c>
      <c r="H22" s="4">
        <v>3228765.4</v>
      </c>
      <c r="I22" s="4">
        <v>3359152.9999999902</v>
      </c>
      <c r="J22" s="4">
        <v>3561571.29999999</v>
      </c>
      <c r="K22" s="4">
        <v>4710356.6999999899</v>
      </c>
      <c r="L22" s="4">
        <v>4975085.4999999702</v>
      </c>
      <c r="M22" s="4">
        <v>5193043.0999999801</v>
      </c>
      <c r="N22" s="4">
        <v>4369264.1999999899</v>
      </c>
      <c r="O22" s="4">
        <v>4631137.6999999797</v>
      </c>
      <c r="P22" s="4">
        <v>5049831.4999999804</v>
      </c>
      <c r="Q22" s="4">
        <v>5354918.7999999598</v>
      </c>
      <c r="R22" s="4">
        <v>8428331.79999993</v>
      </c>
      <c r="S22" s="4">
        <v>104977254.899977</v>
      </c>
      <c r="T22" s="4"/>
      <c r="U22" s="4"/>
      <c r="V22" s="4"/>
      <c r="W22" s="4"/>
      <c r="X22" s="4"/>
      <c r="Y22" s="4"/>
      <c r="Z22" s="4">
        <v>164174134.59997675</v>
      </c>
    </row>
    <row r="23" spans="1:26" x14ac:dyDescent="0.25">
      <c r="A23" s="3">
        <v>201707</v>
      </c>
      <c r="B23" s="4"/>
      <c r="C23" s="4"/>
      <c r="D23" s="4"/>
      <c r="E23" s="4"/>
      <c r="F23" s="4"/>
      <c r="G23" s="4">
        <v>3069880.8</v>
      </c>
      <c r="H23" s="4">
        <v>3073816.2</v>
      </c>
      <c r="I23" s="4">
        <v>2708898.5</v>
      </c>
      <c r="J23" s="4">
        <v>3024133.6999999899</v>
      </c>
      <c r="K23" s="4">
        <v>4085707.4999999902</v>
      </c>
      <c r="L23" s="4">
        <v>4453308.2999999803</v>
      </c>
      <c r="M23" s="4">
        <v>4448963.3999999799</v>
      </c>
      <c r="N23" s="4">
        <v>4025718.8999999901</v>
      </c>
      <c r="O23" s="4">
        <v>4074564.1999999899</v>
      </c>
      <c r="P23" s="4">
        <v>4657070.5999999801</v>
      </c>
      <c r="Q23" s="4">
        <v>4915243.1999999704</v>
      </c>
      <c r="R23" s="4">
        <v>6310730.2999999402</v>
      </c>
      <c r="S23" s="4">
        <v>8865894.7999998908</v>
      </c>
      <c r="T23" s="4">
        <v>108994806.199974</v>
      </c>
      <c r="U23" s="4"/>
      <c r="V23" s="4"/>
      <c r="W23" s="4"/>
      <c r="X23" s="4"/>
      <c r="Y23" s="4"/>
      <c r="Z23" s="4">
        <v>166708736.59997371</v>
      </c>
    </row>
    <row r="24" spans="1:26" x14ac:dyDescent="0.25">
      <c r="A24" s="3">
        <v>201708</v>
      </c>
      <c r="B24" s="4"/>
      <c r="C24" s="4"/>
      <c r="D24" s="4"/>
      <c r="E24" s="4"/>
      <c r="F24" s="4"/>
      <c r="G24" s="4"/>
      <c r="H24" s="4">
        <v>2841716.5</v>
      </c>
      <c r="I24" s="4">
        <v>2920538.6</v>
      </c>
      <c r="J24" s="4">
        <v>3181304</v>
      </c>
      <c r="K24" s="4">
        <v>4555080.5999999903</v>
      </c>
      <c r="L24" s="4">
        <v>4524308.5999999903</v>
      </c>
      <c r="M24" s="4">
        <v>4503437.4000000004</v>
      </c>
      <c r="N24" s="4">
        <v>3918415.2</v>
      </c>
      <c r="O24" s="4">
        <v>3849300.0000000098</v>
      </c>
      <c r="P24" s="4">
        <v>4518898.2999999896</v>
      </c>
      <c r="Q24" s="4">
        <v>4188224.6</v>
      </c>
      <c r="R24" s="4">
        <v>5500454.3999999799</v>
      </c>
      <c r="S24" s="4">
        <v>6988671.1999999201</v>
      </c>
      <c r="T24" s="4">
        <v>8090613.29999993</v>
      </c>
      <c r="U24" s="4">
        <v>120646008.699972</v>
      </c>
      <c r="V24" s="4"/>
      <c r="W24" s="4"/>
      <c r="X24" s="4"/>
      <c r="Y24" s="4"/>
      <c r="Z24" s="4">
        <v>180226971.39997181</v>
      </c>
    </row>
    <row r="25" spans="1:26" x14ac:dyDescent="0.25">
      <c r="A25" s="3">
        <v>201709</v>
      </c>
      <c r="B25" s="4"/>
      <c r="C25" s="4"/>
      <c r="D25" s="4"/>
      <c r="E25" s="4"/>
      <c r="F25" s="4"/>
      <c r="G25" s="4"/>
      <c r="H25" s="4"/>
      <c r="I25" s="4">
        <v>3343991</v>
      </c>
      <c r="J25" s="4">
        <v>3412536.4</v>
      </c>
      <c r="K25" s="4">
        <v>4861959.1999999797</v>
      </c>
      <c r="L25" s="4">
        <v>4781737.7999999896</v>
      </c>
      <c r="M25" s="4">
        <v>4562368.9999999804</v>
      </c>
      <c r="N25" s="4">
        <v>4091012.0999999898</v>
      </c>
      <c r="O25" s="4">
        <v>4236481.2</v>
      </c>
      <c r="P25" s="4">
        <v>4603210.4999999804</v>
      </c>
      <c r="Q25" s="4">
        <v>4197064.1999999899</v>
      </c>
      <c r="R25" s="4">
        <v>5028741.8999999603</v>
      </c>
      <c r="S25" s="4">
        <v>6004254.8999999501</v>
      </c>
      <c r="T25" s="4">
        <v>4889045.6999999797</v>
      </c>
      <c r="U25" s="4">
        <v>7973635.5999999102</v>
      </c>
      <c r="V25" s="4">
        <v>121681594.299971</v>
      </c>
      <c r="W25" s="4"/>
      <c r="X25" s="4"/>
      <c r="Y25" s="4"/>
      <c r="Z25" s="4">
        <v>183667633.79997072</v>
      </c>
    </row>
    <row r="26" spans="1:26" x14ac:dyDescent="0.25">
      <c r="A26" s="3">
        <v>201710</v>
      </c>
      <c r="B26" s="4"/>
      <c r="C26" s="4"/>
      <c r="D26" s="4"/>
      <c r="E26" s="4"/>
      <c r="F26" s="4"/>
      <c r="G26" s="4"/>
      <c r="H26" s="4"/>
      <c r="I26" s="4"/>
      <c r="J26" s="4">
        <v>4002982.2</v>
      </c>
      <c r="K26" s="4">
        <v>6178513.5999999596</v>
      </c>
      <c r="L26" s="4">
        <v>5793307.0999999801</v>
      </c>
      <c r="M26" s="4">
        <v>5506211.8999999696</v>
      </c>
      <c r="N26" s="4">
        <v>4624244.7999999803</v>
      </c>
      <c r="O26" s="4">
        <v>5156387.5999999801</v>
      </c>
      <c r="P26" s="4">
        <v>5357471.6999999704</v>
      </c>
      <c r="Q26" s="4">
        <v>5003535.5999999801</v>
      </c>
      <c r="R26" s="4">
        <v>5979021.29999997</v>
      </c>
      <c r="S26" s="4">
        <v>5937971.8999999501</v>
      </c>
      <c r="T26" s="4">
        <v>5646041.7999999598</v>
      </c>
      <c r="U26" s="4">
        <v>7102996.59999994</v>
      </c>
      <c r="V26" s="4">
        <v>10277351.699999901</v>
      </c>
      <c r="W26" s="4">
        <v>164016876.09998101</v>
      </c>
      <c r="X26" s="4"/>
      <c r="Y26" s="4"/>
      <c r="Z26" s="4">
        <v>240582913.89998055</v>
      </c>
    </row>
    <row r="27" spans="1:26" x14ac:dyDescent="0.25">
      <c r="A27" s="3">
        <v>201711</v>
      </c>
      <c r="B27" s="4"/>
      <c r="C27" s="4"/>
      <c r="D27" s="4"/>
      <c r="E27" s="4"/>
      <c r="F27" s="4"/>
      <c r="G27" s="4"/>
      <c r="H27" s="4"/>
      <c r="I27" s="4"/>
      <c r="J27" s="4"/>
      <c r="K27" s="4">
        <v>5739227.8999999696</v>
      </c>
      <c r="L27" s="4">
        <v>7242499.5999999298</v>
      </c>
      <c r="M27" s="4">
        <v>6555080.6999999499</v>
      </c>
      <c r="N27" s="4">
        <v>5115516.6999999601</v>
      </c>
      <c r="O27" s="4">
        <v>4349311.3999999901</v>
      </c>
      <c r="P27" s="4">
        <v>5715908.0999999503</v>
      </c>
      <c r="Q27" s="4">
        <v>5349472.0999999698</v>
      </c>
      <c r="R27" s="4">
        <v>5764898.29999997</v>
      </c>
      <c r="S27" s="4">
        <v>5617618.9999999497</v>
      </c>
      <c r="T27" s="4">
        <v>5469260.2999999598</v>
      </c>
      <c r="U27" s="4">
        <v>6307841.3999999696</v>
      </c>
      <c r="V27" s="4">
        <v>7751644.5999999</v>
      </c>
      <c r="W27" s="4">
        <v>16291594.9000002</v>
      </c>
      <c r="X27" s="4">
        <v>194213575.50000799</v>
      </c>
      <c r="Y27" s="4"/>
      <c r="Z27" s="4">
        <v>281483450.50000763</v>
      </c>
    </row>
    <row r="28" spans="1:26" x14ac:dyDescent="0.25">
      <c r="A28" s="3">
        <v>201712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>
        <v>6241397.3999999799</v>
      </c>
      <c r="M28" s="4">
        <v>6242995.4999999497</v>
      </c>
      <c r="N28" s="4">
        <v>4701822.2999999803</v>
      </c>
      <c r="O28" s="4">
        <v>4269842.5</v>
      </c>
      <c r="P28" s="4">
        <v>4782136.0999999996</v>
      </c>
      <c r="Q28" s="4">
        <v>4184141.4999999902</v>
      </c>
      <c r="R28" s="4">
        <v>4761000.9999999804</v>
      </c>
      <c r="S28" s="4">
        <v>5141068.7999999803</v>
      </c>
      <c r="T28" s="4">
        <v>5067091.3999999696</v>
      </c>
      <c r="U28" s="4">
        <v>5998446.2999999505</v>
      </c>
      <c r="V28" s="4">
        <v>6455291.4999999497</v>
      </c>
      <c r="W28" s="4">
        <v>11886180.6</v>
      </c>
      <c r="X28" s="4">
        <v>13066993.1000001</v>
      </c>
      <c r="Y28" s="4">
        <v>241866102.800046</v>
      </c>
      <c r="Z28" s="4">
        <v>324664510.80004585</v>
      </c>
    </row>
    <row r="29" spans="1:26" x14ac:dyDescent="0.25">
      <c r="A29" s="3" t="s">
        <v>1</v>
      </c>
      <c r="B29" s="4">
        <v>356289402.34999019</v>
      </c>
      <c r="C29" s="4">
        <v>158641335.9999918</v>
      </c>
      <c r="D29" s="4">
        <v>174711534.89999196</v>
      </c>
      <c r="E29" s="4">
        <v>176297648.7999928</v>
      </c>
      <c r="F29" s="4">
        <v>128816616.59999368</v>
      </c>
      <c r="G29" s="4">
        <v>138760324.49999505</v>
      </c>
      <c r="H29" s="4">
        <v>128080397.89999467</v>
      </c>
      <c r="I29" s="4">
        <v>143246461.39999276</v>
      </c>
      <c r="J29" s="4">
        <v>155296687.69998753</v>
      </c>
      <c r="K29" s="4">
        <v>220033506.69997081</v>
      </c>
      <c r="L29" s="4">
        <v>243529047.29997861</v>
      </c>
      <c r="M29" s="4">
        <v>236317818.79997447</v>
      </c>
      <c r="N29" s="4">
        <v>157297004.19997865</v>
      </c>
      <c r="O29" s="4">
        <v>144891174.39998329</v>
      </c>
      <c r="P29" s="4">
        <v>168723844.09997666</v>
      </c>
      <c r="Q29" s="4">
        <v>148803443.59997678</v>
      </c>
      <c r="R29" s="4">
        <v>164904201.69997373</v>
      </c>
      <c r="S29" s="4">
        <v>143532735.49997663</v>
      </c>
      <c r="T29" s="4">
        <v>138156858.69997379</v>
      </c>
      <c r="U29" s="4">
        <v>148028928.59997177</v>
      </c>
      <c r="V29" s="4">
        <v>146165882.09997073</v>
      </c>
      <c r="W29" s="4">
        <v>192194651.59998122</v>
      </c>
      <c r="X29" s="4">
        <v>207280568.6000081</v>
      </c>
      <c r="Y29" s="4">
        <v>241866102.800046</v>
      </c>
      <c r="Z29" s="4">
        <v>4261866178.8496714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93E5-CD59-41F0-90A7-5B06E7B3A450}">
  <dimension ref="A3:AF96"/>
  <sheetViews>
    <sheetView tabSelected="1" topLeftCell="G52" zoomScale="70" zoomScaleNormal="70" workbookViewId="0">
      <selection activeCell="AA83" sqref="AA83"/>
    </sheetView>
  </sheetViews>
  <sheetFormatPr defaultRowHeight="15" x14ac:dyDescent="0.25"/>
  <cols>
    <col min="1" max="1" width="10.42578125" customWidth="1"/>
    <col min="2" max="2" width="12.85546875" bestFit="1" customWidth="1"/>
    <col min="3" max="4" width="14.42578125" bestFit="1" customWidth="1"/>
    <col min="5" max="26" width="15.42578125" bestFit="1" customWidth="1"/>
    <col min="27" max="27" width="16.85546875" bestFit="1" customWidth="1"/>
    <col min="28" max="28" width="16.85546875" customWidth="1"/>
    <col min="29" max="29" width="18.85546875" customWidth="1"/>
    <col min="30" max="30" width="3.5703125" customWidth="1"/>
    <col min="31" max="31" width="16.7109375" customWidth="1"/>
    <col min="32" max="32" width="18.42578125" bestFit="1" customWidth="1"/>
  </cols>
  <sheetData>
    <row r="3" spans="1:26" ht="18.75" x14ac:dyDescent="0.3">
      <c r="A3" s="8" t="s">
        <v>42</v>
      </c>
      <c r="B3" s="10"/>
    </row>
    <row r="5" spans="1:26" x14ac:dyDescent="0.25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</row>
    <row r="6" spans="1:26" x14ac:dyDescent="0.25">
      <c r="A6" s="17" t="s">
        <v>12</v>
      </c>
      <c r="B6" s="16" t="s">
        <v>17</v>
      </c>
      <c r="C6" s="14">
        <v>201601</v>
      </c>
      <c r="D6" s="14">
        <v>201602</v>
      </c>
      <c r="E6" s="14">
        <v>201603</v>
      </c>
      <c r="F6" s="14">
        <v>201604</v>
      </c>
      <c r="G6" s="14">
        <v>201605</v>
      </c>
      <c r="H6" s="14">
        <v>201606</v>
      </c>
      <c r="I6" s="14">
        <v>201607</v>
      </c>
      <c r="J6" s="14">
        <v>201608</v>
      </c>
      <c r="K6" s="14">
        <v>201609</v>
      </c>
      <c r="L6" s="14">
        <v>201610</v>
      </c>
      <c r="M6" s="14">
        <v>201611</v>
      </c>
      <c r="N6" s="14">
        <v>201612</v>
      </c>
      <c r="O6" s="14">
        <v>201701</v>
      </c>
      <c r="P6" s="14">
        <v>201702</v>
      </c>
      <c r="Q6" s="14">
        <v>201703</v>
      </c>
      <c r="R6" s="14">
        <v>201704</v>
      </c>
      <c r="S6" s="14">
        <v>201705</v>
      </c>
      <c r="T6" s="14">
        <v>201706</v>
      </c>
      <c r="U6" s="14">
        <v>201707</v>
      </c>
      <c r="V6" s="14">
        <v>201708</v>
      </c>
      <c r="W6" s="14">
        <v>201709</v>
      </c>
      <c r="X6" s="14">
        <v>201710</v>
      </c>
      <c r="Y6" s="14">
        <v>201711</v>
      </c>
      <c r="Z6" s="14">
        <v>201712</v>
      </c>
    </row>
    <row r="7" spans="1:26" x14ac:dyDescent="0.25">
      <c r="A7">
        <v>1</v>
      </c>
      <c r="B7" s="18">
        <v>75835442.200000003</v>
      </c>
      <c r="C7" s="5">
        <v>96812334.849984095</v>
      </c>
      <c r="D7" s="5">
        <v>25468692.900001001</v>
      </c>
      <c r="E7" s="5">
        <v>25617635.400000598</v>
      </c>
      <c r="F7" s="5">
        <v>26668180.000000499</v>
      </c>
      <c r="G7" s="5">
        <v>19850250.700000599</v>
      </c>
      <c r="H7" s="5">
        <v>18961982.900000401</v>
      </c>
      <c r="I7" s="5">
        <v>16130663.500000199</v>
      </c>
      <c r="J7" s="5">
        <v>18981578.000000399</v>
      </c>
      <c r="K7" s="5">
        <v>18740327.9000003</v>
      </c>
      <c r="L7" s="5">
        <v>23092666.100000799</v>
      </c>
      <c r="M7" s="5">
        <v>21833440.300000802</v>
      </c>
      <c r="N7" s="5">
        <v>19578430.900000401</v>
      </c>
      <c r="O7" s="5">
        <v>13435340.800000099</v>
      </c>
      <c r="P7" s="5">
        <v>11117878.1</v>
      </c>
      <c r="Q7" s="5">
        <v>14559577.2000001</v>
      </c>
      <c r="R7" s="5">
        <v>12741730.400000099</v>
      </c>
      <c r="S7" s="5">
        <v>11718092.400000099</v>
      </c>
      <c r="T7" s="5">
        <v>9757885.1999999303</v>
      </c>
      <c r="U7" s="5">
        <v>8357893.5999998804</v>
      </c>
      <c r="V7" s="5">
        <v>10029706.4</v>
      </c>
      <c r="W7" s="5">
        <v>8938742.3999999408</v>
      </c>
      <c r="X7" s="5">
        <v>10953461.4</v>
      </c>
      <c r="Y7" s="5">
        <v>11606152.6</v>
      </c>
      <c r="Z7" s="5">
        <v>10772057.800000001</v>
      </c>
    </row>
    <row r="8" spans="1:26" x14ac:dyDescent="0.25">
      <c r="A8">
        <v>2</v>
      </c>
      <c r="B8" s="18">
        <v>61369725.899999999</v>
      </c>
      <c r="C8" s="5"/>
      <c r="D8" s="5">
        <v>69967837.799992397</v>
      </c>
      <c r="E8" s="5">
        <v>9697389.8000000007</v>
      </c>
      <c r="F8" s="5">
        <v>9643754.3999999799</v>
      </c>
      <c r="G8" s="5">
        <v>7061441.79999993</v>
      </c>
      <c r="H8" s="5">
        <v>6251230.9999999702</v>
      </c>
      <c r="I8" s="5">
        <v>4939075.3999999603</v>
      </c>
      <c r="J8" s="5">
        <v>6240096.7999999505</v>
      </c>
      <c r="K8" s="5">
        <v>6555354.3999999398</v>
      </c>
      <c r="L8" s="5">
        <v>7797188.6999998996</v>
      </c>
      <c r="M8" s="5">
        <v>8447995.4999998808</v>
      </c>
      <c r="N8" s="5">
        <v>7312323.1999999303</v>
      </c>
      <c r="O8" s="5">
        <v>4880374.79999997</v>
      </c>
      <c r="P8" s="5">
        <v>4434656.7999999803</v>
      </c>
      <c r="Q8" s="5">
        <v>5412615.5999999801</v>
      </c>
      <c r="R8" s="5">
        <v>4514474.9999999898</v>
      </c>
      <c r="S8" s="5">
        <v>4336323.5999999801</v>
      </c>
      <c r="T8" s="5">
        <v>3748459.4</v>
      </c>
      <c r="U8" s="5">
        <v>2877049.7</v>
      </c>
      <c r="V8" s="5">
        <v>3132690.4</v>
      </c>
      <c r="W8" s="5">
        <v>3241466.2</v>
      </c>
      <c r="X8" s="5">
        <v>4660404.6999999899</v>
      </c>
      <c r="Y8" s="5">
        <v>4961935.2999999803</v>
      </c>
      <c r="Z8" s="5">
        <v>4547242.6999999797</v>
      </c>
    </row>
    <row r="9" spans="1:26" x14ac:dyDescent="0.25">
      <c r="A9">
        <v>3</v>
      </c>
      <c r="B9" s="18">
        <v>69744915.099999994</v>
      </c>
      <c r="C9" s="5"/>
      <c r="D9" s="5"/>
      <c r="E9" s="5">
        <v>79955600.199992597</v>
      </c>
      <c r="F9" s="5">
        <v>11745986.000000101</v>
      </c>
      <c r="G9" s="5">
        <v>7555766.3999998998</v>
      </c>
      <c r="H9" s="5">
        <v>7256456.1999999303</v>
      </c>
      <c r="I9" s="5">
        <v>5868718.7999999505</v>
      </c>
      <c r="J9" s="5">
        <v>7354748.0999999503</v>
      </c>
      <c r="K9" s="5">
        <v>7287154.6999999397</v>
      </c>
      <c r="L9" s="5">
        <v>8735698.29999993</v>
      </c>
      <c r="M9" s="5">
        <v>9224657.3999998998</v>
      </c>
      <c r="N9" s="5">
        <v>7341623.7999999197</v>
      </c>
      <c r="O9" s="5">
        <v>5852774.8999999398</v>
      </c>
      <c r="P9" s="5">
        <v>4703905.4999999804</v>
      </c>
      <c r="Q9" s="5">
        <v>6149819.8999999696</v>
      </c>
      <c r="R9" s="5">
        <v>5678624.6999999499</v>
      </c>
      <c r="S9" s="5">
        <v>5129745.5999999801</v>
      </c>
      <c r="T9" s="5">
        <v>3658599</v>
      </c>
      <c r="U9" s="5">
        <v>3281278</v>
      </c>
      <c r="V9" s="5">
        <v>3659375.3</v>
      </c>
      <c r="W9" s="5">
        <v>4242710.4999999898</v>
      </c>
      <c r="X9" s="5">
        <v>5402837.2999999803</v>
      </c>
      <c r="Y9" s="5">
        <v>5158465.1999999704</v>
      </c>
      <c r="Z9" s="5">
        <v>5185180.6999999704</v>
      </c>
    </row>
    <row r="10" spans="1:26" x14ac:dyDescent="0.25">
      <c r="A10">
        <v>4</v>
      </c>
      <c r="B10" s="18">
        <v>77357196.700000003</v>
      </c>
      <c r="C10" s="5"/>
      <c r="D10" s="5"/>
      <c r="E10" s="5"/>
      <c r="F10" s="5">
        <v>91266090.2999935</v>
      </c>
      <c r="G10" s="5">
        <v>8773004.79999993</v>
      </c>
      <c r="H10" s="5">
        <v>7379728.9999999404</v>
      </c>
      <c r="I10" s="5">
        <v>6028442.6999999601</v>
      </c>
      <c r="J10" s="5">
        <v>6635924.3999999296</v>
      </c>
      <c r="K10" s="5">
        <v>6625572.7999999598</v>
      </c>
      <c r="L10" s="5">
        <v>8417579.0999999009</v>
      </c>
      <c r="M10" s="5">
        <v>8629796.6999998707</v>
      </c>
      <c r="N10" s="5">
        <v>6970614.6999999303</v>
      </c>
      <c r="O10" s="5">
        <v>5358380.2999999598</v>
      </c>
      <c r="P10" s="5">
        <v>4245020.4999999898</v>
      </c>
      <c r="Q10" s="5">
        <v>5712270.1999999601</v>
      </c>
      <c r="R10" s="5">
        <v>5287490.5999999596</v>
      </c>
      <c r="S10" s="5">
        <v>4967732.6999999797</v>
      </c>
      <c r="T10" s="5">
        <v>3616759.3</v>
      </c>
      <c r="U10" s="5">
        <v>3557947.3999999901</v>
      </c>
      <c r="V10" s="5">
        <v>3507320.5999999898</v>
      </c>
      <c r="W10" s="5">
        <v>3764080.5999999898</v>
      </c>
      <c r="X10" s="5">
        <v>4888668.3999999901</v>
      </c>
      <c r="Y10" s="5">
        <v>5415766.99999996</v>
      </c>
      <c r="Z10" s="5">
        <v>4973759.6999999899</v>
      </c>
    </row>
    <row r="11" spans="1:26" x14ac:dyDescent="0.25">
      <c r="A11">
        <v>5</v>
      </c>
      <c r="B11" s="18">
        <v>57242008.600000001</v>
      </c>
      <c r="C11" s="5"/>
      <c r="D11" s="5"/>
      <c r="E11" s="5"/>
      <c r="F11" s="5"/>
      <c r="G11" s="5">
        <v>65346879.499994002</v>
      </c>
      <c r="H11" s="5">
        <v>7395215.0999999596</v>
      </c>
      <c r="I11" s="5">
        <v>5916285.8999999398</v>
      </c>
      <c r="J11" s="5">
        <v>5604741.0999999503</v>
      </c>
      <c r="K11" s="5">
        <v>5400168.1999999704</v>
      </c>
      <c r="L11" s="5">
        <v>6236166.2999999505</v>
      </c>
      <c r="M11" s="5">
        <v>6269807.5999999298</v>
      </c>
      <c r="N11" s="5">
        <v>5572215.5999999801</v>
      </c>
      <c r="O11" s="5">
        <v>3877077.3999999901</v>
      </c>
      <c r="P11" s="5">
        <v>3108417.8999999901</v>
      </c>
      <c r="Q11" s="5">
        <v>3994950.4</v>
      </c>
      <c r="R11" s="5">
        <v>3559289.29999999</v>
      </c>
      <c r="S11" s="5">
        <v>3621753.1</v>
      </c>
      <c r="T11" s="5">
        <v>2913649.2</v>
      </c>
      <c r="U11" s="5">
        <v>2442988.1</v>
      </c>
      <c r="V11" s="5">
        <v>2507619.7999999998</v>
      </c>
      <c r="W11" s="5">
        <v>2731586.2</v>
      </c>
      <c r="X11" s="5">
        <v>3400404.6999999899</v>
      </c>
      <c r="Y11" s="5">
        <v>3365314.3999999901</v>
      </c>
      <c r="Z11" s="5">
        <v>3346427.7</v>
      </c>
    </row>
    <row r="12" spans="1:26" x14ac:dyDescent="0.25">
      <c r="A12">
        <v>6</v>
      </c>
      <c r="B12" s="18">
        <v>59245986.799999997</v>
      </c>
      <c r="C12" s="5"/>
      <c r="D12" s="5"/>
      <c r="E12" s="5"/>
      <c r="F12" s="5"/>
      <c r="G12" s="5"/>
      <c r="H12" s="5">
        <v>69431888.399995506</v>
      </c>
      <c r="I12" s="5">
        <v>6967968.6999999499</v>
      </c>
      <c r="J12" s="5">
        <v>7031030.9999999199</v>
      </c>
      <c r="K12" s="5">
        <v>6322236.8999999501</v>
      </c>
      <c r="L12" s="5">
        <v>7309049.2999999197</v>
      </c>
      <c r="M12" s="5">
        <v>7383301.7999998899</v>
      </c>
      <c r="N12" s="5">
        <v>6112115.0999999503</v>
      </c>
      <c r="O12" s="5">
        <v>4287160.4999999804</v>
      </c>
      <c r="P12" s="5">
        <v>3710088.9</v>
      </c>
      <c r="Q12" s="5">
        <v>4987784.1999999704</v>
      </c>
      <c r="R12" s="5">
        <v>4343495.7999999803</v>
      </c>
      <c r="S12" s="5">
        <v>4382551.5999999903</v>
      </c>
      <c r="T12" s="5">
        <v>3421771.5</v>
      </c>
      <c r="U12" s="5">
        <v>3069880.8</v>
      </c>
      <c r="V12" s="5">
        <v>2792155.8</v>
      </c>
      <c r="W12" s="5">
        <v>2570729</v>
      </c>
      <c r="X12" s="5">
        <v>3209569.3</v>
      </c>
      <c r="Y12" s="5">
        <v>3417852.9</v>
      </c>
      <c r="Z12" s="5">
        <v>2885806.6999999899</v>
      </c>
    </row>
    <row r="13" spans="1:26" x14ac:dyDescent="0.25">
      <c r="A13">
        <v>7</v>
      </c>
      <c r="B13" s="18">
        <v>58626485.399999999</v>
      </c>
      <c r="C13" s="5"/>
      <c r="D13" s="5"/>
      <c r="E13" s="5"/>
      <c r="F13" s="5"/>
      <c r="G13" s="5"/>
      <c r="H13" s="5"/>
      <c r="I13" s="5">
        <v>67340672.699994996</v>
      </c>
      <c r="J13" s="5">
        <v>7144969.2999999002</v>
      </c>
      <c r="K13" s="5">
        <v>5848847.8999999696</v>
      </c>
      <c r="L13" s="5">
        <v>6650945.6999999397</v>
      </c>
      <c r="M13" s="5">
        <v>5832118.59999994</v>
      </c>
      <c r="N13" s="5">
        <v>5447928.4999999497</v>
      </c>
      <c r="O13" s="5">
        <v>4166710.0999999801</v>
      </c>
      <c r="P13" s="5">
        <v>3581234.29999999</v>
      </c>
      <c r="Q13" s="5">
        <v>4652681.5999999801</v>
      </c>
      <c r="R13" s="5">
        <v>4081187.5999999898</v>
      </c>
      <c r="S13" s="5">
        <v>4188803.5</v>
      </c>
      <c r="T13" s="5">
        <v>3228765.4</v>
      </c>
      <c r="U13" s="5">
        <v>3073816.2</v>
      </c>
      <c r="V13" s="5">
        <v>2841716.5</v>
      </c>
      <c r="W13" s="5">
        <v>2877435.4</v>
      </c>
      <c r="X13" s="5">
        <v>3346488.6</v>
      </c>
      <c r="Y13" s="5">
        <v>2972178.3</v>
      </c>
      <c r="Z13" s="5">
        <v>2908346</v>
      </c>
    </row>
    <row r="14" spans="1:26" x14ac:dyDescent="0.25">
      <c r="A14">
        <v>8</v>
      </c>
      <c r="B14" s="18">
        <v>66041833.200000003</v>
      </c>
      <c r="C14" s="5"/>
      <c r="D14" s="5"/>
      <c r="E14" s="5"/>
      <c r="F14" s="5"/>
      <c r="G14" s="5"/>
      <c r="H14" s="5"/>
      <c r="I14" s="5"/>
      <c r="J14" s="5">
        <v>80568803.699993193</v>
      </c>
      <c r="K14" s="5">
        <v>7572620.2999999402</v>
      </c>
      <c r="L14" s="5">
        <v>7385929.5999999102</v>
      </c>
      <c r="M14" s="5">
        <v>7140676.1999998996</v>
      </c>
      <c r="N14" s="5">
        <v>6211531.1999999499</v>
      </c>
      <c r="O14" s="5">
        <v>4395853.6999999704</v>
      </c>
      <c r="P14" s="5">
        <v>3976784.6999999802</v>
      </c>
      <c r="Q14" s="5">
        <v>5321259.9999999702</v>
      </c>
      <c r="R14" s="5">
        <v>4268847.7999999896</v>
      </c>
      <c r="S14" s="5">
        <v>4071573.0999999898</v>
      </c>
      <c r="T14" s="5">
        <v>3359152.9999999902</v>
      </c>
      <c r="U14" s="5">
        <v>2708898.5</v>
      </c>
      <c r="V14" s="5">
        <v>2920538.6</v>
      </c>
      <c r="W14" s="5">
        <v>3343991</v>
      </c>
      <c r="X14" s="5">
        <v>3768930.2</v>
      </c>
      <c r="Y14" s="5">
        <v>3829744.8</v>
      </c>
      <c r="Z14" s="5">
        <v>3553975.6</v>
      </c>
    </row>
    <row r="15" spans="1:26" x14ac:dyDescent="0.25">
      <c r="A15">
        <v>9</v>
      </c>
      <c r="B15" s="18">
        <v>77547801.799999997</v>
      </c>
      <c r="C15" s="5"/>
      <c r="D15" s="5"/>
      <c r="E15" s="5"/>
      <c r="F15" s="5"/>
      <c r="G15" s="5"/>
      <c r="H15" s="5"/>
      <c r="I15" s="5"/>
      <c r="J15" s="5"/>
      <c r="K15" s="5">
        <v>88564741.299987897</v>
      </c>
      <c r="L15" s="5">
        <v>9716036.3999999501</v>
      </c>
      <c r="M15" s="5">
        <v>8209034.39999991</v>
      </c>
      <c r="N15" s="5">
        <v>7175254.7999999505</v>
      </c>
      <c r="O15" s="5">
        <v>5041843.7999999598</v>
      </c>
      <c r="P15" s="5">
        <v>4380443.1999999797</v>
      </c>
      <c r="Q15" s="5">
        <v>5798788.09999994</v>
      </c>
      <c r="R15" s="5">
        <v>4694461.7999999803</v>
      </c>
      <c r="S15" s="5">
        <v>4533556.2999999896</v>
      </c>
      <c r="T15" s="5">
        <v>3561571.29999999</v>
      </c>
      <c r="U15" s="5">
        <v>3024133.6999999899</v>
      </c>
      <c r="V15" s="5">
        <v>3181304</v>
      </c>
      <c r="W15" s="5">
        <v>3412536.4</v>
      </c>
      <c r="X15" s="5">
        <v>4002982.2</v>
      </c>
      <c r="Y15" s="5">
        <v>4483889.8999999901</v>
      </c>
      <c r="Z15" s="5">
        <v>3942230.6</v>
      </c>
    </row>
    <row r="16" spans="1:26" x14ac:dyDescent="0.25">
      <c r="A16">
        <v>10</v>
      </c>
      <c r="B16" s="18">
        <v>110316978.09999999</v>
      </c>
      <c r="C16" s="5"/>
      <c r="D16" s="5"/>
      <c r="E16" s="5"/>
      <c r="F16" s="5"/>
      <c r="G16" s="5"/>
      <c r="H16" s="5"/>
      <c r="I16" s="5"/>
      <c r="J16" s="5"/>
      <c r="K16" s="5"/>
      <c r="L16" s="5">
        <v>126292121.19997101</v>
      </c>
      <c r="M16" s="5">
        <v>14446789.7000002</v>
      </c>
      <c r="N16" s="5">
        <v>11775907.500000101</v>
      </c>
      <c r="O16" s="5">
        <v>7998470.8999998802</v>
      </c>
      <c r="P16" s="5">
        <v>6296567.1999999397</v>
      </c>
      <c r="Q16" s="5">
        <v>8534819.9999998994</v>
      </c>
      <c r="R16" s="5">
        <v>7339934.6999999303</v>
      </c>
      <c r="S16" s="5">
        <v>7218049.9999999497</v>
      </c>
      <c r="T16" s="5">
        <v>4710356.6999999899</v>
      </c>
      <c r="U16" s="5">
        <v>4085707.4999999902</v>
      </c>
      <c r="V16" s="5">
        <v>4555080.5999999903</v>
      </c>
      <c r="W16" s="5">
        <v>4861959.1999999797</v>
      </c>
      <c r="X16" s="5">
        <v>6178513.5999999596</v>
      </c>
      <c r="Y16" s="5">
        <v>5739227.8999999696</v>
      </c>
      <c r="Z16" s="5">
        <v>5569747.3999999696</v>
      </c>
    </row>
    <row r="17" spans="1:26" x14ac:dyDescent="0.25">
      <c r="A17">
        <v>11</v>
      </c>
      <c r="B17" s="18">
        <v>141240991.5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>
        <v>159236413.69997901</v>
      </c>
      <c r="N17" s="5">
        <v>12489429.400000099</v>
      </c>
      <c r="O17" s="5">
        <v>7913105.1999998903</v>
      </c>
      <c r="P17" s="5">
        <v>5849681.5999999503</v>
      </c>
      <c r="Q17" s="5">
        <v>7443249.7999999197</v>
      </c>
      <c r="R17" s="5">
        <v>6829226.59999994</v>
      </c>
      <c r="S17" s="5">
        <v>5756296.6999999704</v>
      </c>
      <c r="T17" s="5">
        <v>4975085.4999999702</v>
      </c>
      <c r="U17" s="5">
        <v>4453308.2999999803</v>
      </c>
      <c r="V17" s="5">
        <v>4524308.5999999903</v>
      </c>
      <c r="W17" s="5">
        <v>4781737.7999999896</v>
      </c>
      <c r="X17" s="5">
        <v>5793307.0999999801</v>
      </c>
      <c r="Y17" s="5">
        <v>7242499.5999999298</v>
      </c>
      <c r="Z17" s="5">
        <v>6241397.3999999799</v>
      </c>
    </row>
    <row r="18" spans="1:26" x14ac:dyDescent="0.25">
      <c r="A18">
        <v>12</v>
      </c>
      <c r="B18" s="18">
        <v>146535134.19999999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162969773.399975</v>
      </c>
      <c r="O18" s="5">
        <v>9307495.3999999091</v>
      </c>
      <c r="P18" s="5">
        <v>6167970.1999999303</v>
      </c>
      <c r="Q18" s="5">
        <v>7964529.9999999302</v>
      </c>
      <c r="R18" s="5">
        <v>6398065.09999994</v>
      </c>
      <c r="S18" s="5">
        <v>6497883.6999999397</v>
      </c>
      <c r="T18" s="5">
        <v>5193043.0999999801</v>
      </c>
      <c r="U18" s="5">
        <v>4448963.3999999799</v>
      </c>
      <c r="V18" s="5">
        <v>4503437.4000000004</v>
      </c>
      <c r="W18" s="5">
        <v>4562368.9999999804</v>
      </c>
      <c r="X18" s="5">
        <v>5506211.8999999696</v>
      </c>
      <c r="Y18" s="5">
        <v>6555080.6999999499</v>
      </c>
      <c r="Z18" s="5">
        <v>6242995.4999999497</v>
      </c>
    </row>
    <row r="19" spans="1:26" x14ac:dyDescent="0.25">
      <c r="A19">
        <v>13</v>
      </c>
      <c r="B19" s="18">
        <v>89690680.799999997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>
        <v>100676803.499979</v>
      </c>
      <c r="P19" s="5">
        <v>6939760.0999999102</v>
      </c>
      <c r="Q19" s="5">
        <v>7173382.9999999404</v>
      </c>
      <c r="R19" s="5">
        <v>5915908.5999999698</v>
      </c>
      <c r="S19" s="5">
        <v>5745154.7999999598</v>
      </c>
      <c r="T19" s="5">
        <v>4369264.1999999899</v>
      </c>
      <c r="U19" s="5">
        <v>4025718.8999999901</v>
      </c>
      <c r="V19" s="5">
        <v>3918415.2</v>
      </c>
      <c r="W19" s="5">
        <v>4091012.0999999898</v>
      </c>
      <c r="X19" s="5">
        <v>4624244.7999999803</v>
      </c>
      <c r="Y19" s="5">
        <v>5115516.6999999601</v>
      </c>
      <c r="Z19" s="5">
        <v>4701822.2999999803</v>
      </c>
    </row>
    <row r="20" spans="1:26" x14ac:dyDescent="0.25">
      <c r="A20">
        <v>14</v>
      </c>
      <c r="B20" s="18">
        <v>82841224.200000003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>
        <v>93105248.599983498</v>
      </c>
      <c r="Q20" s="5">
        <v>9149282.7999999505</v>
      </c>
      <c r="R20" s="5">
        <v>6321506.7999999402</v>
      </c>
      <c r="S20" s="5">
        <v>5748111.5999999596</v>
      </c>
      <c r="T20" s="5">
        <v>4631137.6999999797</v>
      </c>
      <c r="U20" s="5">
        <v>4074564.1999999899</v>
      </c>
      <c r="V20" s="5">
        <v>3849300.0000000098</v>
      </c>
      <c r="W20" s="5">
        <v>4236481.2</v>
      </c>
      <c r="X20" s="5">
        <v>5156387.5999999801</v>
      </c>
      <c r="Y20" s="5">
        <v>4349311.3999999901</v>
      </c>
      <c r="Z20" s="5">
        <v>4269842.5</v>
      </c>
    </row>
    <row r="21" spans="1:26" x14ac:dyDescent="0.25">
      <c r="A21">
        <v>15</v>
      </c>
      <c r="B21" s="18">
        <v>104491605.40000001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>
        <v>117934294.799977</v>
      </c>
      <c r="R21" s="5">
        <v>8522249.3999999091</v>
      </c>
      <c r="S21" s="5">
        <v>7582773.0999999102</v>
      </c>
      <c r="T21" s="5">
        <v>5049831.4999999804</v>
      </c>
      <c r="U21" s="5">
        <v>4657070.5999999801</v>
      </c>
      <c r="V21" s="5">
        <v>4518898.2999999896</v>
      </c>
      <c r="W21" s="5">
        <v>4603210.4999999804</v>
      </c>
      <c r="X21" s="5">
        <v>5357471.6999999704</v>
      </c>
      <c r="Y21" s="5">
        <v>5715908.0999999503</v>
      </c>
      <c r="Z21" s="5">
        <v>4782136.0999999996</v>
      </c>
    </row>
    <row r="22" spans="1:26" x14ac:dyDescent="0.25">
      <c r="A22">
        <v>16</v>
      </c>
      <c r="B22" s="18">
        <v>94831433.200000003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>
        <v>107164715.699977</v>
      </c>
      <c r="S22" s="5">
        <v>8446127.8999998998</v>
      </c>
      <c r="T22" s="5">
        <v>5354918.7999999598</v>
      </c>
      <c r="U22" s="5">
        <v>4915243.1999999704</v>
      </c>
      <c r="V22" s="5">
        <v>4188224.6</v>
      </c>
      <c r="W22" s="5">
        <v>4197064.1999999899</v>
      </c>
      <c r="X22" s="5">
        <v>5003535.5999999801</v>
      </c>
      <c r="Y22" s="5">
        <v>5349472.0999999698</v>
      </c>
      <c r="Z22" s="5">
        <v>4184141.4999999902</v>
      </c>
    </row>
    <row r="23" spans="1:26" x14ac:dyDescent="0.25">
      <c r="A23">
        <v>17</v>
      </c>
      <c r="B23" s="18">
        <v>108018933.40000001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>
        <v>123131022.699974</v>
      </c>
      <c r="T23" s="5">
        <v>8428331.79999993</v>
      </c>
      <c r="U23" s="5">
        <v>6310730.2999999402</v>
      </c>
      <c r="V23" s="5">
        <v>5500454.3999999799</v>
      </c>
      <c r="W23" s="5">
        <v>5028741.8999999603</v>
      </c>
      <c r="X23" s="5">
        <v>5979021.29999997</v>
      </c>
      <c r="Y23" s="5">
        <v>5764898.29999997</v>
      </c>
      <c r="Z23" s="5">
        <v>4761000.9999999804</v>
      </c>
    </row>
    <row r="24" spans="1:26" x14ac:dyDescent="0.25">
      <c r="A24">
        <v>18</v>
      </c>
      <c r="B24" s="18">
        <v>91875500.5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>
        <v>104977254.899977</v>
      </c>
      <c r="U24" s="5">
        <v>8865894.7999998908</v>
      </c>
      <c r="V24" s="5">
        <v>6988671.1999999201</v>
      </c>
      <c r="W24" s="5">
        <v>6004254.8999999501</v>
      </c>
      <c r="X24" s="5">
        <v>5937971.8999999501</v>
      </c>
      <c r="Y24" s="5">
        <v>5617618.9999999497</v>
      </c>
      <c r="Z24" s="5">
        <v>5141068.7999999803</v>
      </c>
    </row>
    <row r="25" spans="1:26" x14ac:dyDescent="0.25">
      <c r="A25">
        <v>19</v>
      </c>
      <c r="B25" s="18">
        <v>95869167.799999997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>
        <v>108994806.199974</v>
      </c>
      <c r="V25" s="5">
        <v>8090613.29999993</v>
      </c>
      <c r="W25" s="5">
        <v>4889045.6999999797</v>
      </c>
      <c r="X25" s="5">
        <v>5646041.7999999598</v>
      </c>
      <c r="Y25" s="5">
        <v>5469260.2999999598</v>
      </c>
      <c r="Z25" s="5">
        <v>5067091.3999999696</v>
      </c>
    </row>
    <row r="26" spans="1:26" x14ac:dyDescent="0.25">
      <c r="A26">
        <v>20</v>
      </c>
      <c r="B26" s="18">
        <v>106256728.2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>
        <v>120646008.699972</v>
      </c>
      <c r="W26" s="5">
        <v>7973635.5999999102</v>
      </c>
      <c r="X26" s="5">
        <v>7102996.59999994</v>
      </c>
      <c r="Y26" s="5">
        <v>6307841.3999999696</v>
      </c>
      <c r="Z26" s="5">
        <v>5998446.2999999505</v>
      </c>
    </row>
    <row r="27" spans="1:26" x14ac:dyDescent="0.25">
      <c r="A27">
        <v>21</v>
      </c>
      <c r="B27" s="18">
        <v>108435047.7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v>121681594.299971</v>
      </c>
      <c r="X27" s="5">
        <v>10277351.699999901</v>
      </c>
      <c r="Y27" s="5">
        <v>7751644.5999999</v>
      </c>
      <c r="Z27" s="5">
        <v>6455291.4999999497</v>
      </c>
    </row>
    <row r="28" spans="1:26" x14ac:dyDescent="0.25">
      <c r="A28">
        <v>22</v>
      </c>
      <c r="B28" s="18">
        <v>144046603.40000001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>
        <v>164016876.09998101</v>
      </c>
      <c r="Y28" s="5">
        <v>16291594.9000002</v>
      </c>
      <c r="Z28" s="5">
        <v>11886180.6</v>
      </c>
    </row>
    <row r="29" spans="1:26" x14ac:dyDescent="0.25">
      <c r="A29">
        <v>23</v>
      </c>
      <c r="B29" s="18">
        <v>172587774.80000001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>
        <v>194213575.50000799</v>
      </c>
      <c r="Z29" s="5">
        <v>13066993.1000001</v>
      </c>
    </row>
    <row r="30" spans="1:26" x14ac:dyDescent="0.25">
      <c r="A30">
        <v>24</v>
      </c>
      <c r="B30" s="18">
        <v>217861044.80000001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>
        <v>241866102.800046</v>
      </c>
    </row>
    <row r="31" spans="1:26" x14ac:dyDescent="0.2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4" spans="1:32" ht="15.75" x14ac:dyDescent="0.25">
      <c r="AA34" s="10" t="s">
        <v>46</v>
      </c>
      <c r="AE34" s="10" t="s">
        <v>44</v>
      </c>
    </row>
    <row r="35" spans="1:32" ht="18.75" x14ac:dyDescent="0.3">
      <c r="A35" s="8" t="s">
        <v>43</v>
      </c>
      <c r="B35" s="8"/>
      <c r="AA35" s="10" t="s">
        <v>16</v>
      </c>
      <c r="AE35" s="10" t="s">
        <v>16</v>
      </c>
    </row>
    <row r="36" spans="1:32" ht="15.75" x14ac:dyDescent="0.25">
      <c r="AA36" s="11" t="s">
        <v>11</v>
      </c>
      <c r="AB36" s="11" t="s">
        <v>10</v>
      </c>
      <c r="AC36" s="21">
        <v>25</v>
      </c>
      <c r="AE36" s="11" t="s">
        <v>11</v>
      </c>
      <c r="AF36" s="11" t="s">
        <v>10</v>
      </c>
    </row>
    <row r="37" spans="1:32" x14ac:dyDescent="0.25"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  <c r="R37">
        <v>16</v>
      </c>
      <c r="S37">
        <v>17</v>
      </c>
      <c r="T37">
        <v>18</v>
      </c>
      <c r="U37">
        <v>19</v>
      </c>
      <c r="V37">
        <v>20</v>
      </c>
      <c r="W37">
        <v>21</v>
      </c>
      <c r="X37">
        <v>22</v>
      </c>
      <c r="Y37">
        <v>23</v>
      </c>
      <c r="Z37">
        <v>24</v>
      </c>
      <c r="AA37" s="5">
        <f t="array" ref="AA37:AB37">LINEST(AA39:AA62,AB39:AB62,1,0)</f>
        <v>4068214.5423043477</v>
      </c>
      <c r="AB37" s="5">
        <v>49893578.375362352</v>
      </c>
      <c r="AC37" s="21"/>
    </row>
    <row r="38" spans="1:32" x14ac:dyDescent="0.25">
      <c r="A38" s="17" t="s">
        <v>12</v>
      </c>
      <c r="B38" s="16" t="s">
        <v>17</v>
      </c>
      <c r="C38" s="14">
        <v>201601</v>
      </c>
      <c r="D38" s="14">
        <v>201602</v>
      </c>
      <c r="E38" s="14">
        <v>201603</v>
      </c>
      <c r="F38" s="14">
        <v>201604</v>
      </c>
      <c r="G38" s="14">
        <v>201605</v>
      </c>
      <c r="H38" s="14">
        <v>201606</v>
      </c>
      <c r="I38" s="14">
        <v>201607</v>
      </c>
      <c r="J38" s="14">
        <v>201608</v>
      </c>
      <c r="K38" s="14">
        <v>201609</v>
      </c>
      <c r="L38" s="14">
        <v>201610</v>
      </c>
      <c r="M38" s="14">
        <v>201611</v>
      </c>
      <c r="N38" s="14">
        <v>201612</v>
      </c>
      <c r="O38" s="14">
        <v>201701</v>
      </c>
      <c r="P38" s="14">
        <v>201702</v>
      </c>
      <c r="Q38" s="14">
        <v>201703</v>
      </c>
      <c r="R38" s="14">
        <v>201704</v>
      </c>
      <c r="S38" s="14">
        <v>201705</v>
      </c>
      <c r="T38" s="14">
        <v>201706</v>
      </c>
      <c r="U38" s="14">
        <v>201707</v>
      </c>
      <c r="V38" s="14">
        <v>201708</v>
      </c>
      <c r="W38" s="14">
        <v>201709</v>
      </c>
      <c r="X38" s="14">
        <v>201710</v>
      </c>
      <c r="Y38" s="14">
        <v>201711</v>
      </c>
      <c r="Z38" s="14">
        <v>201712</v>
      </c>
      <c r="AA38" s="16" t="s">
        <v>17</v>
      </c>
      <c r="AB38" s="20" t="s">
        <v>12</v>
      </c>
      <c r="AC38" s="21">
        <v>201801</v>
      </c>
    </row>
    <row r="39" spans="1:32" x14ac:dyDescent="0.25">
      <c r="A39">
        <v>1</v>
      </c>
      <c r="B39" s="18">
        <v>75835442.200000003</v>
      </c>
      <c r="C39" s="19" cm="1">
        <f t="array" ref="C39">VLOOKUP($A39,$5:$30,$A39+2,0)-$B39</f>
        <v>20976892.649984092</v>
      </c>
      <c r="D39" s="5">
        <v>25468692.900001001</v>
      </c>
      <c r="E39" s="5">
        <v>25617635.400000598</v>
      </c>
      <c r="F39" s="5">
        <v>26668180.000000499</v>
      </c>
      <c r="G39" s="5">
        <v>19850250.700000599</v>
      </c>
      <c r="H39" s="5">
        <v>18961982.900000401</v>
      </c>
      <c r="I39" s="5">
        <v>16130663.500000199</v>
      </c>
      <c r="J39" s="5">
        <v>18981578.000000399</v>
      </c>
      <c r="K39" s="5">
        <v>18740327.9000003</v>
      </c>
      <c r="L39" s="5">
        <v>23092666.100000799</v>
      </c>
      <c r="M39" s="5">
        <v>21833440.300000802</v>
      </c>
      <c r="N39" s="5">
        <v>19578430.900000401</v>
      </c>
      <c r="O39" s="5">
        <v>13435340.800000099</v>
      </c>
      <c r="P39" s="5">
        <v>11117878.1</v>
      </c>
      <c r="Q39" s="5">
        <v>14559577.2000001</v>
      </c>
      <c r="R39" s="5">
        <v>12741730.400000099</v>
      </c>
      <c r="S39" s="5">
        <v>11718092.400000099</v>
      </c>
      <c r="T39" s="5">
        <v>9757885.1999999303</v>
      </c>
      <c r="U39" s="5">
        <v>8357893.5999998804</v>
      </c>
      <c r="V39" s="5">
        <v>10029706.4</v>
      </c>
      <c r="W39" s="5">
        <v>8938742.3999999408</v>
      </c>
      <c r="X39" s="5">
        <v>10953461.4</v>
      </c>
      <c r="Y39" s="5">
        <v>11606152.6</v>
      </c>
      <c r="Z39" s="5">
        <v>10772057.800000001</v>
      </c>
      <c r="AA39" s="18">
        <v>75835442.200000003</v>
      </c>
      <c r="AB39" s="20">
        <v>1</v>
      </c>
      <c r="AC39" s="22">
        <f>$AC$36*AE39+AF39</f>
        <v>7281130.6306171417</v>
      </c>
      <c r="AE39" s="5">
        <f t="array" ref="AE39:AF39">LINEST(C39:Z39,$C$37:$Z$37,1,0)</f>
        <v>-717140.41471726296</v>
      </c>
      <c r="AF39" s="5">
        <v>25209640.998548716</v>
      </c>
    </row>
    <row r="40" spans="1:32" x14ac:dyDescent="0.25">
      <c r="A40">
        <v>2</v>
      </c>
      <c r="B40" s="18">
        <v>61369725.899999999</v>
      </c>
      <c r="C40" s="5"/>
      <c r="D40" s="19" cm="1">
        <f t="array" ref="D40">VLOOKUP($A40,$5:$30,$A40+2,0)-$B40</f>
        <v>8598111.8999923989</v>
      </c>
      <c r="E40" s="5">
        <v>9697389.8000000007</v>
      </c>
      <c r="F40" s="5">
        <v>9643754.3999999799</v>
      </c>
      <c r="G40" s="5">
        <v>7061441.79999993</v>
      </c>
      <c r="H40" s="5">
        <v>6251230.9999999702</v>
      </c>
      <c r="I40" s="5">
        <v>4939075.3999999603</v>
      </c>
      <c r="J40" s="5">
        <v>6240096.7999999505</v>
      </c>
      <c r="K40" s="5">
        <v>6555354.3999999398</v>
      </c>
      <c r="L40" s="5">
        <v>7797188.6999998996</v>
      </c>
      <c r="M40" s="5">
        <v>8447995.4999998808</v>
      </c>
      <c r="N40" s="5">
        <v>7312323.1999999303</v>
      </c>
      <c r="O40" s="5">
        <v>4880374.79999997</v>
      </c>
      <c r="P40" s="5">
        <v>4434656.7999999803</v>
      </c>
      <c r="Q40" s="5">
        <v>5412615.5999999801</v>
      </c>
      <c r="R40" s="5">
        <v>4514474.9999999898</v>
      </c>
      <c r="S40" s="5">
        <v>4336323.5999999801</v>
      </c>
      <c r="T40" s="5">
        <v>3748459.4</v>
      </c>
      <c r="U40" s="5">
        <v>2877049.7</v>
      </c>
      <c r="V40" s="5">
        <v>3132690.4</v>
      </c>
      <c r="W40" s="5">
        <v>3241466.2</v>
      </c>
      <c r="X40" s="5">
        <v>4660404.6999999899</v>
      </c>
      <c r="Y40" s="5">
        <v>4961935.2999999803</v>
      </c>
      <c r="Z40" s="5">
        <v>4547242.6999999797</v>
      </c>
      <c r="AA40" s="18">
        <v>61369725.899999999</v>
      </c>
      <c r="AB40" s="20">
        <v>2</v>
      </c>
      <c r="AC40" s="22">
        <f t="shared" ref="AC40:AC61" si="0">$AC$36*AE40+AF40</f>
        <v>2929792.907115275</v>
      </c>
      <c r="AE40" s="5">
        <f t="array" ref="AE40:AF40">LINEST(D40:Z40,$D$5:$Z$5,1,0)</f>
        <v>-238791.37766789994</v>
      </c>
      <c r="AF40" s="5">
        <v>8899577.3488127738</v>
      </c>
    </row>
    <row r="41" spans="1:32" x14ac:dyDescent="0.25">
      <c r="A41">
        <v>3</v>
      </c>
      <c r="B41" s="18">
        <v>69744915.099999994</v>
      </c>
      <c r="C41" s="5"/>
      <c r="D41" s="5"/>
      <c r="E41" s="19" cm="1">
        <f t="array" ref="E41">VLOOKUP($A41,$5:$30,$A41+2,0)-$B41</f>
        <v>10210685.099992603</v>
      </c>
      <c r="F41" s="5">
        <v>11745986.000000101</v>
      </c>
      <c r="G41" s="5">
        <v>7555766.3999998998</v>
      </c>
      <c r="H41" s="5">
        <v>7256456.1999999303</v>
      </c>
      <c r="I41" s="5">
        <v>5868718.7999999505</v>
      </c>
      <c r="J41" s="5">
        <v>7354748.0999999503</v>
      </c>
      <c r="K41" s="5">
        <v>7287154.6999999397</v>
      </c>
      <c r="L41" s="5">
        <v>8735698.29999993</v>
      </c>
      <c r="M41" s="5">
        <v>9224657.3999998998</v>
      </c>
      <c r="N41" s="5">
        <v>7341623.7999999197</v>
      </c>
      <c r="O41" s="5">
        <v>5852774.8999999398</v>
      </c>
      <c r="P41" s="5">
        <v>4703905.4999999804</v>
      </c>
      <c r="Q41" s="5">
        <v>6149819.8999999696</v>
      </c>
      <c r="R41" s="5">
        <v>5678624.6999999499</v>
      </c>
      <c r="S41" s="5">
        <v>5129745.5999999801</v>
      </c>
      <c r="T41" s="5">
        <v>3658599</v>
      </c>
      <c r="U41" s="5">
        <v>3281278</v>
      </c>
      <c r="V41" s="5">
        <v>3659375.3</v>
      </c>
      <c r="W41" s="5">
        <v>4242710.4999999898</v>
      </c>
      <c r="X41" s="5">
        <v>5402837.2999999803</v>
      </c>
      <c r="Y41" s="5">
        <v>5158465.1999999704</v>
      </c>
      <c r="Z41" s="5">
        <v>5185180.6999999704</v>
      </c>
      <c r="AA41" s="18">
        <v>69744915.099999994</v>
      </c>
      <c r="AB41" s="20">
        <v>3</v>
      </c>
      <c r="AC41" s="22">
        <f t="shared" si="0"/>
        <v>3366275.7181824669</v>
      </c>
      <c r="AE41" s="5">
        <f t="array" ref="AE41:AF41">LINEST(E41:Z41,$E$5:$Z$5,1,0)</f>
        <v>-263346.82055327104</v>
      </c>
      <c r="AF41" s="5">
        <v>9949946.2320142426</v>
      </c>
    </row>
    <row r="42" spans="1:32" x14ac:dyDescent="0.25">
      <c r="A42">
        <v>4</v>
      </c>
      <c r="B42" s="18">
        <v>77357196.700000003</v>
      </c>
      <c r="C42" s="5"/>
      <c r="D42" s="5"/>
      <c r="E42" s="5"/>
      <c r="F42" s="19" cm="1">
        <f t="array" ref="F42">VLOOKUP($A42,$5:$30,$A42+2,0)-$B42</f>
        <v>13908893.599993497</v>
      </c>
      <c r="G42" s="5">
        <v>8773004.79999993</v>
      </c>
      <c r="H42" s="5">
        <v>7379728.9999999404</v>
      </c>
      <c r="I42" s="5">
        <v>6028442.6999999601</v>
      </c>
      <c r="J42" s="5">
        <v>6635924.3999999296</v>
      </c>
      <c r="K42" s="5">
        <v>6625572.7999999598</v>
      </c>
      <c r="L42" s="5">
        <v>8417579.0999999009</v>
      </c>
      <c r="M42" s="5">
        <v>8629796.6999998707</v>
      </c>
      <c r="N42" s="5">
        <v>6970614.6999999303</v>
      </c>
      <c r="O42" s="5">
        <v>5358380.2999999598</v>
      </c>
      <c r="P42" s="5">
        <v>4245020.4999999898</v>
      </c>
      <c r="Q42" s="5">
        <v>5712270.1999999601</v>
      </c>
      <c r="R42" s="5">
        <v>5287490.5999999596</v>
      </c>
      <c r="S42" s="5">
        <v>4967732.6999999797</v>
      </c>
      <c r="T42" s="5">
        <v>3616759.3</v>
      </c>
      <c r="U42" s="5">
        <v>3557947.3999999901</v>
      </c>
      <c r="V42" s="5">
        <v>3507320.5999999898</v>
      </c>
      <c r="W42" s="5">
        <v>3764080.5999999898</v>
      </c>
      <c r="X42" s="5">
        <v>4888668.3999999901</v>
      </c>
      <c r="Y42" s="5">
        <v>5415766.99999996</v>
      </c>
      <c r="Z42" s="5">
        <v>4973759.6999999899</v>
      </c>
      <c r="AA42" s="18">
        <v>77357196.700000003</v>
      </c>
      <c r="AB42" s="20">
        <v>4</v>
      </c>
      <c r="AC42" s="22">
        <f t="shared" si="0"/>
        <v>2946077.7000006083</v>
      </c>
      <c r="AE42" s="5">
        <f t="array" ref="AE42:AF42">LINEST(F42:Z42,$F$5:$Z$5,1,0)</f>
        <v>-289165.03636354924</v>
      </c>
      <c r="AF42" s="5">
        <v>10175203.609089339</v>
      </c>
    </row>
    <row r="43" spans="1:32" x14ac:dyDescent="0.25">
      <c r="A43">
        <v>5</v>
      </c>
      <c r="B43" s="18">
        <v>57242008.600000001</v>
      </c>
      <c r="C43" s="5"/>
      <c r="D43" s="5"/>
      <c r="E43" s="5"/>
      <c r="F43" s="5"/>
      <c r="G43" s="19" cm="1">
        <f t="array" ref="G43">VLOOKUP($A43,$5:$30,$A43+2,0)-$B43</f>
        <v>8104870.8999940008</v>
      </c>
      <c r="H43" s="5">
        <v>7395215.0999999596</v>
      </c>
      <c r="I43" s="5">
        <v>5916285.8999999398</v>
      </c>
      <c r="J43" s="5">
        <v>5604741.0999999503</v>
      </c>
      <c r="K43" s="5">
        <v>5400168.1999999704</v>
      </c>
      <c r="L43" s="5">
        <v>6236166.2999999505</v>
      </c>
      <c r="M43" s="5">
        <v>6269807.5999999298</v>
      </c>
      <c r="N43" s="5">
        <v>5572215.5999999801</v>
      </c>
      <c r="O43" s="5">
        <v>3877077.3999999901</v>
      </c>
      <c r="P43" s="5">
        <v>3108417.8999999901</v>
      </c>
      <c r="Q43" s="5">
        <v>3994950.4</v>
      </c>
      <c r="R43" s="5">
        <v>3559289.29999999</v>
      </c>
      <c r="S43" s="5">
        <v>3621753.1</v>
      </c>
      <c r="T43" s="5">
        <v>2913649.2</v>
      </c>
      <c r="U43" s="5">
        <v>2442988.1</v>
      </c>
      <c r="V43" s="5">
        <v>2507619.7999999998</v>
      </c>
      <c r="W43" s="5">
        <v>2731586.2</v>
      </c>
      <c r="X43" s="5">
        <v>3400404.6999999899</v>
      </c>
      <c r="Y43" s="5">
        <v>3365314.3999999901</v>
      </c>
      <c r="Z43" s="5">
        <v>3346427.7</v>
      </c>
      <c r="AA43" s="18">
        <v>57242008.600000001</v>
      </c>
      <c r="AB43" s="20">
        <v>5</v>
      </c>
      <c r="AC43" s="22">
        <f t="shared" si="0"/>
        <v>1837314.3894742923</v>
      </c>
      <c r="AE43" s="5">
        <f t="array" ref="AE43:AF43">LINEST(G43:Z43,$G$5:$Z$5,1,0)</f>
        <v>-250584.10052622762</v>
      </c>
      <c r="AF43" s="5">
        <v>8101916.9026299827</v>
      </c>
    </row>
    <row r="44" spans="1:32" x14ac:dyDescent="0.25">
      <c r="A44">
        <v>6</v>
      </c>
      <c r="B44" s="18">
        <v>59245986.799999997</v>
      </c>
      <c r="C44" s="5"/>
      <c r="D44" s="5"/>
      <c r="E44" s="5"/>
      <c r="F44" s="5"/>
      <c r="G44" s="5"/>
      <c r="H44" s="19" cm="1">
        <f t="array" ref="H44">VLOOKUP($A44,$5:$30,$A44+2,0)-$B44</f>
        <v>10185901.599995509</v>
      </c>
      <c r="I44" s="5">
        <v>6967968.6999999499</v>
      </c>
      <c r="J44" s="5">
        <v>7031030.9999999199</v>
      </c>
      <c r="K44" s="5">
        <v>6322236.8999999501</v>
      </c>
      <c r="L44" s="5">
        <v>7309049.2999999197</v>
      </c>
      <c r="M44" s="5">
        <v>7383301.7999998899</v>
      </c>
      <c r="N44" s="5">
        <v>6112115.0999999503</v>
      </c>
      <c r="O44" s="5">
        <v>4287160.4999999804</v>
      </c>
      <c r="P44" s="5">
        <v>3710088.9</v>
      </c>
      <c r="Q44" s="5">
        <v>4987784.1999999704</v>
      </c>
      <c r="R44" s="5">
        <v>4343495.7999999803</v>
      </c>
      <c r="S44" s="5">
        <v>4382551.5999999903</v>
      </c>
      <c r="T44" s="5">
        <v>3421771.5</v>
      </c>
      <c r="U44" s="5">
        <v>3069880.8</v>
      </c>
      <c r="V44" s="5">
        <v>2792155.8</v>
      </c>
      <c r="W44" s="5">
        <v>2570729</v>
      </c>
      <c r="X44" s="5">
        <v>3209569.3</v>
      </c>
      <c r="Y44" s="5">
        <v>3417852.9</v>
      </c>
      <c r="Z44" s="5">
        <v>2885806.6999999899</v>
      </c>
      <c r="AA44" s="18">
        <v>59245986.799999997</v>
      </c>
      <c r="AB44" s="20">
        <v>6</v>
      </c>
      <c r="AC44" s="22">
        <f t="shared" si="0"/>
        <v>1626759.6701759249</v>
      </c>
      <c r="AE44" s="5">
        <f t="array" ref="AE44:AF44">LINEST(H44:Z44,$H$5:$Z$5,1,0)</f>
        <v>-334115.88245606556</v>
      </c>
      <c r="AF44" s="5">
        <v>9979656.731577564</v>
      </c>
    </row>
    <row r="45" spans="1:32" x14ac:dyDescent="0.25">
      <c r="A45">
        <v>7</v>
      </c>
      <c r="B45" s="18">
        <v>58626485.399999999</v>
      </c>
      <c r="C45" s="5"/>
      <c r="D45" s="5"/>
      <c r="E45" s="5"/>
      <c r="F45" s="5"/>
      <c r="G45" s="5"/>
      <c r="H45" s="5"/>
      <c r="I45" s="19" cm="1">
        <f t="array" ref="I45">VLOOKUP($A45,$5:$30,$A45+2,0)-$B45</f>
        <v>8714187.2999949977</v>
      </c>
      <c r="J45" s="5">
        <v>7144969.2999999002</v>
      </c>
      <c r="K45" s="5">
        <v>5848847.8999999696</v>
      </c>
      <c r="L45" s="5">
        <v>6650945.6999999397</v>
      </c>
      <c r="M45" s="5">
        <v>5832118.59999994</v>
      </c>
      <c r="N45" s="5">
        <v>5447928.4999999497</v>
      </c>
      <c r="O45" s="5">
        <v>4166710.0999999801</v>
      </c>
      <c r="P45" s="5">
        <v>3581234.29999999</v>
      </c>
      <c r="Q45" s="5">
        <v>4652681.5999999801</v>
      </c>
      <c r="R45" s="5">
        <v>4081187.5999999898</v>
      </c>
      <c r="S45" s="5">
        <v>4188803.5</v>
      </c>
      <c r="T45" s="5">
        <v>3228765.4</v>
      </c>
      <c r="U45" s="5">
        <v>3073816.2</v>
      </c>
      <c r="V45" s="5">
        <v>2841716.5</v>
      </c>
      <c r="W45" s="5">
        <v>2877435.4</v>
      </c>
      <c r="X45" s="5">
        <v>3346488.6</v>
      </c>
      <c r="Y45" s="5">
        <v>2972178.3</v>
      </c>
      <c r="Z45" s="5">
        <v>2908346</v>
      </c>
      <c r="AA45" s="18">
        <v>58626485.399999999</v>
      </c>
      <c r="AB45" s="20">
        <v>7</v>
      </c>
      <c r="AC45" s="22">
        <f t="shared" si="0"/>
        <v>1763359.591503839</v>
      </c>
      <c r="AE45" s="5">
        <f t="array" ref="AE45:AF45">LINEST(I45:Z45,$I$5:$Z$5,1,0)</f>
        <v>-291332.67925687443</v>
      </c>
      <c r="AF45" s="5">
        <v>9046676.5729256999</v>
      </c>
    </row>
    <row r="46" spans="1:32" x14ac:dyDescent="0.25">
      <c r="A46">
        <v>8</v>
      </c>
      <c r="B46" s="18">
        <v>66041833.200000003</v>
      </c>
      <c r="C46" s="5"/>
      <c r="D46" s="5"/>
      <c r="E46" s="5"/>
      <c r="F46" s="5"/>
      <c r="G46" s="5"/>
      <c r="H46" s="5"/>
      <c r="I46" s="5"/>
      <c r="J46" s="19" cm="1">
        <f t="array" ref="J46">VLOOKUP($A46,$5:$30,$A46+2,0)-$B46</f>
        <v>14526970.49999319</v>
      </c>
      <c r="K46" s="5">
        <v>7572620.2999999402</v>
      </c>
      <c r="L46" s="5">
        <v>7385929.5999999102</v>
      </c>
      <c r="M46" s="5">
        <v>7140676.1999998996</v>
      </c>
      <c r="N46" s="5">
        <v>6211531.1999999499</v>
      </c>
      <c r="O46" s="5">
        <v>4395853.6999999704</v>
      </c>
      <c r="P46" s="5">
        <v>3976784.6999999802</v>
      </c>
      <c r="Q46" s="5">
        <v>5321259.9999999702</v>
      </c>
      <c r="R46" s="5">
        <v>4268847.7999999896</v>
      </c>
      <c r="S46" s="5">
        <v>4071573.0999999898</v>
      </c>
      <c r="T46" s="5">
        <v>3359152.9999999902</v>
      </c>
      <c r="U46" s="5">
        <v>2708898.5</v>
      </c>
      <c r="V46" s="5">
        <v>2920538.6</v>
      </c>
      <c r="W46" s="5">
        <v>3343991</v>
      </c>
      <c r="X46" s="5">
        <v>3768930.2</v>
      </c>
      <c r="Y46" s="5">
        <v>3829744.8</v>
      </c>
      <c r="Z46" s="5">
        <v>3553975.6</v>
      </c>
      <c r="AA46" s="18">
        <v>66041833.200000003</v>
      </c>
      <c r="AB46" s="20">
        <v>8</v>
      </c>
      <c r="AC46" s="22">
        <f t="shared" si="0"/>
        <v>1328826.0382361114</v>
      </c>
      <c r="AE46" s="5">
        <f t="array" ref="AE46:AF46">LINEST(J46:Z46,$J$5:$Z$5,1,0)</f>
        <v>-429851.21666652861</v>
      </c>
      <c r="AF46" s="5">
        <v>12075106.454899326</v>
      </c>
    </row>
    <row r="47" spans="1:32" x14ac:dyDescent="0.25">
      <c r="A47">
        <v>9</v>
      </c>
      <c r="B47" s="18">
        <v>77547801.799999997</v>
      </c>
      <c r="C47" s="5"/>
      <c r="D47" s="5"/>
      <c r="E47" s="5"/>
      <c r="F47" s="5"/>
      <c r="G47" s="5"/>
      <c r="H47" s="5"/>
      <c r="I47" s="5"/>
      <c r="J47" s="5"/>
      <c r="K47" s="19" cm="1">
        <f t="array" ref="K47">VLOOKUP($A47,$5:$30,$A47+2,0)-$B47</f>
        <v>11016939.4999879</v>
      </c>
      <c r="L47" s="5">
        <v>9716036.3999999501</v>
      </c>
      <c r="M47" s="5">
        <v>8209034.39999991</v>
      </c>
      <c r="N47" s="5">
        <v>7175254.7999999505</v>
      </c>
      <c r="O47" s="5">
        <v>5041843.7999999598</v>
      </c>
      <c r="P47" s="5">
        <v>4380443.1999999797</v>
      </c>
      <c r="Q47" s="5">
        <v>5798788.09999994</v>
      </c>
      <c r="R47" s="5">
        <v>4694461.7999999803</v>
      </c>
      <c r="S47" s="5">
        <v>4533556.2999999896</v>
      </c>
      <c r="T47" s="5">
        <v>3561571.29999999</v>
      </c>
      <c r="U47" s="5">
        <v>3024133.6999999899</v>
      </c>
      <c r="V47" s="5">
        <v>3181304</v>
      </c>
      <c r="W47" s="5">
        <v>3412536.4</v>
      </c>
      <c r="X47" s="5">
        <v>4002982.2</v>
      </c>
      <c r="Y47" s="5">
        <v>4483889.8999999901</v>
      </c>
      <c r="Z47" s="5">
        <v>3942230.6</v>
      </c>
      <c r="AA47" s="18">
        <v>77547801.799999997</v>
      </c>
      <c r="AB47" s="20">
        <v>9</v>
      </c>
      <c r="AC47" s="22">
        <f t="shared" si="0"/>
        <v>1874094.6525015198</v>
      </c>
      <c r="AE47" s="5">
        <f t="array" ref="AE47:AF47">LINEST(K47:Z47,$K$5:$Z$5,1,0)</f>
        <v>-413158.02911737649</v>
      </c>
      <c r="AF47" s="5">
        <v>12203045.380435932</v>
      </c>
    </row>
    <row r="48" spans="1:32" x14ac:dyDescent="0.25">
      <c r="A48">
        <v>10</v>
      </c>
      <c r="B48" s="18">
        <v>110316978.09999999</v>
      </c>
      <c r="C48" s="5"/>
      <c r="D48" s="5"/>
      <c r="E48" s="5"/>
      <c r="F48" s="5"/>
      <c r="G48" s="5"/>
      <c r="H48" s="5"/>
      <c r="I48" s="5"/>
      <c r="J48" s="5"/>
      <c r="K48" s="5"/>
      <c r="L48" s="19" cm="1">
        <f t="array" ref="L48">VLOOKUP($A48,$5:$30,$A48+2,0)-$B48</f>
        <v>15975143.099971011</v>
      </c>
      <c r="M48" s="5">
        <v>14446789.7000002</v>
      </c>
      <c r="N48" s="5">
        <v>11775907.500000101</v>
      </c>
      <c r="O48" s="5">
        <v>7998470.8999998802</v>
      </c>
      <c r="P48" s="5">
        <v>6296567.1999999397</v>
      </c>
      <c r="Q48" s="5">
        <v>8534819.9999998994</v>
      </c>
      <c r="R48" s="5">
        <v>7339934.6999999303</v>
      </c>
      <c r="S48" s="5">
        <v>7218049.9999999497</v>
      </c>
      <c r="T48" s="5">
        <v>4710356.6999999899</v>
      </c>
      <c r="U48" s="5">
        <v>4085707.4999999902</v>
      </c>
      <c r="V48" s="5">
        <v>4555080.5999999903</v>
      </c>
      <c r="W48" s="5">
        <v>4861959.1999999797</v>
      </c>
      <c r="X48" s="5">
        <v>6178513.5999999596</v>
      </c>
      <c r="Y48" s="5">
        <v>5739227.8999999696</v>
      </c>
      <c r="Z48" s="5">
        <v>5569747.3999999696</v>
      </c>
      <c r="AA48" s="18">
        <v>110316978.09999999</v>
      </c>
      <c r="AB48" s="20">
        <v>10</v>
      </c>
      <c r="AC48" s="22">
        <f t="shared" si="0"/>
        <v>2475225.4533371367</v>
      </c>
      <c r="AE48" s="5">
        <f t="array" ref="AE48:AF48">LINEST(L48:Z48,$L$5:$Z$5,1,0)</f>
        <v>-651315.7849992807</v>
      </c>
      <c r="AF48" s="5">
        <v>18758120.078319155</v>
      </c>
    </row>
    <row r="49" spans="1:32" x14ac:dyDescent="0.25">
      <c r="A49">
        <v>11</v>
      </c>
      <c r="B49" s="18">
        <v>141240991.5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9" cm="1">
        <f t="array" ref="M49">VLOOKUP($A49,$5:$30,$A49+2,0)-$B49</f>
        <v>17995422.199979007</v>
      </c>
      <c r="N49" s="5">
        <v>12489429.400000099</v>
      </c>
      <c r="O49" s="5">
        <v>7913105.1999998903</v>
      </c>
      <c r="P49" s="5">
        <v>5849681.5999999503</v>
      </c>
      <c r="Q49" s="5">
        <v>7443249.7999999197</v>
      </c>
      <c r="R49" s="5">
        <v>6829226.59999994</v>
      </c>
      <c r="S49" s="5">
        <v>5756296.6999999704</v>
      </c>
      <c r="T49" s="5">
        <v>4975085.4999999702</v>
      </c>
      <c r="U49" s="5">
        <v>4453308.2999999803</v>
      </c>
      <c r="V49" s="5">
        <v>4524308.5999999903</v>
      </c>
      <c r="W49" s="5">
        <v>4781737.7999999896</v>
      </c>
      <c r="X49" s="5">
        <v>5793307.0999999801</v>
      </c>
      <c r="Y49" s="5">
        <v>7242499.5999999298</v>
      </c>
      <c r="Z49" s="5">
        <v>6241397.3999999799</v>
      </c>
      <c r="AA49" s="18">
        <v>141240991.5</v>
      </c>
      <c r="AB49" s="20">
        <v>11</v>
      </c>
      <c r="AC49" s="22">
        <f t="shared" si="0"/>
        <v>3027564.2307721898</v>
      </c>
      <c r="AE49" s="5">
        <f t="array" ref="AE49:AF49">LINEST(M49:Z49,$M$5:$Z$5,1,0)</f>
        <v>-570496.72923017084</v>
      </c>
      <c r="AF49" s="5">
        <v>17289982.461526461</v>
      </c>
    </row>
    <row r="50" spans="1:32" x14ac:dyDescent="0.25">
      <c r="A50">
        <v>12</v>
      </c>
      <c r="B50" s="18">
        <v>146535134.19999999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19" cm="1">
        <f t="array" ref="N50">VLOOKUP($A50,$5:$30,$A50+2,0)-$B50</f>
        <v>16434639.199975014</v>
      </c>
      <c r="O50" s="5">
        <v>9307495.3999999091</v>
      </c>
      <c r="P50" s="5">
        <v>6167970.1999999303</v>
      </c>
      <c r="Q50" s="5">
        <v>7964529.9999999302</v>
      </c>
      <c r="R50" s="5">
        <v>6398065.09999994</v>
      </c>
      <c r="S50" s="5">
        <v>6497883.6999999397</v>
      </c>
      <c r="T50" s="5">
        <v>5193043.0999999801</v>
      </c>
      <c r="U50" s="5">
        <v>4448963.3999999799</v>
      </c>
      <c r="V50" s="5">
        <v>4503437.4000000004</v>
      </c>
      <c r="W50" s="5">
        <v>4562368.9999999804</v>
      </c>
      <c r="X50" s="5">
        <v>5506211.8999999696</v>
      </c>
      <c r="Y50" s="5">
        <v>6555080.6999999499</v>
      </c>
      <c r="Z50" s="5">
        <v>6242995.4999999497</v>
      </c>
      <c r="AA50" s="18">
        <v>146535134.19999999</v>
      </c>
      <c r="AB50" s="20">
        <v>12</v>
      </c>
      <c r="AC50" s="22">
        <f t="shared" si="0"/>
        <v>3306220.8307730444</v>
      </c>
      <c r="AE50" s="5">
        <f t="array" ref="AE50:AF50">LINEST(N50:Z50,$N$5:$Z$5,1,0)</f>
        <v>-514305.64615302061</v>
      </c>
      <c r="AF50" s="5">
        <v>16163861.98459856</v>
      </c>
    </row>
    <row r="51" spans="1:32" x14ac:dyDescent="0.25">
      <c r="A51">
        <v>13</v>
      </c>
      <c r="B51" s="18">
        <v>89690680.799999997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9" cm="1">
        <f t="array" ref="O51">VLOOKUP($A51,$5:$30,$A51+2,0)-$B51</f>
        <v>10986122.699979007</v>
      </c>
      <c r="P51" s="5">
        <v>6939760.0999999102</v>
      </c>
      <c r="Q51" s="5">
        <v>7173382.9999999404</v>
      </c>
      <c r="R51" s="5">
        <v>5915908.5999999698</v>
      </c>
      <c r="S51" s="5">
        <v>5745154.7999999598</v>
      </c>
      <c r="T51" s="5">
        <v>4369264.1999999899</v>
      </c>
      <c r="U51" s="5">
        <v>4025718.8999999901</v>
      </c>
      <c r="V51" s="5">
        <v>3918415.2</v>
      </c>
      <c r="W51" s="5">
        <v>4091012.0999999898</v>
      </c>
      <c r="X51" s="5">
        <v>4624244.7999999803</v>
      </c>
      <c r="Y51" s="5">
        <v>5115516.6999999601</v>
      </c>
      <c r="Z51" s="5">
        <v>4701822.2999999803</v>
      </c>
      <c r="AA51" s="18">
        <v>89690680.799999997</v>
      </c>
      <c r="AB51" s="20">
        <v>13</v>
      </c>
      <c r="AC51" s="22">
        <f t="shared" si="0"/>
        <v>2944366.8969731834</v>
      </c>
      <c r="AE51" s="5">
        <f t="array" ref="AE51:AF51">LINEST(O51:Z51,$O$5:$Z$5,1,0)</f>
        <v>-413768.21328590339</v>
      </c>
      <c r="AF51" s="5">
        <v>13288572.229120769</v>
      </c>
    </row>
    <row r="52" spans="1:32" x14ac:dyDescent="0.25">
      <c r="A52">
        <v>14</v>
      </c>
      <c r="B52" s="18">
        <v>82841224.200000003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19" cm="1">
        <f t="array" ref="P52">VLOOKUP($A52,$5:$30,$A52+2,0)-$B52</f>
        <v>10264024.399983495</v>
      </c>
      <c r="Q52" s="5">
        <v>9149282.7999999505</v>
      </c>
      <c r="R52" s="5">
        <v>6321506.7999999402</v>
      </c>
      <c r="S52" s="5">
        <v>5748111.5999999596</v>
      </c>
      <c r="T52" s="5">
        <v>4631137.6999999797</v>
      </c>
      <c r="U52" s="5">
        <v>4074564.1999999899</v>
      </c>
      <c r="V52" s="5">
        <v>3849300.0000000098</v>
      </c>
      <c r="W52" s="5">
        <v>4236481.2</v>
      </c>
      <c r="X52" s="5">
        <v>5156387.5999999801</v>
      </c>
      <c r="Y52" s="5">
        <v>4349311.3999999901</v>
      </c>
      <c r="Z52" s="5">
        <v>4269842.5</v>
      </c>
      <c r="AA52" s="18">
        <v>82841224.200000003</v>
      </c>
      <c r="AB52" s="20">
        <v>14</v>
      </c>
      <c r="AC52" s="22">
        <f t="shared" si="0"/>
        <v>2560654.4981848225</v>
      </c>
      <c r="AE52" s="5">
        <f t="array" ref="AE52:AF52">LINEST(P52:Z52,$P$5:$Z$5,1,0)</f>
        <v>-513375.01090833696</v>
      </c>
      <c r="AF52" s="5">
        <v>15395029.770893246</v>
      </c>
    </row>
    <row r="53" spans="1:32" x14ac:dyDescent="0.25">
      <c r="A53">
        <v>15</v>
      </c>
      <c r="B53" s="18">
        <v>104491605.40000001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19" cm="1">
        <f t="array" ref="Q53">VLOOKUP($A53,$5:$30,$A53+2,0)-$B53</f>
        <v>13442689.399976999</v>
      </c>
      <c r="R53" s="5">
        <v>8522249.3999999091</v>
      </c>
      <c r="S53" s="5">
        <v>7582773.0999999102</v>
      </c>
      <c r="T53" s="5">
        <v>5049831.4999999804</v>
      </c>
      <c r="U53" s="5">
        <v>4657070.5999999801</v>
      </c>
      <c r="V53" s="5">
        <v>4518898.2999999896</v>
      </c>
      <c r="W53" s="5">
        <v>4603210.4999999804</v>
      </c>
      <c r="X53" s="5">
        <v>5357471.6999999704</v>
      </c>
      <c r="Y53" s="5">
        <v>5715908.0999999503</v>
      </c>
      <c r="Z53" s="5">
        <v>4782136.0999999996</v>
      </c>
      <c r="AA53" s="18">
        <v>104491605.40000001</v>
      </c>
      <c r="AB53" s="20">
        <v>15</v>
      </c>
      <c r="AC53" s="22">
        <f t="shared" si="0"/>
        <v>2750093.5000045877</v>
      </c>
      <c r="AE53" s="5">
        <f t="array" ref="AE53:AF53">LINEST(Q53:Z53,$Q$5:$Z$5,1,0)</f>
        <v>-667841.88545328716</v>
      </c>
      <c r="AF53" s="5">
        <v>19446140.636336766</v>
      </c>
    </row>
    <row r="54" spans="1:32" x14ac:dyDescent="0.25">
      <c r="A54">
        <v>16</v>
      </c>
      <c r="B54" s="18">
        <v>94831433.200000003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19" cm="1">
        <f t="array" ref="R54">VLOOKUP($A54,$5:$30,$A54+2,0)-$B54</f>
        <v>12333282.499976993</v>
      </c>
      <c r="S54" s="5">
        <v>8446127.8999998998</v>
      </c>
      <c r="T54" s="5">
        <v>5354918.7999999598</v>
      </c>
      <c r="U54" s="5">
        <v>4915243.1999999704</v>
      </c>
      <c r="V54" s="5">
        <v>4188224.6</v>
      </c>
      <c r="W54" s="5">
        <v>4197064.1999999899</v>
      </c>
      <c r="X54" s="5">
        <v>5003535.5999999801</v>
      </c>
      <c r="Y54" s="5">
        <v>5349472.0999999698</v>
      </c>
      <c r="Z54" s="5">
        <v>4184141.4999999902</v>
      </c>
      <c r="AA54" s="18">
        <v>94831433.200000003</v>
      </c>
      <c r="AB54" s="20">
        <v>16</v>
      </c>
      <c r="AC54" s="22">
        <f t="shared" si="0"/>
        <v>2387933.6444495507</v>
      </c>
      <c r="AE54" s="5">
        <f t="array" ref="AE54:AF54">LINEST(R54:Z54,$R$5:$Z$5,1,0)</f>
        <v>-721791.27999846218</v>
      </c>
      <c r="AF54" s="5">
        <v>20432715.644411106</v>
      </c>
    </row>
    <row r="55" spans="1:32" x14ac:dyDescent="0.25">
      <c r="A55">
        <v>17</v>
      </c>
      <c r="B55" s="18">
        <v>108018933.40000001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9" cm="1">
        <f t="array" ref="S55">VLOOKUP($A55,$5:$30,$A55+2,0)-$B55</f>
        <v>15112089.299973994</v>
      </c>
      <c r="T55" s="5">
        <v>8428331.79999993</v>
      </c>
      <c r="U55" s="5">
        <v>6310730.2999999402</v>
      </c>
      <c r="V55" s="5">
        <v>5500454.3999999799</v>
      </c>
      <c r="W55" s="5">
        <v>5028741.8999999603</v>
      </c>
      <c r="X55" s="5">
        <v>5979021.29999997</v>
      </c>
      <c r="Y55" s="5">
        <v>5764898.29999997</v>
      </c>
      <c r="Z55" s="5">
        <v>4761000.9999999804</v>
      </c>
      <c r="AA55" s="18">
        <v>108018933.40000001</v>
      </c>
      <c r="AB55" s="20">
        <v>17</v>
      </c>
      <c r="AC55" s="22">
        <f t="shared" si="0"/>
        <v>2437000.0500064753</v>
      </c>
      <c r="AE55" s="5">
        <f t="array" ref="AE55:AF55">LINEST(S55:Z55,$S$5:$Z$5,1,0)</f>
        <v>-1038590.7749978313</v>
      </c>
      <c r="AF55" s="5">
        <v>28401769.424952257</v>
      </c>
    </row>
    <row r="56" spans="1:32" x14ac:dyDescent="0.25">
      <c r="A56">
        <v>18</v>
      </c>
      <c r="B56" s="18">
        <v>91875500.5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19" cm="1">
        <f t="array" ref="T56">VLOOKUP($A56,$5:$30,$A56+2,0)-$B56</f>
        <v>13101754.399976999</v>
      </c>
      <c r="U56" s="5">
        <v>8865894.7999998908</v>
      </c>
      <c r="V56" s="5">
        <v>6988671.1999999201</v>
      </c>
      <c r="W56" s="5">
        <v>6004254.8999999501</v>
      </c>
      <c r="X56" s="5">
        <v>5937971.8999999501</v>
      </c>
      <c r="Y56" s="5">
        <v>5617618.9999999497</v>
      </c>
      <c r="Z56" s="5">
        <v>5141068.7999999803</v>
      </c>
      <c r="AA56" s="18">
        <v>91875500.5</v>
      </c>
      <c r="AB56" s="20">
        <v>18</v>
      </c>
      <c r="AC56" s="22">
        <f t="shared" si="0"/>
        <v>2889703.9000065327</v>
      </c>
      <c r="AE56" s="5">
        <f t="array" ref="AE56:AF56">LINEST(T56:Z56,$T$5:$Z$5,1,0)</f>
        <v>-1122475.2749975319</v>
      </c>
      <c r="AF56" s="5">
        <v>30951585.774944831</v>
      </c>
    </row>
    <row r="57" spans="1:32" x14ac:dyDescent="0.25">
      <c r="A57">
        <v>19</v>
      </c>
      <c r="B57" s="18">
        <v>95869167.799999997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19" cm="1">
        <f t="array" ref="U57">VLOOKUP($A57,$5:$30,$A57+2,0)-$B57</f>
        <v>13125638.399974003</v>
      </c>
      <c r="V57" s="5">
        <v>8090613.29999993</v>
      </c>
      <c r="W57" s="5">
        <v>4889045.6999999797</v>
      </c>
      <c r="X57" s="5">
        <v>5646041.7999999598</v>
      </c>
      <c r="Y57" s="5">
        <v>5469260.2999999598</v>
      </c>
      <c r="Z57" s="5">
        <v>5067091.3999999696</v>
      </c>
      <c r="AA57" s="18">
        <v>95869167.799999997</v>
      </c>
      <c r="AB57" s="20">
        <v>19</v>
      </c>
      <c r="AC57" s="22">
        <f t="shared" si="0"/>
        <v>2307968.6933419555</v>
      </c>
      <c r="AE57" s="5">
        <f t="array" ref="AE57:AF57">LINEST(U57:Z57,$U$5:$Z$5,1,0)</f>
        <v>-1354279.9399962886</v>
      </c>
      <c r="AF57" s="5">
        <v>36164967.193249173</v>
      </c>
    </row>
    <row r="58" spans="1:32" x14ac:dyDescent="0.25">
      <c r="A58">
        <v>20</v>
      </c>
      <c r="B58" s="18">
        <v>106256728.2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19" cm="1">
        <f t="array" ref="V58">VLOOKUP($A58,$5:$30,$A58+2,0)-$B58</f>
        <v>14389280.499972001</v>
      </c>
      <c r="W58" s="5">
        <v>7973635.5999999102</v>
      </c>
      <c r="X58" s="5">
        <v>7102996.59999994</v>
      </c>
      <c r="Y58" s="5">
        <v>6307841.3999999696</v>
      </c>
      <c r="Z58" s="5">
        <v>5998446.2999999505</v>
      </c>
      <c r="AA58" s="18">
        <v>106256728.2</v>
      </c>
      <c r="AB58" s="20">
        <v>20</v>
      </c>
      <c r="AC58" s="22">
        <f t="shared" si="0"/>
        <v>2820201.3000111505</v>
      </c>
      <c r="AE58" s="5">
        <f t="array" ref="AE58:AF58">LINEST(V58:Z58,$V$5:$Z$5,1,0)</f>
        <v>-1844746.2599944035</v>
      </c>
      <c r="AF58" s="5">
        <v>48938857.799871236</v>
      </c>
    </row>
    <row r="59" spans="1:32" x14ac:dyDescent="0.25">
      <c r="A59">
        <v>21</v>
      </c>
      <c r="B59" s="18">
        <v>108435047.7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19" cm="1">
        <f t="array" ref="W59">VLOOKUP($A59,$5:$30,$A59+2,0)-$B59</f>
        <v>13246546.599970996</v>
      </c>
      <c r="X59" s="5">
        <v>10277351.699999901</v>
      </c>
      <c r="Y59" s="5">
        <v>7751644.5999999</v>
      </c>
      <c r="Z59" s="5">
        <v>6455291.4999999497</v>
      </c>
      <c r="AA59" s="18">
        <v>108435047.7</v>
      </c>
      <c r="AB59" s="20">
        <v>21</v>
      </c>
      <c r="AC59" s="22">
        <f t="shared" si="0"/>
        <v>3707840.500014402</v>
      </c>
      <c r="AE59" s="5">
        <f t="array" ref="AE59:AF59">LINEST(W59:Z59,$W$5:$Z$5,1,0)</f>
        <v>-2289947.2399913142</v>
      </c>
      <c r="AF59" s="5">
        <v>60956521.499797255</v>
      </c>
    </row>
    <row r="60" spans="1:32" x14ac:dyDescent="0.25">
      <c r="A60">
        <v>22</v>
      </c>
      <c r="B60" s="18">
        <v>144046603.40000001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9" cm="1">
        <f t="array" ref="X60">VLOOKUP($A60,$5:$30,$A60+2,0)-$B60</f>
        <v>19970272.699981004</v>
      </c>
      <c r="Y60" s="5">
        <v>16291594.9000002</v>
      </c>
      <c r="Z60" s="5">
        <v>11886180.6</v>
      </c>
      <c r="AA60" s="18">
        <v>144046603.40000001</v>
      </c>
      <c r="AB60" s="20">
        <v>22</v>
      </c>
      <c r="AC60" s="22">
        <f t="shared" si="0"/>
        <v>7965257.3000127226</v>
      </c>
      <c r="AE60" s="5">
        <f t="array" ref="AE60:AF60">LINEST(X60:Z60,$X$5:$Z$5,1,0)</f>
        <v>-4042046.0499905017</v>
      </c>
      <c r="AF60" s="5">
        <v>109016408.54977527</v>
      </c>
    </row>
    <row r="61" spans="1:32" x14ac:dyDescent="0.25">
      <c r="A61">
        <v>23</v>
      </c>
      <c r="B61" s="18">
        <v>172587774.80000001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19" cm="1">
        <f t="array" ref="Y61">VLOOKUP($A61,$5:$30,$A61+2,0)-$B61</f>
        <v>21625800.700007975</v>
      </c>
      <c r="Z61" s="5">
        <v>13066993.1000001</v>
      </c>
      <c r="AA61" s="18">
        <v>172587774.80000001</v>
      </c>
      <c r="AB61" s="20">
        <v>23</v>
      </c>
      <c r="AC61" s="22">
        <f t="shared" si="0"/>
        <v>4508185.4999922216</v>
      </c>
      <c r="AE61" s="5">
        <f t="array" ref="AE61:AF61">LINEST(Y61:Z61,$Y$5:$Z$5,1,0)</f>
        <v>-8558807.6000078749</v>
      </c>
      <c r="AF61" s="5">
        <v>218478375.5001891</v>
      </c>
    </row>
    <row r="62" spans="1:32" x14ac:dyDescent="0.25">
      <c r="A62">
        <v>24</v>
      </c>
      <c r="B62" s="18">
        <v>217861044.80000001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19" cm="1">
        <f t="array" ref="Z62">VLOOKUP($A62,$5:$30,$A62+2,0)-$B62</f>
        <v>24005058.000045985</v>
      </c>
      <c r="AA62" s="18">
        <v>217861044.80000001</v>
      </c>
      <c r="AB62" s="20">
        <v>24</v>
      </c>
      <c r="AC62" s="23">
        <f>Z62*O50/N50</f>
        <v>13594881.164929908</v>
      </c>
      <c r="AE62" s="5"/>
      <c r="AF62" s="5"/>
    </row>
    <row r="63" spans="1:32" x14ac:dyDescent="0.25">
      <c r="AB63" s="20" t="s">
        <v>17</v>
      </c>
      <c r="AC63" s="22">
        <f>$AC$36*AA37+AB37</f>
        <v>151598941.93297106</v>
      </c>
    </row>
    <row r="64" spans="1:32" x14ac:dyDescent="0.25">
      <c r="AB64" s="25" t="s">
        <v>45</v>
      </c>
      <c r="AC64" s="24">
        <f>SUM(AC39:AC63)</f>
        <v>236235670.69358814</v>
      </c>
      <c r="AD64" s="15" t="s">
        <v>48</v>
      </c>
    </row>
    <row r="66" spans="1:32" ht="15.75" x14ac:dyDescent="0.25">
      <c r="AA66" s="10" t="s">
        <v>46</v>
      </c>
    </row>
    <row r="67" spans="1:32" ht="18.75" x14ac:dyDescent="0.3">
      <c r="A67" s="8" t="s">
        <v>42</v>
      </c>
      <c r="B67" s="10"/>
      <c r="AA67" s="10" t="s">
        <v>16</v>
      </c>
      <c r="AE67" s="10" t="s">
        <v>15</v>
      </c>
    </row>
    <row r="68" spans="1:32" ht="15.75" x14ac:dyDescent="0.25">
      <c r="AA68" s="11" t="s">
        <v>11</v>
      </c>
      <c r="AB68" s="11" t="s">
        <v>10</v>
      </c>
      <c r="AC68" s="21">
        <v>25</v>
      </c>
      <c r="AE68" s="10" t="s">
        <v>16</v>
      </c>
    </row>
    <row r="69" spans="1:32" ht="15.75" x14ac:dyDescent="0.25"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J69">
        <v>8</v>
      </c>
      <c r="K69">
        <v>9</v>
      </c>
      <c r="L69">
        <v>10</v>
      </c>
      <c r="M69">
        <v>11</v>
      </c>
      <c r="N69">
        <v>12</v>
      </c>
      <c r="O69">
        <v>13</v>
      </c>
      <c r="P69">
        <v>14</v>
      </c>
      <c r="Q69">
        <v>15</v>
      </c>
      <c r="R69">
        <v>16</v>
      </c>
      <c r="S69">
        <v>17</v>
      </c>
      <c r="T69">
        <v>18</v>
      </c>
      <c r="U69">
        <v>19</v>
      </c>
      <c r="V69">
        <v>20</v>
      </c>
      <c r="W69">
        <v>21</v>
      </c>
      <c r="X69">
        <v>22</v>
      </c>
      <c r="Y69">
        <v>23</v>
      </c>
      <c r="Z69">
        <v>24</v>
      </c>
      <c r="AA69" s="5">
        <f t="array" ref="AA69:AB69">LINEST(AA71:AA94,AB71:AB94,1,0)</f>
        <v>4068214.5423043477</v>
      </c>
      <c r="AB69" s="5">
        <v>49893578.375362352</v>
      </c>
      <c r="AC69" s="21"/>
      <c r="AE69" s="11" t="s">
        <v>11</v>
      </c>
      <c r="AF69" s="11" t="s">
        <v>10</v>
      </c>
    </row>
    <row r="70" spans="1:32" x14ac:dyDescent="0.25">
      <c r="A70" s="17" t="s">
        <v>12</v>
      </c>
      <c r="B70" s="16" t="s">
        <v>17</v>
      </c>
      <c r="C70" s="14">
        <v>201601</v>
      </c>
      <c r="D70" s="14">
        <v>201602</v>
      </c>
      <c r="E70" s="14">
        <v>201603</v>
      </c>
      <c r="F70" s="14">
        <v>201604</v>
      </c>
      <c r="G70" s="14">
        <v>201605</v>
      </c>
      <c r="H70" s="14">
        <v>201606</v>
      </c>
      <c r="I70" s="14">
        <v>201607</v>
      </c>
      <c r="J70" s="14">
        <v>201608</v>
      </c>
      <c r="K70" s="14">
        <v>201609</v>
      </c>
      <c r="L70" s="14">
        <v>201610</v>
      </c>
      <c r="M70" s="14">
        <v>201611</v>
      </c>
      <c r="N70" s="14">
        <v>201612</v>
      </c>
      <c r="O70" s="14">
        <v>201701</v>
      </c>
      <c r="P70" s="14">
        <v>201702</v>
      </c>
      <c r="Q70" s="14">
        <v>201703</v>
      </c>
      <c r="R70" s="14">
        <v>201704</v>
      </c>
      <c r="S70" s="14">
        <v>201705</v>
      </c>
      <c r="T70" s="14">
        <v>201706</v>
      </c>
      <c r="U70" s="14">
        <v>201707</v>
      </c>
      <c r="V70" s="14">
        <v>201708</v>
      </c>
      <c r="W70" s="14">
        <v>201709</v>
      </c>
      <c r="X70" s="14">
        <v>201710</v>
      </c>
      <c r="Y70" s="14">
        <v>201711</v>
      </c>
      <c r="Z70" s="14">
        <v>201712</v>
      </c>
      <c r="AA70" s="16" t="s">
        <v>17</v>
      </c>
      <c r="AB70" s="17" t="s">
        <v>12</v>
      </c>
      <c r="AC70" s="21">
        <v>201801</v>
      </c>
    </row>
    <row r="71" spans="1:32" x14ac:dyDescent="0.25">
      <c r="A71">
        <v>1</v>
      </c>
      <c r="B71" s="18">
        <v>75835442.200000003</v>
      </c>
      <c r="C71" s="5">
        <v>96812334.849984095</v>
      </c>
      <c r="D71" s="5">
        <v>25468692.900001001</v>
      </c>
      <c r="E71" s="5">
        <v>25617635.400000598</v>
      </c>
      <c r="F71" s="5">
        <v>26668180.000000499</v>
      </c>
      <c r="G71" s="5">
        <v>19850250.700000599</v>
      </c>
      <c r="H71" s="5">
        <v>18961982.900000401</v>
      </c>
      <c r="I71" s="5">
        <v>16130663.500000199</v>
      </c>
      <c r="J71" s="5">
        <v>18981578.000000399</v>
      </c>
      <c r="K71" s="5">
        <v>18740327.9000003</v>
      </c>
      <c r="L71" s="5">
        <v>23092666.100000799</v>
      </c>
      <c r="M71" s="5">
        <v>21833440.300000802</v>
      </c>
      <c r="N71" s="5">
        <v>19578430.900000401</v>
      </c>
      <c r="O71" s="5">
        <v>13435340.800000099</v>
      </c>
      <c r="P71" s="5">
        <v>11117878.1</v>
      </c>
      <c r="Q71" s="5">
        <v>14559577.2000001</v>
      </c>
      <c r="R71" s="5">
        <v>12741730.400000099</v>
      </c>
      <c r="S71" s="5">
        <v>11718092.400000099</v>
      </c>
      <c r="T71" s="5">
        <v>9757885.1999999303</v>
      </c>
      <c r="U71" s="5">
        <v>8357893.5999998804</v>
      </c>
      <c r="V71" s="5">
        <v>10029706.4</v>
      </c>
      <c r="W71" s="5">
        <v>8938742.3999999408</v>
      </c>
      <c r="X71" s="5">
        <v>10953461.4</v>
      </c>
      <c r="Y71" s="5">
        <v>11606152.6</v>
      </c>
      <c r="Z71" s="5">
        <v>10772057.800000001</v>
      </c>
      <c r="AA71" s="18">
        <v>75835442.200000003</v>
      </c>
      <c r="AB71">
        <v>1</v>
      </c>
      <c r="AC71" s="22">
        <v>6933738.5422923006</v>
      </c>
      <c r="AE71" s="5">
        <f t="array" ref="AE71:AF71">LINEST(D71:Z71,$D$5:$Z$5,1,0)</f>
        <v>-758827.46531624335</v>
      </c>
      <c r="AF71" s="5">
        <v>25904425.175198384</v>
      </c>
    </row>
    <row r="72" spans="1:32" x14ac:dyDescent="0.25">
      <c r="A72">
        <v>2</v>
      </c>
      <c r="B72" s="18">
        <v>61369725.899999999</v>
      </c>
      <c r="C72" s="5"/>
      <c r="D72" s="5">
        <v>69967837.799992397</v>
      </c>
      <c r="E72" s="5">
        <v>9697389.8000000007</v>
      </c>
      <c r="F72" s="5">
        <v>9643754.3999999799</v>
      </c>
      <c r="G72" s="5">
        <v>7061441.79999993</v>
      </c>
      <c r="H72" s="5">
        <v>6251230.9999999702</v>
      </c>
      <c r="I72" s="5">
        <v>4939075.3999999603</v>
      </c>
      <c r="J72" s="5">
        <v>6240096.7999999505</v>
      </c>
      <c r="K72" s="5">
        <v>6555354.3999999398</v>
      </c>
      <c r="L72" s="5">
        <v>7797188.6999998996</v>
      </c>
      <c r="M72" s="5">
        <v>8447995.4999998808</v>
      </c>
      <c r="N72" s="5">
        <v>7312323.1999999303</v>
      </c>
      <c r="O72" s="5">
        <v>4880374.79999997</v>
      </c>
      <c r="P72" s="5">
        <v>4434656.7999999803</v>
      </c>
      <c r="Q72" s="5">
        <v>5412615.5999999801</v>
      </c>
      <c r="R72" s="5">
        <v>4514474.9999999898</v>
      </c>
      <c r="S72" s="5">
        <v>4336323.5999999801</v>
      </c>
      <c r="T72" s="5">
        <v>3748459.4</v>
      </c>
      <c r="U72" s="5">
        <v>2877049.7</v>
      </c>
      <c r="V72" s="5">
        <v>3132690.4</v>
      </c>
      <c r="W72" s="5">
        <v>3241466.2</v>
      </c>
      <c r="X72" s="5">
        <v>4660404.6999999899</v>
      </c>
      <c r="Y72" s="5">
        <v>4961935.2999999803</v>
      </c>
      <c r="Z72" s="5">
        <v>4547242.6999999797</v>
      </c>
      <c r="AA72" s="18">
        <v>61369725.899999999</v>
      </c>
      <c r="AB72">
        <v>2</v>
      </c>
      <c r="AC72" s="22">
        <v>2948090.809090904</v>
      </c>
      <c r="AE72" s="5">
        <f t="array" ref="AE72:AF72">LINEST(E72:Z72,$E$5:$Z$5,1,0)</f>
        <v>-236504.13992094641</v>
      </c>
      <c r="AF72" s="5">
        <v>8860694.3071145639</v>
      </c>
    </row>
    <row r="73" spans="1:32" x14ac:dyDescent="0.25">
      <c r="A73">
        <v>3</v>
      </c>
      <c r="B73" s="18">
        <v>69744915.099999994</v>
      </c>
      <c r="C73" s="5"/>
      <c r="D73" s="5"/>
      <c r="E73" s="5">
        <v>79955600.199992597</v>
      </c>
      <c r="F73" s="5">
        <v>11745986.000000101</v>
      </c>
      <c r="G73" s="5">
        <v>7555766.3999998998</v>
      </c>
      <c r="H73" s="5">
        <v>7256456.1999999303</v>
      </c>
      <c r="I73" s="5">
        <v>5868718.7999999505</v>
      </c>
      <c r="J73" s="5">
        <v>7354748.0999999503</v>
      </c>
      <c r="K73" s="5">
        <v>7287154.6999999397</v>
      </c>
      <c r="L73" s="5">
        <v>8735698.29999993</v>
      </c>
      <c r="M73" s="5">
        <v>9224657.3999998998</v>
      </c>
      <c r="N73" s="5">
        <v>7341623.7999999197</v>
      </c>
      <c r="O73" s="5">
        <v>5852774.8999999398</v>
      </c>
      <c r="P73" s="5">
        <v>4703905.4999999804</v>
      </c>
      <c r="Q73" s="5">
        <v>6149819.8999999696</v>
      </c>
      <c r="R73" s="5">
        <v>5678624.6999999499</v>
      </c>
      <c r="S73" s="5">
        <v>5129745.5999999801</v>
      </c>
      <c r="T73" s="5">
        <v>3658599</v>
      </c>
      <c r="U73" s="5">
        <v>3281278</v>
      </c>
      <c r="V73" s="5">
        <v>3659375.3</v>
      </c>
      <c r="W73" s="5">
        <v>4242710.4999999898</v>
      </c>
      <c r="X73" s="5">
        <v>5402837.2999999803</v>
      </c>
      <c r="Y73" s="5">
        <v>5158465.1999999704</v>
      </c>
      <c r="Z73" s="5">
        <v>5185180.6999999704</v>
      </c>
      <c r="AA73" s="18">
        <v>69744915.099999994</v>
      </c>
      <c r="AB73">
        <v>3</v>
      </c>
      <c r="AC73" s="22">
        <v>3481361.0733333156</v>
      </c>
      <c r="AE73" s="5">
        <f t="array" ref="AE73:AF73">LINEST(F73:Z73,$F$5:$Z$5,1,0)</f>
        <v>-248335.68727272571</v>
      </c>
      <c r="AF73" s="5">
        <v>9689753.2551514581</v>
      </c>
    </row>
    <row r="74" spans="1:32" x14ac:dyDescent="0.25">
      <c r="A74">
        <v>4</v>
      </c>
      <c r="B74" s="18">
        <v>77357196.700000003</v>
      </c>
      <c r="C74" s="5"/>
      <c r="D74" s="5"/>
      <c r="E74" s="5"/>
      <c r="F74" s="5">
        <v>91266090.2999935</v>
      </c>
      <c r="G74" s="5">
        <v>8773004.79999993</v>
      </c>
      <c r="H74" s="5">
        <v>7379728.9999999404</v>
      </c>
      <c r="I74" s="5">
        <v>6028442.6999999601</v>
      </c>
      <c r="J74" s="5">
        <v>6635924.3999999296</v>
      </c>
      <c r="K74" s="5">
        <v>6625572.7999999598</v>
      </c>
      <c r="L74" s="5">
        <v>8417579.0999999009</v>
      </c>
      <c r="M74" s="5">
        <v>8629796.6999998707</v>
      </c>
      <c r="N74" s="5">
        <v>6970614.6999999303</v>
      </c>
      <c r="O74" s="5">
        <v>5358380.2999999598</v>
      </c>
      <c r="P74" s="5">
        <v>4245020.4999999898</v>
      </c>
      <c r="Q74" s="5">
        <v>5712270.1999999601</v>
      </c>
      <c r="R74" s="5">
        <v>5287490.5999999596</v>
      </c>
      <c r="S74" s="5">
        <v>4967732.6999999797</v>
      </c>
      <c r="T74" s="5">
        <v>3616759.3</v>
      </c>
      <c r="U74" s="5">
        <v>3557947.3999999901</v>
      </c>
      <c r="V74" s="5">
        <v>3507320.5999999898</v>
      </c>
      <c r="W74" s="5">
        <v>3764080.5999999898</v>
      </c>
      <c r="X74" s="5">
        <v>4888668.3999999901</v>
      </c>
      <c r="Y74" s="5">
        <v>5415766.99999996</v>
      </c>
      <c r="Z74" s="5">
        <v>4973759.6999999899</v>
      </c>
      <c r="AA74" s="18">
        <v>77357196.700000003</v>
      </c>
      <c r="AB74">
        <v>4</v>
      </c>
      <c r="AC74" s="22">
        <v>3512328.7684210502</v>
      </c>
      <c r="AE74" s="5">
        <f t="array" ref="AE74:AF74">LINEST(G74:Z74,$G$5:$Z$5,1,0)</f>
        <v>-211948.98157894364</v>
      </c>
      <c r="AF74" s="5">
        <v>8811053.3078946415</v>
      </c>
    </row>
    <row r="75" spans="1:32" x14ac:dyDescent="0.25">
      <c r="A75">
        <v>5</v>
      </c>
      <c r="B75" s="18">
        <v>57242008.600000001</v>
      </c>
      <c r="C75" s="5"/>
      <c r="D75" s="5"/>
      <c r="E75" s="5"/>
      <c r="F75" s="5"/>
      <c r="G75" s="5">
        <v>65346879.499994002</v>
      </c>
      <c r="H75" s="5">
        <v>7395215.0999999596</v>
      </c>
      <c r="I75" s="5">
        <v>5916285.8999999398</v>
      </c>
      <c r="J75" s="5">
        <v>5604741.0999999503</v>
      </c>
      <c r="K75" s="5">
        <v>5400168.1999999704</v>
      </c>
      <c r="L75" s="5">
        <v>6236166.2999999505</v>
      </c>
      <c r="M75" s="5">
        <v>6269807.5999999298</v>
      </c>
      <c r="N75" s="5">
        <v>5572215.5999999801</v>
      </c>
      <c r="O75" s="5">
        <v>3877077.3999999901</v>
      </c>
      <c r="P75" s="5">
        <v>3108417.8999999901</v>
      </c>
      <c r="Q75" s="5">
        <v>3994950.4</v>
      </c>
      <c r="R75" s="5">
        <v>3559289.29999999</v>
      </c>
      <c r="S75" s="5">
        <v>3621753.1</v>
      </c>
      <c r="T75" s="5">
        <v>2913649.2</v>
      </c>
      <c r="U75" s="5">
        <v>2442988.1</v>
      </c>
      <c r="V75" s="5">
        <v>2507619.7999999998</v>
      </c>
      <c r="W75" s="5">
        <v>2731586.2</v>
      </c>
      <c r="X75" s="5">
        <v>3400404.6999999899</v>
      </c>
      <c r="Y75" s="5">
        <v>3365314.3999999901</v>
      </c>
      <c r="Z75" s="5">
        <v>3346427.7</v>
      </c>
      <c r="AA75" s="18">
        <v>57242008.600000001</v>
      </c>
      <c r="AB75">
        <v>5</v>
      </c>
      <c r="AC75" s="22">
        <v>1991544.5912280837</v>
      </c>
      <c r="AE75" s="5">
        <f t="array" ref="AE75:AF75">LINEST(H75:Z75,$H$5:$Z$5,1,0)</f>
        <v>-228551.21456140027</v>
      </c>
      <c r="AF75" s="5">
        <v>7705324.9552630903</v>
      </c>
    </row>
    <row r="76" spans="1:32" x14ac:dyDescent="0.25">
      <c r="A76">
        <v>6</v>
      </c>
      <c r="B76" s="18">
        <v>59245986.799999997</v>
      </c>
      <c r="C76" s="5"/>
      <c r="D76" s="5"/>
      <c r="E76" s="5"/>
      <c r="F76" s="5"/>
      <c r="G76" s="5"/>
      <c r="H76" s="5">
        <v>69431888.399995506</v>
      </c>
      <c r="I76" s="5">
        <v>6967968.6999999499</v>
      </c>
      <c r="J76" s="5">
        <v>7031030.9999999199</v>
      </c>
      <c r="K76" s="5">
        <v>6322236.8999999501</v>
      </c>
      <c r="L76" s="5">
        <v>7309049.2999999197</v>
      </c>
      <c r="M76" s="5">
        <v>7383301.7999998899</v>
      </c>
      <c r="N76" s="5">
        <v>6112115.0999999503</v>
      </c>
      <c r="O76" s="5">
        <v>4287160.4999999804</v>
      </c>
      <c r="P76" s="5">
        <v>3710088.9</v>
      </c>
      <c r="Q76" s="5">
        <v>4987784.1999999704</v>
      </c>
      <c r="R76" s="5">
        <v>4343495.7999999803</v>
      </c>
      <c r="S76" s="5">
        <v>4382551.5999999903</v>
      </c>
      <c r="T76" s="5">
        <v>3421771.5</v>
      </c>
      <c r="U76" s="5">
        <v>3069880.8</v>
      </c>
      <c r="V76" s="5">
        <v>2792155.8</v>
      </c>
      <c r="W76" s="5">
        <v>2570729</v>
      </c>
      <c r="X76" s="5">
        <v>3209569.3</v>
      </c>
      <c r="Y76" s="5">
        <v>3417852.9</v>
      </c>
      <c r="Z76" s="5">
        <v>2885806.6999999899</v>
      </c>
      <c r="AA76" s="18">
        <v>59245986.799999997</v>
      </c>
      <c r="AB76">
        <v>6</v>
      </c>
      <c r="AC76" s="22">
        <v>1915771.4562091669</v>
      </c>
      <c r="AE76" s="5">
        <f t="array" ref="AE76:AF76">LINEST(I76:Z76,$I$5:$Z$5,1,0)</f>
        <v>-290764.1145510787</v>
      </c>
      <c r="AF76" s="5">
        <v>9184874.3199861348</v>
      </c>
    </row>
    <row r="77" spans="1:32" x14ac:dyDescent="0.25">
      <c r="A77">
        <v>7</v>
      </c>
      <c r="B77" s="18">
        <v>58626485.399999999</v>
      </c>
      <c r="C77" s="5"/>
      <c r="D77" s="5"/>
      <c r="E77" s="5"/>
      <c r="F77" s="5"/>
      <c r="G77" s="5"/>
      <c r="H77" s="5"/>
      <c r="I77" s="5">
        <v>67340672.699994996</v>
      </c>
      <c r="J77" s="5">
        <v>7144969.2999999002</v>
      </c>
      <c r="K77" s="5">
        <v>5848847.8999999696</v>
      </c>
      <c r="L77" s="5">
        <v>6650945.6999999397</v>
      </c>
      <c r="M77" s="5">
        <v>5832118.59999994</v>
      </c>
      <c r="N77" s="5">
        <v>5447928.4999999497</v>
      </c>
      <c r="O77" s="5">
        <v>4166710.0999999801</v>
      </c>
      <c r="P77" s="5">
        <v>3581234.29999999</v>
      </c>
      <c r="Q77" s="5">
        <v>4652681.5999999801</v>
      </c>
      <c r="R77" s="5">
        <v>4081187.5999999898</v>
      </c>
      <c r="S77" s="5">
        <v>4188803.5</v>
      </c>
      <c r="T77" s="5">
        <v>3228765.4</v>
      </c>
      <c r="U77" s="5">
        <v>3073816.2</v>
      </c>
      <c r="V77" s="5">
        <v>2841716.5</v>
      </c>
      <c r="W77" s="5">
        <v>2877435.4</v>
      </c>
      <c r="X77" s="5">
        <v>3346488.6</v>
      </c>
      <c r="Y77" s="5">
        <v>2972178.3</v>
      </c>
      <c r="Z77" s="5">
        <v>2908346</v>
      </c>
      <c r="AA77" s="18">
        <v>58626485.399999999</v>
      </c>
      <c r="AB77">
        <v>7</v>
      </c>
      <c r="AC77" s="22">
        <v>2001815.1073529636</v>
      </c>
      <c r="AE77" s="5">
        <f t="array" ref="AE77:AF77">LINEST(J77:Z77,$J$5:$Z$5,1,0)</f>
        <v>-253681.80833332846</v>
      </c>
      <c r="AF77" s="5">
        <v>8343860.3156861747</v>
      </c>
    </row>
    <row r="78" spans="1:32" x14ac:dyDescent="0.25">
      <c r="A78">
        <v>8</v>
      </c>
      <c r="B78" s="18">
        <v>66041833.200000003</v>
      </c>
      <c r="C78" s="5"/>
      <c r="D78" s="5"/>
      <c r="E78" s="5"/>
      <c r="F78" s="5"/>
      <c r="G78" s="5"/>
      <c r="H78" s="5"/>
      <c r="I78" s="5"/>
      <c r="J78" s="5">
        <v>80568803.699993193</v>
      </c>
      <c r="K78" s="5">
        <v>7572620.2999999402</v>
      </c>
      <c r="L78" s="5">
        <v>7385929.5999999102</v>
      </c>
      <c r="M78" s="5">
        <v>7140676.1999998996</v>
      </c>
      <c r="N78" s="5">
        <v>6211531.1999999499</v>
      </c>
      <c r="O78" s="5">
        <v>4395853.6999999704</v>
      </c>
      <c r="P78" s="5">
        <v>3976784.6999999802</v>
      </c>
      <c r="Q78" s="5">
        <v>5321259.9999999702</v>
      </c>
      <c r="R78" s="5">
        <v>4268847.7999999896</v>
      </c>
      <c r="S78" s="5">
        <v>4071573.0999999898</v>
      </c>
      <c r="T78" s="5">
        <v>3359152.9999999902</v>
      </c>
      <c r="U78" s="5">
        <v>2708898.5</v>
      </c>
      <c r="V78" s="5">
        <v>2920538.6</v>
      </c>
      <c r="W78" s="5">
        <v>3343991</v>
      </c>
      <c r="X78" s="5">
        <v>3768930.2</v>
      </c>
      <c r="Y78" s="5">
        <v>3829744.8</v>
      </c>
      <c r="Z78" s="5">
        <v>3553975.6</v>
      </c>
      <c r="AA78" s="18">
        <v>66041833.200000003</v>
      </c>
      <c r="AB78">
        <v>8</v>
      </c>
      <c r="AC78" s="22">
        <v>2212427.1050000228</v>
      </c>
      <c r="AE78" s="5">
        <f t="array" ref="AE78:AF78">LINEST(K78:Z78,$K$5:$Z$5,1,0)</f>
        <v>-282584.3722058764</v>
      </c>
      <c r="AF78" s="5">
        <v>9277036.410146933</v>
      </c>
    </row>
    <row r="79" spans="1:32" x14ac:dyDescent="0.25">
      <c r="A79">
        <v>9</v>
      </c>
      <c r="B79" s="18">
        <v>77547801.799999997</v>
      </c>
      <c r="C79" s="5"/>
      <c r="D79" s="5"/>
      <c r="E79" s="5"/>
      <c r="F79" s="5"/>
      <c r="G79" s="5"/>
      <c r="H79" s="5"/>
      <c r="I79" s="5"/>
      <c r="J79" s="5"/>
      <c r="K79" s="5">
        <v>88564741.299987897</v>
      </c>
      <c r="L79" s="5">
        <v>9716036.3999999501</v>
      </c>
      <c r="M79" s="5">
        <v>8209034.39999991</v>
      </c>
      <c r="N79" s="5">
        <v>7175254.7999999505</v>
      </c>
      <c r="O79" s="5">
        <v>5041843.7999999598</v>
      </c>
      <c r="P79" s="5">
        <v>4380443.1999999797</v>
      </c>
      <c r="Q79" s="5">
        <v>5798788.09999994</v>
      </c>
      <c r="R79" s="5">
        <v>4694461.7999999803</v>
      </c>
      <c r="S79" s="5">
        <v>4533556.2999999896</v>
      </c>
      <c r="T79" s="5">
        <v>3561571.29999999</v>
      </c>
      <c r="U79" s="5">
        <v>3024133.6999999899</v>
      </c>
      <c r="V79" s="5">
        <v>3181304</v>
      </c>
      <c r="W79" s="5">
        <v>3412536.4</v>
      </c>
      <c r="X79" s="5">
        <v>4002982.2</v>
      </c>
      <c r="Y79" s="5">
        <v>4483889.8999999901</v>
      </c>
      <c r="Z79" s="5">
        <v>3942230.6</v>
      </c>
      <c r="AA79" s="18">
        <v>77547801.799999997</v>
      </c>
      <c r="AB79">
        <v>9</v>
      </c>
      <c r="AC79" s="22">
        <v>2284088.7333333492</v>
      </c>
      <c r="AE79" s="5">
        <f t="array" ref="AE79:AF79">LINEST(L79:Z79,$L$5:$Z$5,1,0)</f>
        <v>-340806.13249999494</v>
      </c>
      <c r="AF79" s="5">
        <v>10804242.045833223</v>
      </c>
    </row>
    <row r="80" spans="1:32" x14ac:dyDescent="0.25">
      <c r="A80">
        <v>10</v>
      </c>
      <c r="B80" s="18">
        <v>110316978.09999999</v>
      </c>
      <c r="C80" s="5"/>
      <c r="D80" s="5"/>
      <c r="E80" s="5"/>
      <c r="F80" s="5"/>
      <c r="G80" s="5"/>
      <c r="H80" s="5"/>
      <c r="I80" s="5"/>
      <c r="J80" s="5"/>
      <c r="K80" s="5"/>
      <c r="L80" s="5">
        <v>126292121.19997101</v>
      </c>
      <c r="M80" s="5">
        <v>14446789.7000002</v>
      </c>
      <c r="N80" s="5">
        <v>11775907.500000101</v>
      </c>
      <c r="O80" s="5">
        <v>7998470.8999998802</v>
      </c>
      <c r="P80" s="5">
        <v>6296567.1999999397</v>
      </c>
      <c r="Q80" s="5">
        <v>8534819.9999998994</v>
      </c>
      <c r="R80" s="5">
        <v>7339934.6999999303</v>
      </c>
      <c r="S80" s="5">
        <v>7218049.9999999497</v>
      </c>
      <c r="T80" s="5">
        <v>4710356.6999999899</v>
      </c>
      <c r="U80" s="5">
        <v>4085707.4999999902</v>
      </c>
      <c r="V80" s="5">
        <v>4555080.5999999903</v>
      </c>
      <c r="W80" s="5">
        <v>4861959.1999999797</v>
      </c>
      <c r="X80" s="5">
        <v>6178513.5999999596</v>
      </c>
      <c r="Y80" s="5">
        <v>5739227.8999999696</v>
      </c>
      <c r="Z80" s="5">
        <v>5569747.3999999696</v>
      </c>
      <c r="AA80" s="18">
        <v>110316978.09999999</v>
      </c>
      <c r="AB80">
        <v>10</v>
      </c>
      <c r="AC80" s="22">
        <v>3131081.430769166</v>
      </c>
      <c r="AE80" s="5">
        <f t="array" ref="AE80:AF80">LINEST(M80:Z80,$M$5:$Z$5,1,0)</f>
        <v>-528342.78923077532</v>
      </c>
      <c r="AF80" s="5">
        <v>16339651.161538549</v>
      </c>
    </row>
    <row r="81" spans="1:32" x14ac:dyDescent="0.25">
      <c r="A81">
        <v>11</v>
      </c>
      <c r="B81" s="18">
        <v>141240991.5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>
        <v>159236413.69997901</v>
      </c>
      <c r="N81" s="5">
        <v>12489429.400000099</v>
      </c>
      <c r="O81" s="5">
        <v>7913105.1999998903</v>
      </c>
      <c r="P81" s="5">
        <v>5849681.5999999503</v>
      </c>
      <c r="Q81" s="5">
        <v>7443249.7999999197</v>
      </c>
      <c r="R81" s="5">
        <v>6829226.59999994</v>
      </c>
      <c r="S81" s="5">
        <v>5756296.6999999704</v>
      </c>
      <c r="T81" s="5">
        <v>4975085.4999999702</v>
      </c>
      <c r="U81" s="5">
        <v>4453308.2999999803</v>
      </c>
      <c r="V81" s="5">
        <v>4524308.5999999903</v>
      </c>
      <c r="W81" s="5">
        <v>4781737.7999999896</v>
      </c>
      <c r="X81" s="5">
        <v>5793307.0999999801</v>
      </c>
      <c r="Y81" s="5">
        <v>7242499.5999999298</v>
      </c>
      <c r="Z81" s="5">
        <v>6241397.3999999799</v>
      </c>
      <c r="AA81" s="18">
        <v>141240991.5</v>
      </c>
      <c r="AB81">
        <v>11</v>
      </c>
      <c r="AC81" s="22">
        <v>4370045.7230768912</v>
      </c>
      <c r="AE81" s="5">
        <f t="array" ref="AE81:AF81">LINEST(N81:Z81,$N$5:$Z$5,1,0)</f>
        <v>-302000.43076923117</v>
      </c>
      <c r="AF81" s="5">
        <v>11920056.49230767</v>
      </c>
    </row>
    <row r="82" spans="1:32" x14ac:dyDescent="0.25">
      <c r="A82">
        <v>12</v>
      </c>
      <c r="B82" s="18">
        <v>146535134.19999999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>
        <v>162969773.399975</v>
      </c>
      <c r="O82" s="5">
        <v>9307495.3999999091</v>
      </c>
      <c r="P82" s="5">
        <v>6167970.1999999303</v>
      </c>
      <c r="Q82" s="5">
        <v>7964529.9999999302</v>
      </c>
      <c r="R82" s="5">
        <v>6398065.09999994</v>
      </c>
      <c r="S82" s="5">
        <v>6497883.6999999397</v>
      </c>
      <c r="T82" s="5">
        <v>5193043.0999999801</v>
      </c>
      <c r="U82" s="5">
        <v>4448963.3999999799</v>
      </c>
      <c r="V82" s="5">
        <v>4503437.4000000004</v>
      </c>
      <c r="W82" s="5">
        <v>4562368.9999999804</v>
      </c>
      <c r="X82" s="5">
        <v>5506211.8999999696</v>
      </c>
      <c r="Y82" s="5">
        <v>6555080.6999999499</v>
      </c>
      <c r="Z82" s="5">
        <v>6242995.4999999497</v>
      </c>
      <c r="AA82" s="18">
        <v>146535134.19999999</v>
      </c>
      <c r="AB82">
        <v>12</v>
      </c>
      <c r="AC82" s="22">
        <v>4672800.0666666506</v>
      </c>
      <c r="AE82" s="5">
        <f t="array" ref="AE82:AF82">LINEST(O82:Z82,$O$5:$Z$5,1,0)</f>
        <v>-221467.23846153397</v>
      </c>
      <c r="AF82" s="5">
        <v>10209481.028205</v>
      </c>
    </row>
    <row r="83" spans="1:32" x14ac:dyDescent="0.25">
      <c r="A83">
        <v>13</v>
      </c>
      <c r="B83" s="18">
        <v>89690680.799999997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>
        <v>100676803.499979</v>
      </c>
      <c r="P83" s="5">
        <v>6939760.0999999102</v>
      </c>
      <c r="Q83" s="5">
        <v>7173382.9999999404</v>
      </c>
      <c r="R83" s="5">
        <v>5915908.5999999698</v>
      </c>
      <c r="S83" s="5">
        <v>5745154.7999999598</v>
      </c>
      <c r="T83" s="5">
        <v>4369264.1999999899</v>
      </c>
      <c r="U83" s="5">
        <v>4025718.8999999901</v>
      </c>
      <c r="V83" s="5">
        <v>3918415.2</v>
      </c>
      <c r="W83" s="5">
        <v>4091012.0999999898</v>
      </c>
      <c r="X83" s="5">
        <v>4624244.7999999803</v>
      </c>
      <c r="Y83" s="5">
        <v>5115516.6999999601</v>
      </c>
      <c r="Z83" s="5">
        <v>4701822.2999999803</v>
      </c>
      <c r="AA83" s="18">
        <v>89690680.799999997</v>
      </c>
      <c r="AB83">
        <v>13</v>
      </c>
      <c r="AC83" s="22">
        <v>3671548.4272727268</v>
      </c>
      <c r="AE83" s="5">
        <f t="array" ref="AE83:AF83">LINEST(P83:Z83,$P$5:$Z$5,1,0)</f>
        <v>-245957.09090908605</v>
      </c>
      <c r="AF83" s="5">
        <v>9820475.6999998782</v>
      </c>
    </row>
    <row r="84" spans="1:32" x14ac:dyDescent="0.25">
      <c r="A84">
        <v>14</v>
      </c>
      <c r="B84" s="18">
        <v>82841224.200000003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>
        <v>93105248.599983498</v>
      </c>
      <c r="Q84" s="5">
        <v>9149282.7999999505</v>
      </c>
      <c r="R84" s="5">
        <v>6321506.7999999402</v>
      </c>
      <c r="S84" s="5">
        <v>5748111.5999999596</v>
      </c>
      <c r="T84" s="5">
        <v>4631137.6999999797</v>
      </c>
      <c r="U84" s="5">
        <v>4074564.1999999899</v>
      </c>
      <c r="V84" s="5">
        <v>3849300.0000000098</v>
      </c>
      <c r="W84" s="5">
        <v>4236481.2</v>
      </c>
      <c r="X84" s="5">
        <v>5156387.5999999801</v>
      </c>
      <c r="Y84" s="5">
        <v>4349311.3999999901</v>
      </c>
      <c r="Z84" s="5">
        <v>4269842.5</v>
      </c>
      <c r="AA84" s="18">
        <v>82841224.200000003</v>
      </c>
      <c r="AB84">
        <v>14</v>
      </c>
      <c r="AC84" s="22">
        <v>3108986.4400000125</v>
      </c>
      <c r="AE84" s="5">
        <f t="array" ref="AE84:AF84">LINEST(Q84:Z84,$Q$5:$Z$5,1,0)</f>
        <v>-376292.02545453957</v>
      </c>
      <c r="AF84" s="5">
        <v>12516287.076363502</v>
      </c>
    </row>
    <row r="85" spans="1:32" x14ac:dyDescent="0.25">
      <c r="A85">
        <v>15</v>
      </c>
      <c r="B85" s="18">
        <v>104491605.40000001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>
        <v>117934294.799977</v>
      </c>
      <c r="R85" s="5">
        <v>8522249.3999999091</v>
      </c>
      <c r="S85" s="5">
        <v>7582773.0999999102</v>
      </c>
      <c r="T85" s="5">
        <v>5049831.4999999804</v>
      </c>
      <c r="U85" s="5">
        <v>4657070.5999999801</v>
      </c>
      <c r="V85" s="5">
        <v>4518898.2999999896</v>
      </c>
      <c r="W85" s="5">
        <v>4603210.4999999804</v>
      </c>
      <c r="X85" s="5">
        <v>5357471.6999999704</v>
      </c>
      <c r="Y85" s="5">
        <v>5715908.0999999503</v>
      </c>
      <c r="Z85" s="5">
        <v>4782136.0999999996</v>
      </c>
      <c r="AA85" s="18">
        <v>104491605.40000001</v>
      </c>
      <c r="AB85">
        <v>15</v>
      </c>
      <c r="AC85" s="22">
        <v>3976647.5972222257</v>
      </c>
      <c r="AE85" s="5">
        <f t="array" ref="AE85:AF85">LINEST(R85:Z85,$R$5:$Z$5,1,0)</f>
        <v>-333327.13166665891</v>
      </c>
      <c r="AF85" s="5">
        <v>12309825.888888698</v>
      </c>
    </row>
    <row r="86" spans="1:32" x14ac:dyDescent="0.25">
      <c r="A86">
        <v>16</v>
      </c>
      <c r="B86" s="18">
        <v>94831433.200000003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>
        <v>107164715.699977</v>
      </c>
      <c r="S86" s="5">
        <v>8446127.8999998998</v>
      </c>
      <c r="T86" s="5">
        <v>5354918.7999999598</v>
      </c>
      <c r="U86" s="5">
        <v>4915243.1999999704</v>
      </c>
      <c r="V86" s="5">
        <v>4188224.6</v>
      </c>
      <c r="W86" s="5">
        <v>4197064.1999999899</v>
      </c>
      <c r="X86" s="5">
        <v>5003535.5999999801</v>
      </c>
      <c r="Y86" s="5">
        <v>5349472.0999999698</v>
      </c>
      <c r="Z86" s="5">
        <v>4184141.4999999902</v>
      </c>
      <c r="AA86" s="18">
        <v>94831433.200000003</v>
      </c>
      <c r="AB86">
        <v>16</v>
      </c>
      <c r="AC86" s="22">
        <v>3619800.5500000082</v>
      </c>
      <c r="AE86" s="5">
        <f t="array" ref="AE86:AF86">LINEST(S86:Z86,$S$5:$Z$5,1,0)</f>
        <v>-352231.20833332499</v>
      </c>
      <c r="AF86" s="5">
        <v>12425580.758333134</v>
      </c>
    </row>
    <row r="87" spans="1:32" x14ac:dyDescent="0.25">
      <c r="A87">
        <v>17</v>
      </c>
      <c r="B87" s="18">
        <v>108018933.40000001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>
        <v>123131022.699974</v>
      </c>
      <c r="T87" s="5">
        <v>8428331.79999993</v>
      </c>
      <c r="U87" s="5">
        <v>6310730.2999999402</v>
      </c>
      <c r="V87" s="5">
        <v>5500454.3999999799</v>
      </c>
      <c r="W87" s="5">
        <v>5028741.8999999603</v>
      </c>
      <c r="X87" s="5">
        <v>5979021.29999997</v>
      </c>
      <c r="Y87" s="5">
        <v>5764898.29999997</v>
      </c>
      <c r="Z87" s="5">
        <v>4761000.9999999804</v>
      </c>
      <c r="AA87" s="18">
        <v>108018933.40000001</v>
      </c>
      <c r="AB87">
        <v>17</v>
      </c>
      <c r="AC87" s="22">
        <v>4308298.4999999888</v>
      </c>
      <c r="AE87" s="5">
        <f t="array" ref="AE87:AF87">LINEST(T87:Z87,$T$5:$Z$5,1,0)</f>
        <v>-414824.62499999284</v>
      </c>
      <c r="AF87" s="5">
        <v>14678914.12499981</v>
      </c>
    </row>
    <row r="88" spans="1:32" x14ac:dyDescent="0.25">
      <c r="A88">
        <v>18</v>
      </c>
      <c r="B88" s="18">
        <v>91875500.5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>
        <v>104977254.899977</v>
      </c>
      <c r="U88" s="5">
        <v>8865894.7999998908</v>
      </c>
      <c r="V88" s="5">
        <v>6988671.1999999201</v>
      </c>
      <c r="W88" s="5">
        <v>6004254.8999999501</v>
      </c>
      <c r="X88" s="5">
        <v>5937971.8999999501</v>
      </c>
      <c r="Y88" s="5">
        <v>5617618.9999999497</v>
      </c>
      <c r="Z88" s="5">
        <v>5141068.7999999803</v>
      </c>
      <c r="AA88" s="18">
        <v>91875500.5</v>
      </c>
      <c r="AB88">
        <v>18</v>
      </c>
      <c r="AC88" s="22">
        <v>4145556.473333329</v>
      </c>
      <c r="AE88" s="5">
        <f t="array" ref="AE88:AF88">LINEST(U88:Z88,$U$5:$Z$5,1,0)</f>
        <v>-651530.55999998481</v>
      </c>
      <c r="AF88" s="5">
        <v>20433820.473332949</v>
      </c>
    </row>
    <row r="89" spans="1:32" x14ac:dyDescent="0.25">
      <c r="A89">
        <v>19</v>
      </c>
      <c r="B89" s="18">
        <v>95869167.799999997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>
        <v>108994806.199974</v>
      </c>
      <c r="V89" s="5">
        <v>8090613.29999993</v>
      </c>
      <c r="W89" s="5">
        <v>4889045.6999999797</v>
      </c>
      <c r="X89" s="5">
        <v>5646041.7999999598</v>
      </c>
      <c r="Y89" s="5">
        <v>5469260.2999999598</v>
      </c>
      <c r="Z89" s="5">
        <v>5067091.3999999696</v>
      </c>
      <c r="AA89" s="18">
        <v>95869167.799999997</v>
      </c>
      <c r="AB89">
        <v>19</v>
      </c>
      <c r="AC89" s="22">
        <v>4192361.7399999779</v>
      </c>
      <c r="AE89" s="5">
        <f t="array" ref="AE89:AF89">LINEST(V89:Z89,$V$5:$Z$5,1,0)</f>
        <v>-546682.91999999399</v>
      </c>
      <c r="AF89" s="5">
        <v>17859434.739999827</v>
      </c>
    </row>
    <row r="90" spans="1:32" x14ac:dyDescent="0.25">
      <c r="A90">
        <v>20</v>
      </c>
      <c r="B90" s="18">
        <v>106256728.2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>
        <v>120646008.699972</v>
      </c>
      <c r="W90" s="5">
        <v>7973635.5999999102</v>
      </c>
      <c r="X90" s="5">
        <v>7102996.59999994</v>
      </c>
      <c r="Y90" s="5">
        <v>6307841.3999999696</v>
      </c>
      <c r="Z90" s="5">
        <v>5998446.2999999505</v>
      </c>
      <c r="AA90" s="18">
        <v>106256728.2</v>
      </c>
      <c r="AB90">
        <v>20</v>
      </c>
      <c r="AC90" s="22">
        <v>5165549.1999999769</v>
      </c>
      <c r="AE90" s="5">
        <f t="array" ref="AE90:AF90">LINEST(W90:Z90,$W$5:$Z$5,1,0)</f>
        <v>-672072.30999998492</v>
      </c>
      <c r="AF90" s="5">
        <v>21967356.949999601</v>
      </c>
    </row>
    <row r="91" spans="1:32" x14ac:dyDescent="0.25">
      <c r="A91">
        <v>21</v>
      </c>
      <c r="B91" s="18">
        <v>108435047.7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v>121681594.299971</v>
      </c>
      <c r="X91" s="5">
        <v>10277351.699999901</v>
      </c>
      <c r="Y91" s="5">
        <v>7751644.5999999</v>
      </c>
      <c r="Z91" s="5">
        <v>6455291.4999999497</v>
      </c>
      <c r="AA91" s="18">
        <v>108435047.7</v>
      </c>
      <c r="AB91">
        <v>21</v>
      </c>
      <c r="AC91" s="22">
        <v>4339369.0666666254</v>
      </c>
      <c r="AE91" s="5">
        <f t="array" ref="AE91:AF91">LINEST(X91:Z91,$X$5:$Z$5,1,0)</f>
        <v>-1911030.0999999754</v>
      </c>
      <c r="AF91" s="5">
        <v>52115121.566666014</v>
      </c>
    </row>
    <row r="92" spans="1:32" x14ac:dyDescent="0.25">
      <c r="A92">
        <v>22</v>
      </c>
      <c r="B92" s="18">
        <v>144046603.40000001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>
        <v>164016876.09998101</v>
      </c>
      <c r="Y92" s="5">
        <v>16291594.9000002</v>
      </c>
      <c r="Z92" s="5">
        <v>11886180.6</v>
      </c>
      <c r="AA92" s="18">
        <v>144046603.40000001</v>
      </c>
      <c r="AB92">
        <v>22</v>
      </c>
      <c r="AC92" s="22">
        <v>7480766.2999998033</v>
      </c>
      <c r="AE92" s="5">
        <f t="array" ref="AE92:AF92">LINEST(Y92:Z92,$Y$5:$Z$5,1,0)</f>
        <v>-4405414.3000002</v>
      </c>
      <c r="AF92" s="5">
        <v>117616123.80000481</v>
      </c>
    </row>
    <row r="93" spans="1:32" x14ac:dyDescent="0.25">
      <c r="A93">
        <v>23</v>
      </c>
      <c r="B93" s="18">
        <v>172587774.80000001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>
        <v>194213575.50000799</v>
      </c>
      <c r="Z93" s="5">
        <v>13066993.1000001</v>
      </c>
      <c r="AA93" s="18">
        <v>172587774.80000001</v>
      </c>
      <c r="AB93">
        <v>23</v>
      </c>
      <c r="AC93" s="23">
        <f>AC61</f>
        <v>4508185.4999922216</v>
      </c>
      <c r="AE93" s="5"/>
      <c r="AF93" s="5"/>
    </row>
    <row r="94" spans="1:32" x14ac:dyDescent="0.25">
      <c r="A94">
        <v>24</v>
      </c>
      <c r="B94" s="18">
        <v>217861044.80000001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>
        <v>241866102.800046</v>
      </c>
      <c r="AA94" s="18">
        <v>217861044.80000001</v>
      </c>
      <c r="AB94">
        <v>24</v>
      </c>
      <c r="AC94" s="23">
        <f>Z94*O82/N82</f>
        <v>13813405.96027164</v>
      </c>
      <c r="AE94" s="5"/>
      <c r="AF94" s="5"/>
    </row>
    <row r="95" spans="1:32" x14ac:dyDescent="0.2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20" t="s">
        <v>17</v>
      </c>
      <c r="AC95" s="22">
        <f>$AC$68*AA69+AB69</f>
        <v>151598941.93297106</v>
      </c>
    </row>
    <row r="96" spans="1:32" x14ac:dyDescent="0.25">
      <c r="AB96" s="25" t="s">
        <v>45</v>
      </c>
      <c r="AC96" s="24">
        <f>SUM(AC71:AC95)</f>
        <v>253384511.09450346</v>
      </c>
      <c r="AD96" s="15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SQL</vt:lpstr>
      <vt:lpstr>data</vt:lpstr>
      <vt:lpstr>PIVOT</vt:lpstr>
      <vt:lpstr>cohorts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Mingalov</dc:creator>
  <cp:lastModifiedBy>Maxim Mingalov</cp:lastModifiedBy>
  <dcterms:created xsi:type="dcterms:W3CDTF">2020-02-20T07:25:17Z</dcterms:created>
  <dcterms:modified xsi:type="dcterms:W3CDTF">2020-02-21T11:33:08Z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d897ef52-52d2-4308-b633-ba7309f50d2b</vt:lpwstr>
  </property>
</Properties>
</file>